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drawings/drawing8.xml" ContentType="application/vnd.openxmlformats-officedocument.drawing+xml"/>
  <Override PartName="/xl/comments4.xml" ContentType="application/vnd.openxmlformats-officedocument.spreadsheetml.comments+xml"/>
  <Override PartName="/xl/threadedComments/threadedComment1.xml" ContentType="application/vnd.ms-excel.threadedcomment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queryTables/queryTable1.xml" ContentType="application/vnd.openxmlformats-officedocument.spreadsheetml.queryTable+xml"/>
  <Override PartName="/xl/queryTables/queryTable2.xml" ContentType="application/vnd.openxmlformats-officedocument.spreadsheetml.queryTable+xml"/>
  <Override PartName="/xl/comments5.xml" ContentType="application/vnd.openxmlformats-officedocument.spreadsheetml.comments+xml"/>
  <Override PartName="/xl/threadedComments/threadedComment2.xml" ContentType="application/vnd.ms-excel.threadedcomments+xml"/>
  <Override PartName="/xl/drawings/drawing12.xml" ContentType="application/vnd.openxmlformats-officedocument.drawing+xml"/>
  <Override PartName="/xl/queryTables/queryTable3.xml" ContentType="application/vnd.openxmlformats-officedocument.spreadsheetml.queryTable+xml"/>
  <Override PartName="/xl/queryTables/queryTable4.xml" ContentType="application/vnd.openxmlformats-officedocument.spreadsheetml.queryTable+xml"/>
  <Override PartName="/xl/comments6.xml" ContentType="application/vnd.openxmlformats-officedocument.spreadsheetml.comments+xml"/>
  <Override PartName="/xl/threadedComments/threadedComment3.xml" ContentType="application/vnd.ms-excel.threadedcomments+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codeName="EstaPastaDeTrabalho" defaultThemeVersion="166925"/>
  <mc:AlternateContent xmlns:mc="http://schemas.openxmlformats.org/markup-compatibility/2006">
    <mc:Choice Requires="x15">
      <x15ac:absPath xmlns:x15ac="http://schemas.microsoft.com/office/spreadsheetml/2010/11/ac" url="https://d.docs.live.net/5d6612a5e97b6a28/Documentos/MGI/DPSI-CGPD/ENTREGAS-CICLO-5/"/>
    </mc:Choice>
  </mc:AlternateContent>
  <xr:revisionPtr revIDLastSave="60" documentId="8_{EA80D2DB-52AC-4BD1-8887-151C677E73F2}" xr6:coauthVersionLast="47" xr6:coauthVersionMax="47" xr10:uidLastSave="{33CA7B57-4E42-4A92-A0FB-ED108AFCE8A5}"/>
  <bookViews>
    <workbookView xWindow="-108" yWindow="-108" windowWidth="23256" windowHeight="13896" tabRatio="0" firstSheet="7" activeTab="7" xr2:uid="{6006C234-5FA4-4C5A-BF1E-317101292286}"/>
  </bookViews>
  <sheets>
    <sheet name="LISTA_GERAL" sheetId="12" state="hidden" r:id="rId1"/>
    <sheet name="FORM1" sheetId="1" r:id="rId2"/>
    <sheet name="FORM2.1" sheetId="14" state="hidden" r:id="rId3"/>
    <sheet name="FORM2.2" sheetId="2" r:id="rId4"/>
    <sheet name="FORM2.3" sheetId="3" r:id="rId5"/>
    <sheet name="FORM2.4" sheetId="4" r:id="rId6"/>
    <sheet name="FORM3.1" sheetId="10" r:id="rId7"/>
    <sheet name="FORM3GERAL" sheetId="6" r:id="rId8"/>
    <sheet name="INFOS_BI_0" sheetId="16" r:id="rId9"/>
    <sheet name="INFOS_BI_1" sheetId="17" r:id="rId10"/>
    <sheet name="INFOS_BI_2" sheetId="18" r:id="rId11"/>
    <sheet name="BASE_SGD" sheetId="19" state="hidden" r:id="rId12"/>
    <sheet name="TABELAS AUXILIARES" sheetId="11" state="hidden" r:id="rId13"/>
    <sheet name="LOGICA_CONTROLE_0" sheetId="13" state="hidden" r:id="rId14"/>
    <sheet name="LOGICA_CONTROLE_0_incompleto" sheetId="21" state="hidden" r:id="rId15"/>
    <sheet name="LOGICA_ISEG" sheetId="7" state="hidden" r:id="rId16"/>
    <sheet name="LOGICA_ISEG_incompleto" sheetId="22" state="hidden" r:id="rId17"/>
    <sheet name="LOGICA_IPRIV" sheetId="8" state="hidden" r:id="rId18"/>
    <sheet name="LOGICA_IPRIV_incompleto" sheetId="20" state="hidden" r:id="rId19"/>
    <sheet name="BASE_CIS8" sheetId="9" state="hidden" r:id="rId20"/>
  </sheets>
  <definedNames>
    <definedName name="_xlnm._FilterDatabase" localSheetId="4" hidden="1">FORM2.3!$B$10:$J$181</definedName>
    <definedName name="_xlnm._FilterDatabase" localSheetId="7" hidden="1">FORM3GERAL!$B$6:$I$316</definedName>
    <definedName name="Owner" localSheetId="19">FORM1!$B$23:$B$59</definedName>
    <definedName name="Owner" localSheetId="11">FORM1!$B$23:$B$59</definedName>
    <definedName name="Owner" localSheetId="2">FORM1!$B$23:$B$59</definedName>
    <definedName name="Owner" localSheetId="3">FORM1!$B$23:$B$59</definedName>
    <definedName name="Owner" localSheetId="4">FORM1!$B$23:$B$59</definedName>
    <definedName name="Owner" localSheetId="5">FORM1!$B$23:$B$59</definedName>
    <definedName name="Owner" localSheetId="6">FORM1!$B$23:$B$59</definedName>
    <definedName name="Owner" localSheetId="7">FORM1!$B$23:$B$59</definedName>
    <definedName name="Owner" localSheetId="0">FORM1!$B$23:$B$59</definedName>
    <definedName name="Owner" localSheetId="13">FORM1!$B$23:$B$59</definedName>
    <definedName name="Owner" localSheetId="14">FORM1!$B$23:$B$59</definedName>
    <definedName name="Owner" localSheetId="17">FORM1!$B$23:$B$59</definedName>
    <definedName name="Owner" localSheetId="18">FORM1!$B$23:$B$59</definedName>
    <definedName name="Owner" localSheetId="15">FORM1!$B$23:$B$59</definedName>
    <definedName name="Owner" localSheetId="16">FORM1!$B$23:$B$59</definedName>
    <definedName name="Owner" localSheetId="12">FORM1!$B$23:$B$59</definedName>
    <definedName name="Owner">FORM1!$B$23:$B$59</definedName>
    <definedName name="PRIVACIDADE" localSheetId="19">#REF!</definedName>
    <definedName name="PRIVACIDADE" localSheetId="11">#REF!</definedName>
    <definedName name="PRIVACIDADE" localSheetId="2">#REF!</definedName>
    <definedName name="PRIVACIDADE" localSheetId="6">#REF!</definedName>
    <definedName name="PRIVACIDADE" localSheetId="7">#REF!</definedName>
    <definedName name="PRIVACIDADE" localSheetId="0">#REF!</definedName>
    <definedName name="PRIVACIDADE" localSheetId="13">#REF!</definedName>
    <definedName name="PRIVACIDADE" localSheetId="14">#REF!</definedName>
    <definedName name="PRIVACIDADE" localSheetId="17">#REF!</definedName>
    <definedName name="PRIVACIDADE" localSheetId="18">#REF!</definedName>
    <definedName name="PRIVACIDADE" localSheetId="15">#REF!</definedName>
    <definedName name="PRIVACIDADE" localSheetId="16">#REF!</definedName>
    <definedName name="PRIVACIDADE" localSheetId="12">#REF!</definedName>
    <definedName name="PRIVACIDADE">#REF!</definedName>
    <definedName name="SI" localSheetId="11">#REF!</definedName>
    <definedName name="SI" localSheetId="7">#REF!</definedName>
    <definedName name="SI" localSheetId="12">#REF!</definedName>
    <definedName name="SI">#REF!</definedName>
    <definedName name="simples_nacional_anexoIV_1" localSheetId="15">LOGICA_ISEG!$B$24:$H$44</definedName>
    <definedName name="simples_nacional_anexoIV_1" localSheetId="16">LOGICA_ISEG_incompleto!$B$24:$H$44</definedName>
    <definedName name="simples_nacional_anexoIV_2" localSheetId="15">LOGICA_ISEG!$B$24:$H$44</definedName>
    <definedName name="simples_nacional_anexoIV_2" localSheetId="16">LOGICA_ISEG_incompleto!$B$24:$H$44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8" i="6" l="1"/>
  <c r="M15" i="6"/>
  <c r="M16" i="6"/>
  <c r="M17" i="6"/>
  <c r="M18" i="6"/>
  <c r="M19" i="6"/>
  <c r="M20" i="6"/>
  <c r="M21" i="6"/>
  <c r="M22" i="6"/>
  <c r="M23" i="6"/>
  <c r="M24" i="6"/>
  <c r="M25" i="6"/>
  <c r="M26" i="6"/>
  <c r="M27" i="6"/>
  <c r="M28" i="6"/>
  <c r="M29" i="6"/>
  <c r="M30" i="6"/>
  <c r="M31" i="6"/>
  <c r="M32" i="6"/>
  <c r="M33" i="6"/>
  <c r="M34" i="6"/>
  <c r="M35" i="6"/>
  <c r="M36" i="6"/>
  <c r="M37" i="6"/>
  <c r="M38" i="6"/>
  <c r="M39" i="6"/>
  <c r="M40" i="6"/>
  <c r="M41" i="6"/>
  <c r="M42" i="6"/>
  <c r="M43" i="6"/>
  <c r="M44" i="6"/>
  <c r="M45" i="6"/>
  <c r="M46" i="6"/>
  <c r="M47" i="6"/>
  <c r="M48" i="6"/>
  <c r="M49" i="6"/>
  <c r="M50" i="6"/>
  <c r="M51" i="6"/>
  <c r="M52" i="6"/>
  <c r="M53" i="6"/>
  <c r="M54" i="6"/>
  <c r="M55" i="6"/>
  <c r="M56" i="6"/>
  <c r="M57" i="6"/>
  <c r="M58" i="6"/>
  <c r="M59" i="6"/>
  <c r="M60" i="6"/>
  <c r="M61" i="6"/>
  <c r="M62" i="6"/>
  <c r="M63" i="6"/>
  <c r="M64" i="6"/>
  <c r="M65" i="6"/>
  <c r="M66" i="6"/>
  <c r="M67" i="6"/>
  <c r="M68" i="6"/>
  <c r="M69" i="6"/>
  <c r="M70" i="6"/>
  <c r="M71" i="6"/>
  <c r="M72" i="6"/>
  <c r="M73" i="6"/>
  <c r="M74" i="6"/>
  <c r="M75" i="6"/>
  <c r="M76" i="6"/>
  <c r="M77" i="6"/>
  <c r="M78" i="6"/>
  <c r="M79" i="6"/>
  <c r="M80" i="6"/>
  <c r="M81" i="6"/>
  <c r="M82" i="6"/>
  <c r="M83" i="6"/>
  <c r="M84" i="6"/>
  <c r="M85" i="6"/>
  <c r="M86" i="6"/>
  <c r="M87" i="6"/>
  <c r="M88" i="6"/>
  <c r="M89" i="6"/>
  <c r="M90" i="6"/>
  <c r="M91" i="6"/>
  <c r="M92" i="6"/>
  <c r="M93" i="6"/>
  <c r="M94" i="6"/>
  <c r="M95" i="6"/>
  <c r="M96" i="6"/>
  <c r="M97" i="6"/>
  <c r="M98" i="6"/>
  <c r="M99" i="6"/>
  <c r="M100" i="6"/>
  <c r="M101" i="6"/>
  <c r="M102" i="6"/>
  <c r="M103" i="6"/>
  <c r="M104" i="6"/>
  <c r="M105" i="6"/>
  <c r="M106" i="6"/>
  <c r="M107" i="6"/>
  <c r="M108" i="6"/>
  <c r="M109" i="6"/>
  <c r="M110" i="6"/>
  <c r="M111" i="6"/>
  <c r="M112" i="6"/>
  <c r="M113" i="6"/>
  <c r="M114" i="6"/>
  <c r="M115" i="6"/>
  <c r="M116" i="6"/>
  <c r="M117" i="6"/>
  <c r="M118" i="6"/>
  <c r="M119" i="6"/>
  <c r="M120" i="6"/>
  <c r="M121" i="6"/>
  <c r="M122" i="6"/>
  <c r="M123" i="6"/>
  <c r="M124" i="6"/>
  <c r="M125" i="6"/>
  <c r="M126" i="6"/>
  <c r="M127" i="6"/>
  <c r="M128" i="6"/>
  <c r="M129" i="6"/>
  <c r="M130" i="6"/>
  <c r="M131" i="6"/>
  <c r="M132" i="6"/>
  <c r="M133" i="6"/>
  <c r="M134" i="6"/>
  <c r="M135" i="6"/>
  <c r="M136" i="6"/>
  <c r="M137" i="6"/>
  <c r="M138" i="6"/>
  <c r="M139" i="6"/>
  <c r="M140" i="6"/>
  <c r="M141" i="6"/>
  <c r="M142" i="6"/>
  <c r="M143" i="6"/>
  <c r="M144" i="6"/>
  <c r="M145" i="6"/>
  <c r="M146" i="6"/>
  <c r="M147" i="6"/>
  <c r="M148" i="6"/>
  <c r="M149" i="6"/>
  <c r="M150" i="6"/>
  <c r="M151" i="6"/>
  <c r="M152" i="6"/>
  <c r="M153" i="6"/>
  <c r="M154" i="6"/>
  <c r="M155" i="6"/>
  <c r="M156" i="6"/>
  <c r="M157" i="6"/>
  <c r="M158" i="6"/>
  <c r="M159" i="6"/>
  <c r="M160" i="6"/>
  <c r="M161" i="6"/>
  <c r="M162" i="6"/>
  <c r="M163" i="6"/>
  <c r="M164" i="6"/>
  <c r="M165" i="6"/>
  <c r="M166" i="6"/>
  <c r="M167" i="6"/>
  <c r="M168" i="6"/>
  <c r="M169" i="6"/>
  <c r="M170" i="6"/>
  <c r="M171" i="6"/>
  <c r="M172" i="6"/>
  <c r="M173" i="6"/>
  <c r="M174" i="6"/>
  <c r="M175" i="6"/>
  <c r="M176" i="6"/>
  <c r="M177" i="6"/>
  <c r="M178" i="6"/>
  <c r="M179" i="6"/>
  <c r="M180" i="6"/>
  <c r="M181" i="6"/>
  <c r="M182" i="6"/>
  <c r="M183" i="6"/>
  <c r="M184" i="6"/>
  <c r="M185" i="6"/>
  <c r="M186" i="6"/>
  <c r="M187" i="6"/>
  <c r="M188" i="6"/>
  <c r="M189" i="6"/>
  <c r="M190" i="6"/>
  <c r="M191" i="6"/>
  <c r="M192" i="6"/>
  <c r="M193" i="6"/>
  <c r="M194" i="6"/>
  <c r="M195" i="6"/>
  <c r="M196" i="6"/>
  <c r="M197" i="6"/>
  <c r="M198" i="6"/>
  <c r="M199" i="6"/>
  <c r="M200" i="6"/>
  <c r="M201" i="6"/>
  <c r="M202" i="6"/>
  <c r="M203" i="6"/>
  <c r="M204" i="6"/>
  <c r="M205" i="6"/>
  <c r="M206" i="6"/>
  <c r="M207" i="6"/>
  <c r="M208" i="6"/>
  <c r="M209" i="6"/>
  <c r="M210" i="6"/>
  <c r="M211" i="6"/>
  <c r="M212" i="6"/>
  <c r="M213" i="6"/>
  <c r="M214" i="6"/>
  <c r="M215" i="6"/>
  <c r="M216" i="6"/>
  <c r="M217" i="6"/>
  <c r="M218" i="6"/>
  <c r="M219" i="6"/>
  <c r="M220" i="6"/>
  <c r="M221" i="6"/>
  <c r="M222" i="6"/>
  <c r="M223" i="6"/>
  <c r="M224" i="6"/>
  <c r="M225" i="6"/>
  <c r="M226" i="6"/>
  <c r="M227" i="6"/>
  <c r="M228" i="6"/>
  <c r="M229" i="6"/>
  <c r="M230" i="6"/>
  <c r="M231" i="6"/>
  <c r="M232" i="6"/>
  <c r="M233" i="6"/>
  <c r="M234" i="6"/>
  <c r="M235" i="6"/>
  <c r="M236" i="6"/>
  <c r="M237" i="6"/>
  <c r="M238" i="6"/>
  <c r="M239" i="6"/>
  <c r="M240" i="6"/>
  <c r="M241" i="6"/>
  <c r="M242" i="6"/>
  <c r="M243" i="6"/>
  <c r="M244" i="6"/>
  <c r="M245" i="6"/>
  <c r="M246" i="6"/>
  <c r="M247" i="6"/>
  <c r="M248" i="6"/>
  <c r="M249" i="6"/>
  <c r="M250" i="6"/>
  <c r="M251" i="6"/>
  <c r="M252" i="6"/>
  <c r="M253" i="6"/>
  <c r="M254" i="6"/>
  <c r="M255" i="6"/>
  <c r="M256" i="6"/>
  <c r="M257" i="6"/>
  <c r="M258" i="6"/>
  <c r="M259" i="6"/>
  <c r="M260" i="6"/>
  <c r="M261" i="6"/>
  <c r="M262" i="6"/>
  <c r="M263" i="6"/>
  <c r="M264" i="6"/>
  <c r="M265" i="6"/>
  <c r="M266" i="6"/>
  <c r="M267" i="6"/>
  <c r="M268" i="6"/>
  <c r="M269" i="6"/>
  <c r="M270" i="6"/>
  <c r="M271" i="6"/>
  <c r="M272" i="6"/>
  <c r="M273" i="6"/>
  <c r="M274" i="6"/>
  <c r="M275" i="6"/>
  <c r="M276" i="6"/>
  <c r="M277" i="6"/>
  <c r="M278" i="6"/>
  <c r="M279" i="6"/>
  <c r="M280" i="6"/>
  <c r="M281" i="6"/>
  <c r="M282" i="6"/>
  <c r="M283" i="6"/>
  <c r="M284" i="6"/>
  <c r="M285" i="6"/>
  <c r="M286" i="6"/>
  <c r="M287" i="6"/>
  <c r="M288" i="6"/>
  <c r="M289" i="6"/>
  <c r="M290" i="6"/>
  <c r="M291" i="6"/>
  <c r="M292" i="6"/>
  <c r="M293" i="6"/>
  <c r="M294" i="6"/>
  <c r="M295" i="6"/>
  <c r="M296" i="6"/>
  <c r="M297" i="6"/>
  <c r="M298" i="6"/>
  <c r="M299" i="6"/>
  <c r="M300" i="6"/>
  <c r="M301" i="6"/>
  <c r="M302" i="6"/>
  <c r="M303" i="6"/>
  <c r="M304" i="6"/>
  <c r="M305" i="6"/>
  <c r="M306" i="6"/>
  <c r="M307" i="6"/>
  <c r="M308" i="6"/>
  <c r="M309" i="6"/>
  <c r="M310" i="6"/>
  <c r="M311" i="6"/>
  <c r="M312" i="6"/>
  <c r="M313" i="6"/>
  <c r="M314" i="6"/>
  <c r="M315" i="6"/>
  <c r="M316" i="6"/>
  <c r="M13" i="6"/>
  <c r="M9" i="6"/>
  <c r="M10" i="6"/>
  <c r="M11" i="6"/>
  <c r="M12" i="6"/>
  <c r="H7" i="6"/>
  <c r="C7" i="7"/>
  <c r="C12" i="7"/>
  <c r="C19" i="7"/>
  <c r="C33" i="7"/>
  <c r="C45" i="7"/>
  <c r="C51" i="7"/>
  <c r="C59" i="7"/>
  <c r="C66" i="7"/>
  <c r="C78" i="7"/>
  <c r="C85" i="7"/>
  <c r="F155" i="7"/>
  <c r="F146" i="7"/>
  <c r="F132" i="7"/>
  <c r="F125" i="7"/>
  <c r="F116" i="7"/>
  <c r="F105" i="7"/>
  <c r="F97" i="7"/>
  <c r="F92" i="7"/>
  <c r="F85" i="7"/>
  <c r="F78" i="7"/>
  <c r="F66" i="7"/>
  <c r="F59" i="7"/>
  <c r="F155" i="22"/>
  <c r="F146" i="22"/>
  <c r="F132" i="22"/>
  <c r="F125" i="22"/>
  <c r="F116" i="22"/>
  <c r="F105" i="22"/>
  <c r="F97" i="22"/>
  <c r="F92" i="22"/>
  <c r="F85" i="22"/>
  <c r="F78" i="22"/>
  <c r="F66" i="22"/>
  <c r="F59" i="22"/>
  <c r="E8" i="22"/>
  <c r="E9" i="22"/>
  <c r="E10" i="22"/>
  <c r="E11" i="22"/>
  <c r="E12" i="22"/>
  <c r="E13" i="22"/>
  <c r="E14" i="22"/>
  <c r="E15" i="22"/>
  <c r="E16" i="22"/>
  <c r="E17" i="22"/>
  <c r="E18" i="22"/>
  <c r="E19" i="22"/>
  <c r="E20" i="22"/>
  <c r="E21" i="22"/>
  <c r="E22" i="22"/>
  <c r="E23" i="22"/>
  <c r="E24" i="22"/>
  <c r="E25" i="22"/>
  <c r="E26" i="22"/>
  <c r="E27" i="22"/>
  <c r="E28" i="22"/>
  <c r="E29" i="22"/>
  <c r="E30" i="22"/>
  <c r="E31" i="22"/>
  <c r="E32" i="22"/>
  <c r="E33" i="22"/>
  <c r="E34" i="22"/>
  <c r="E35" i="22"/>
  <c r="E36" i="22"/>
  <c r="E37" i="22"/>
  <c r="E38" i="22"/>
  <c r="E39" i="22"/>
  <c r="E40" i="22"/>
  <c r="E41" i="22"/>
  <c r="E42" i="22"/>
  <c r="E43" i="22"/>
  <c r="E44" i="22"/>
  <c r="E45" i="22"/>
  <c r="E46" i="22"/>
  <c r="E47" i="22"/>
  <c r="E48" i="22"/>
  <c r="E49" i="22"/>
  <c r="E50" i="22"/>
  <c r="E51" i="22"/>
  <c r="E52" i="22"/>
  <c r="E53" i="22"/>
  <c r="E54" i="22"/>
  <c r="E55" i="22"/>
  <c r="E56" i="22"/>
  <c r="E57" i="22"/>
  <c r="E58" i="22"/>
  <c r="E59" i="22"/>
  <c r="E60" i="22"/>
  <c r="E61" i="22"/>
  <c r="E62" i="22"/>
  <c r="E63" i="22"/>
  <c r="E64" i="22"/>
  <c r="E65" i="22"/>
  <c r="E66" i="22"/>
  <c r="E67" i="22"/>
  <c r="E68" i="22"/>
  <c r="E69" i="22"/>
  <c r="E70" i="22"/>
  <c r="E71" i="22"/>
  <c r="E72" i="22"/>
  <c r="E73" i="22"/>
  <c r="E74" i="22"/>
  <c r="E75" i="22"/>
  <c r="E76" i="22"/>
  <c r="E77" i="22"/>
  <c r="E78" i="22"/>
  <c r="E79" i="22"/>
  <c r="E80" i="22"/>
  <c r="E81" i="22"/>
  <c r="E82" i="22"/>
  <c r="E83" i="22"/>
  <c r="E84" i="22"/>
  <c r="E85" i="22"/>
  <c r="E86" i="22"/>
  <c r="E87" i="22"/>
  <c r="E88" i="22"/>
  <c r="E89" i="22"/>
  <c r="E90" i="22"/>
  <c r="E91" i="22"/>
  <c r="E92" i="22"/>
  <c r="E93" i="22"/>
  <c r="E94" i="22"/>
  <c r="E95" i="22"/>
  <c r="E96" i="22"/>
  <c r="E97" i="22"/>
  <c r="E98" i="22"/>
  <c r="E99" i="22"/>
  <c r="E100" i="22"/>
  <c r="E101" i="22"/>
  <c r="E102" i="22"/>
  <c r="E103" i="22"/>
  <c r="E104" i="22"/>
  <c r="E105" i="22"/>
  <c r="E106" i="22"/>
  <c r="E107" i="22"/>
  <c r="E108" i="22"/>
  <c r="E109" i="22"/>
  <c r="E110" i="22"/>
  <c r="E111" i="22"/>
  <c r="E112" i="22"/>
  <c r="E113" i="22"/>
  <c r="E114" i="22"/>
  <c r="E115" i="22"/>
  <c r="E116" i="22"/>
  <c r="E117" i="22"/>
  <c r="E118" i="22"/>
  <c r="E119" i="22"/>
  <c r="E120" i="22"/>
  <c r="E121" i="22"/>
  <c r="E122" i="22"/>
  <c r="E123" i="22"/>
  <c r="E124" i="22"/>
  <c r="E125" i="22"/>
  <c r="E126" i="22"/>
  <c r="E127" i="22"/>
  <c r="E128" i="22"/>
  <c r="E129" i="22"/>
  <c r="E130" i="22"/>
  <c r="E131" i="22"/>
  <c r="E132" i="22"/>
  <c r="E133" i="22"/>
  <c r="E134" i="22"/>
  <c r="E135" i="22"/>
  <c r="E136" i="22"/>
  <c r="E137" i="22"/>
  <c r="E138" i="22"/>
  <c r="E139" i="22"/>
  <c r="E140" i="22"/>
  <c r="E141" i="22"/>
  <c r="E142" i="22"/>
  <c r="E143" i="22"/>
  <c r="E144" i="22"/>
  <c r="E145" i="22"/>
  <c r="E146" i="22"/>
  <c r="E147" i="22"/>
  <c r="E148" i="22"/>
  <c r="E149" i="22"/>
  <c r="E150" i="22"/>
  <c r="E151" i="22"/>
  <c r="E152" i="22"/>
  <c r="E153" i="22"/>
  <c r="E154" i="22"/>
  <c r="E155" i="22"/>
  <c r="E156" i="22"/>
  <c r="E157" i="22"/>
  <c r="E158" i="22"/>
  <c r="E159" i="22"/>
  <c r="E7" i="22"/>
  <c r="C155" i="22"/>
  <c r="C146" i="22"/>
  <c r="C132" i="22"/>
  <c r="C125" i="22"/>
  <c r="C116" i="22"/>
  <c r="C105" i="22"/>
  <c r="C97" i="22"/>
  <c r="C92" i="22"/>
  <c r="C85" i="22"/>
  <c r="C78" i="22"/>
  <c r="C66" i="22"/>
  <c r="C59" i="22"/>
  <c r="C51" i="22"/>
  <c r="C45" i="22"/>
  <c r="C33" i="22"/>
  <c r="C19" i="22"/>
  <c r="C12" i="22"/>
  <c r="C7" i="22"/>
  <c r="G4" i="22"/>
  <c r="G2" i="22"/>
  <c r="I14" i="21"/>
  <c r="H14" i="21"/>
  <c r="D14" i="21"/>
  <c r="E14" i="21" s="1"/>
  <c r="I13" i="21"/>
  <c r="H13" i="21"/>
  <c r="D13" i="21"/>
  <c r="E13" i="21" s="1"/>
  <c r="I12" i="21"/>
  <c r="H12" i="21"/>
  <c r="D12" i="21"/>
  <c r="E12" i="21" s="1"/>
  <c r="I11" i="21"/>
  <c r="H11" i="21"/>
  <c r="D11" i="21"/>
  <c r="E11" i="21" s="1"/>
  <c r="I10" i="21"/>
  <c r="H10" i="21"/>
  <c r="D10" i="21"/>
  <c r="E10" i="21" s="1"/>
  <c r="B10" i="21"/>
  <c r="I9" i="21"/>
  <c r="H9" i="21"/>
  <c r="D9" i="21"/>
  <c r="E9" i="21" s="1"/>
  <c r="D8" i="21"/>
  <c r="E8" i="21" s="1"/>
  <c r="E4" i="21" s="1"/>
  <c r="C4" i="21"/>
  <c r="E21" i="20"/>
  <c r="E22" i="20"/>
  <c r="E23" i="20"/>
  <c r="E24" i="20"/>
  <c r="E25" i="20"/>
  <c r="E26" i="20"/>
  <c r="E27" i="20"/>
  <c r="E28" i="20"/>
  <c r="E29" i="20"/>
  <c r="E30" i="20"/>
  <c r="E31" i="20"/>
  <c r="E32" i="20"/>
  <c r="E33" i="20"/>
  <c r="E34" i="20"/>
  <c r="E35" i="20"/>
  <c r="E36" i="20"/>
  <c r="E37" i="20"/>
  <c r="E38" i="20"/>
  <c r="E39" i="20"/>
  <c r="E40" i="20"/>
  <c r="E41" i="20"/>
  <c r="E42" i="20"/>
  <c r="E43" i="20"/>
  <c r="E44" i="20"/>
  <c r="E45" i="20"/>
  <c r="E46" i="20"/>
  <c r="E47" i="20"/>
  <c r="E48" i="20"/>
  <c r="E49" i="20"/>
  <c r="E50" i="20"/>
  <c r="E51" i="20"/>
  <c r="E52" i="20"/>
  <c r="E53" i="20"/>
  <c r="E54" i="20"/>
  <c r="E55" i="20"/>
  <c r="E56" i="20"/>
  <c r="E57" i="20"/>
  <c r="E58" i="20"/>
  <c r="E59" i="20"/>
  <c r="E60" i="20"/>
  <c r="E61" i="20"/>
  <c r="E62" i="20"/>
  <c r="E63" i="20"/>
  <c r="E64" i="20"/>
  <c r="E65" i="20"/>
  <c r="E66" i="20"/>
  <c r="E67" i="20"/>
  <c r="E68" i="20"/>
  <c r="E69" i="20"/>
  <c r="E70" i="20"/>
  <c r="E71" i="20"/>
  <c r="E72" i="20"/>
  <c r="E73" i="20"/>
  <c r="E74" i="20"/>
  <c r="E75" i="20"/>
  <c r="E76" i="20"/>
  <c r="E77" i="20"/>
  <c r="E78" i="20"/>
  <c r="E79" i="20"/>
  <c r="E80" i="20"/>
  <c r="E81" i="20"/>
  <c r="E82" i="20"/>
  <c r="E83" i="20"/>
  <c r="E84" i="20"/>
  <c r="E85" i="20"/>
  <c r="E86" i="20"/>
  <c r="E87" i="20"/>
  <c r="E88" i="20"/>
  <c r="E89" i="20"/>
  <c r="E90" i="20"/>
  <c r="E91" i="20"/>
  <c r="E92" i="20"/>
  <c r="E93" i="20"/>
  <c r="E94" i="20"/>
  <c r="E95" i="20"/>
  <c r="E96" i="20"/>
  <c r="E97" i="20"/>
  <c r="E98" i="20"/>
  <c r="E99" i="20"/>
  <c r="E100" i="20"/>
  <c r="E101" i="20"/>
  <c r="E102" i="20"/>
  <c r="E103" i="20"/>
  <c r="E104" i="20"/>
  <c r="E105" i="20"/>
  <c r="E106" i="20"/>
  <c r="E107" i="20"/>
  <c r="E108" i="20"/>
  <c r="E109" i="20"/>
  <c r="E110" i="20"/>
  <c r="E111" i="20"/>
  <c r="E112" i="20"/>
  <c r="E113" i="20"/>
  <c r="E114" i="20"/>
  <c r="E115" i="20"/>
  <c r="E116" i="20"/>
  <c r="E117" i="20"/>
  <c r="E118" i="20"/>
  <c r="E119" i="20"/>
  <c r="E120" i="20"/>
  <c r="E121" i="20"/>
  <c r="E122" i="20"/>
  <c r="E123" i="20"/>
  <c r="E124" i="20"/>
  <c r="E125" i="20"/>
  <c r="E126" i="20"/>
  <c r="E127" i="20"/>
  <c r="E128" i="20"/>
  <c r="E129" i="20"/>
  <c r="E130" i="20"/>
  <c r="E131" i="20"/>
  <c r="E132" i="20"/>
  <c r="E133" i="20"/>
  <c r="E134" i="20"/>
  <c r="E135" i="20"/>
  <c r="E136" i="20"/>
  <c r="E137" i="20"/>
  <c r="E138" i="20"/>
  <c r="E139" i="20"/>
  <c r="E140" i="20"/>
  <c r="E141" i="20"/>
  <c r="E142" i="20"/>
  <c r="E143" i="20"/>
  <c r="E144" i="20"/>
  <c r="E145" i="20"/>
  <c r="E146" i="20"/>
  <c r="E147" i="20"/>
  <c r="E148" i="20"/>
  <c r="E149" i="20"/>
  <c r="E150" i="20"/>
  <c r="E151" i="20"/>
  <c r="E152" i="20"/>
  <c r="E153" i="20"/>
  <c r="E154" i="20"/>
  <c r="E155" i="20"/>
  <c r="E156" i="20"/>
  <c r="E9" i="20"/>
  <c r="E10" i="20"/>
  <c r="E11" i="20"/>
  <c r="E12" i="20"/>
  <c r="E13" i="20"/>
  <c r="E14" i="20"/>
  <c r="E15" i="20"/>
  <c r="E16" i="20"/>
  <c r="E17" i="20"/>
  <c r="E18" i="20"/>
  <c r="E19" i="20"/>
  <c r="E20" i="20"/>
  <c r="E8" i="20"/>
  <c r="E7" i="20"/>
  <c r="C139" i="20"/>
  <c r="C127" i="20"/>
  <c r="C115" i="20"/>
  <c r="C102" i="20"/>
  <c r="C97" i="20"/>
  <c r="C85" i="20"/>
  <c r="C76" i="20"/>
  <c r="C61" i="20"/>
  <c r="C57" i="20"/>
  <c r="C45" i="20"/>
  <c r="C35" i="20"/>
  <c r="C21" i="20"/>
  <c r="C7" i="20"/>
  <c r="G3" i="20"/>
  <c r="F51" i="22" l="1"/>
  <c r="F45" i="22"/>
  <c r="F7" i="22"/>
  <c r="F12" i="22"/>
  <c r="F19" i="22"/>
  <c r="F33" i="22"/>
  <c r="F7" i="20"/>
  <c r="F97" i="20"/>
  <c r="F139" i="20"/>
  <c r="F76" i="20"/>
  <c r="F115" i="20"/>
  <c r="F35" i="20"/>
  <c r="F127" i="20"/>
  <c r="F85" i="20"/>
  <c r="F45" i="20"/>
  <c r="F57" i="20"/>
  <c r="F102" i="20"/>
  <c r="F61" i="20"/>
  <c r="F21" i="20"/>
  <c r="F4" i="21" a="1"/>
  <c r="F4" i="21" s="1"/>
  <c r="E17" i="21"/>
  <c r="E16" i="21"/>
  <c r="G7" i="22" l="1"/>
  <c r="G7" i="20"/>
  <c r="E18" i="21"/>
  <c r="E153" i="8" l="1"/>
  <c r="E154" i="8"/>
  <c r="E155" i="8"/>
  <c r="E156" i="8"/>
  <c r="B6" i="4"/>
  <c r="C6" i="4"/>
  <c r="F6" i="4"/>
  <c r="G6" i="4"/>
  <c r="H6" i="4"/>
  <c r="RJ2" i="19"/>
  <c r="RI2" i="19"/>
  <c r="RF2" i="19"/>
  <c r="RE2" i="19"/>
  <c r="RD2" i="19"/>
  <c r="RC2" i="19"/>
  <c r="RB2" i="19"/>
  <c r="RA2" i="19"/>
  <c r="QZ2" i="19"/>
  <c r="QY2" i="19"/>
  <c r="QX2" i="19"/>
  <c r="QW2" i="19"/>
  <c r="QV2" i="19"/>
  <c r="QU2" i="19"/>
  <c r="QT2" i="19"/>
  <c r="QS2" i="19"/>
  <c r="QR2" i="19"/>
  <c r="QQ2" i="19"/>
  <c r="QP2" i="19"/>
  <c r="QO2" i="19"/>
  <c r="QN2" i="19"/>
  <c r="QM2" i="19"/>
  <c r="QL2" i="19"/>
  <c r="QI2" i="19"/>
  <c r="QH2" i="19"/>
  <c r="QG2" i="19"/>
  <c r="QF2" i="19"/>
  <c r="QE2" i="19"/>
  <c r="QD2" i="19"/>
  <c r="QC2" i="19"/>
  <c r="QB2" i="19"/>
  <c r="QA2" i="19"/>
  <c r="PZ2" i="19"/>
  <c r="PY2" i="19"/>
  <c r="PX2" i="19"/>
  <c r="PW2" i="19"/>
  <c r="PV2" i="19"/>
  <c r="PU2" i="19"/>
  <c r="PR2" i="19"/>
  <c r="PQ2" i="19"/>
  <c r="PP2" i="19"/>
  <c r="PO2" i="19"/>
  <c r="PN2" i="19"/>
  <c r="PM2" i="19"/>
  <c r="PL2" i="19"/>
  <c r="PK2" i="19"/>
  <c r="PJ2" i="19"/>
  <c r="PI2" i="19"/>
  <c r="PH2" i="19"/>
  <c r="PG2" i="19"/>
  <c r="PF2" i="19"/>
  <c r="PE2" i="19"/>
  <c r="PD2" i="19"/>
  <c r="PA2" i="19"/>
  <c r="OZ2" i="19"/>
  <c r="OY2" i="19"/>
  <c r="OX2" i="19"/>
  <c r="OW2" i="19"/>
  <c r="OV2" i="19"/>
  <c r="OU2" i="19"/>
  <c r="OT2" i="19"/>
  <c r="OS2" i="19"/>
  <c r="OR2" i="19"/>
  <c r="OQ2" i="19"/>
  <c r="OP2" i="19"/>
  <c r="OO2" i="19"/>
  <c r="ON2" i="19"/>
  <c r="OM2" i="19"/>
  <c r="OL2" i="19"/>
  <c r="OI2" i="19"/>
  <c r="OH2" i="19"/>
  <c r="OG2" i="19"/>
  <c r="OF2" i="19"/>
  <c r="OE2" i="19"/>
  <c r="OD2" i="19"/>
  <c r="OC2" i="19"/>
  <c r="OB2" i="19"/>
  <c r="NY2" i="19"/>
  <c r="NX2" i="19"/>
  <c r="NW2" i="19"/>
  <c r="NV2" i="19"/>
  <c r="NU2" i="19"/>
  <c r="NT2" i="19"/>
  <c r="NS2" i="19"/>
  <c r="NR2" i="19"/>
  <c r="NQ2" i="19"/>
  <c r="NP2" i="19"/>
  <c r="NO2" i="19"/>
  <c r="NN2" i="19"/>
  <c r="NM2" i="19"/>
  <c r="NL2" i="19"/>
  <c r="NK2" i="19"/>
  <c r="NH2" i="19"/>
  <c r="NG2" i="19"/>
  <c r="NF2" i="19"/>
  <c r="NE2" i="19"/>
  <c r="ND2" i="19"/>
  <c r="NC2" i="19"/>
  <c r="NB2" i="19"/>
  <c r="NA2" i="19"/>
  <c r="MZ2" i="19"/>
  <c r="MY2" i="19"/>
  <c r="MX2" i="19"/>
  <c r="MW2" i="19"/>
  <c r="MT2" i="19"/>
  <c r="MS2" i="19"/>
  <c r="MR2" i="19"/>
  <c r="MQ2" i="19"/>
  <c r="MP2" i="19"/>
  <c r="MO2" i="19"/>
  <c r="MN2" i="19"/>
  <c r="MM2" i="19"/>
  <c r="ML2" i="19"/>
  <c r="MK2" i="19"/>
  <c r="MJ2" i="19"/>
  <c r="MI2" i="19"/>
  <c r="MH2" i="19"/>
  <c r="MG2" i="19"/>
  <c r="MF2" i="19"/>
  <c r="ME2" i="19"/>
  <c r="MC2" i="19"/>
  <c r="LZ2" i="19"/>
  <c r="LY2" i="19"/>
  <c r="LX2" i="19"/>
  <c r="LW2" i="19"/>
  <c r="LV2" i="19"/>
  <c r="LU2" i="19"/>
  <c r="LT2" i="19"/>
  <c r="LQ2" i="19"/>
  <c r="LP2" i="19"/>
  <c r="LO2" i="19"/>
  <c r="LN2" i="19"/>
  <c r="LM2" i="19"/>
  <c r="LL2" i="19"/>
  <c r="LK2" i="19"/>
  <c r="LJ2" i="19"/>
  <c r="LI2" i="19"/>
  <c r="LH2" i="19"/>
  <c r="LG2" i="19"/>
  <c r="LF2" i="19"/>
  <c r="LE2" i="19"/>
  <c r="LD2" i="19"/>
  <c r="LC2" i="19"/>
  <c r="KZ2" i="19"/>
  <c r="KY2" i="19"/>
  <c r="KX2" i="19"/>
  <c r="KW2" i="19"/>
  <c r="KV2" i="19"/>
  <c r="KU2" i="19"/>
  <c r="KT2" i="19"/>
  <c r="KS2" i="19"/>
  <c r="KR2" i="19"/>
  <c r="KQ2" i="19"/>
  <c r="KP2" i="19"/>
  <c r="KO2" i="19"/>
  <c r="KN2" i="19"/>
  <c r="KK2" i="19"/>
  <c r="KJ2" i="19"/>
  <c r="KI2" i="19"/>
  <c r="KH2" i="19"/>
  <c r="KG2" i="19"/>
  <c r="KF2" i="19"/>
  <c r="KE2" i="19"/>
  <c r="KD2" i="19"/>
  <c r="KC2" i="19"/>
  <c r="KB2" i="19"/>
  <c r="KA2" i="19"/>
  <c r="JZ2" i="19"/>
  <c r="JY2" i="19"/>
  <c r="JX2" i="19"/>
  <c r="JW2" i="19"/>
  <c r="JU2" i="19"/>
  <c r="JR2" i="19"/>
  <c r="JQ2" i="19"/>
  <c r="JP2" i="19"/>
  <c r="JO2" i="19"/>
  <c r="JN2" i="19"/>
  <c r="JM2" i="19"/>
  <c r="JL2" i="19"/>
  <c r="JK2" i="19"/>
  <c r="JJ2" i="19"/>
  <c r="JI2" i="19"/>
  <c r="JH2" i="19"/>
  <c r="JG2" i="19"/>
  <c r="JF2" i="19"/>
  <c r="JE2" i="19"/>
  <c r="JD2" i="19"/>
  <c r="JC2" i="19"/>
  <c r="JB2" i="19"/>
  <c r="IY2" i="19"/>
  <c r="IX2" i="19"/>
  <c r="IW2" i="19"/>
  <c r="IV2" i="19"/>
  <c r="IU2" i="19"/>
  <c r="IT2" i="19"/>
  <c r="IS2" i="19"/>
  <c r="IR2" i="19"/>
  <c r="IO2" i="19"/>
  <c r="IN2" i="19"/>
  <c r="IM2" i="19"/>
  <c r="IL2" i="19"/>
  <c r="IK2" i="19"/>
  <c r="IJ2" i="19"/>
  <c r="II2" i="19"/>
  <c r="IH2" i="19"/>
  <c r="IG2" i="19"/>
  <c r="IF2" i="19"/>
  <c r="IE2" i="19"/>
  <c r="ID2" i="19"/>
  <c r="IA2" i="19"/>
  <c r="HZ2" i="19"/>
  <c r="HY2" i="19"/>
  <c r="HX2" i="19"/>
  <c r="HW2" i="19"/>
  <c r="HV2" i="19"/>
  <c r="HU2" i="19"/>
  <c r="HT2" i="19"/>
  <c r="HS2" i="19"/>
  <c r="HR2" i="19"/>
  <c r="HQ2" i="19"/>
  <c r="HP2" i="19"/>
  <c r="HO2" i="19"/>
  <c r="HN2" i="19"/>
  <c r="HM2" i="19"/>
  <c r="HL2" i="19"/>
  <c r="HK2" i="19"/>
  <c r="HH2" i="19"/>
  <c r="HG2" i="19"/>
  <c r="HF2" i="19"/>
  <c r="HE2" i="19"/>
  <c r="HD2" i="19"/>
  <c r="HC2" i="19"/>
  <c r="HB2" i="19"/>
  <c r="HA2" i="19"/>
  <c r="GZ2" i="19"/>
  <c r="GY2" i="19"/>
  <c r="GV2" i="19"/>
  <c r="GU2" i="19"/>
  <c r="GT2" i="19"/>
  <c r="GS2" i="19"/>
  <c r="GR2" i="19"/>
  <c r="GQ2" i="19"/>
  <c r="GP2" i="19"/>
  <c r="GO2" i="19"/>
  <c r="GN2" i="19"/>
  <c r="GM2" i="19"/>
  <c r="GL2" i="19"/>
  <c r="GK2" i="19"/>
  <c r="GH2" i="19"/>
  <c r="GG2" i="19"/>
  <c r="GF2" i="19"/>
  <c r="GE2" i="19"/>
  <c r="GD2" i="19"/>
  <c r="GC2" i="19"/>
  <c r="GB2" i="19"/>
  <c r="GA2" i="19"/>
  <c r="FZ2" i="19"/>
  <c r="FY2" i="19"/>
  <c r="FX2" i="19"/>
  <c r="FW2" i="19"/>
  <c r="FV2" i="19"/>
  <c r="FU2" i="19"/>
  <c r="FR2" i="19"/>
  <c r="FQ2" i="19"/>
  <c r="FP2" i="19"/>
  <c r="FO2" i="19"/>
  <c r="FN2" i="19"/>
  <c r="FM2" i="19"/>
  <c r="FL2" i="19"/>
  <c r="FK2" i="19"/>
  <c r="FJ2" i="19"/>
  <c r="FI2" i="19"/>
  <c r="FH2" i="19"/>
  <c r="FE2" i="19"/>
  <c r="FD2" i="19"/>
  <c r="FC2" i="19"/>
  <c r="FB2" i="19"/>
  <c r="FA2" i="19"/>
  <c r="EZ2" i="19"/>
  <c r="EY2" i="19"/>
  <c r="EX2" i="19"/>
  <c r="EU2" i="19"/>
  <c r="ET2" i="19"/>
  <c r="ES2" i="19"/>
  <c r="ER2" i="19"/>
  <c r="EQ2" i="19"/>
  <c r="EP2" i="19"/>
  <c r="EO2" i="19"/>
  <c r="EN2" i="19"/>
  <c r="EM2" i="19"/>
  <c r="EL2" i="19"/>
  <c r="EI2" i="19"/>
  <c r="EH2" i="19"/>
  <c r="EG2" i="19"/>
  <c r="EF2" i="19"/>
  <c r="EE2" i="19"/>
  <c r="ED2" i="19"/>
  <c r="EC2" i="19"/>
  <c r="EB2" i="19"/>
  <c r="DZ2" i="19"/>
  <c r="DW2" i="19"/>
  <c r="DV2" i="19"/>
  <c r="DU2" i="19"/>
  <c r="DT2" i="19"/>
  <c r="DS2" i="19"/>
  <c r="DR2" i="19"/>
  <c r="DQ2" i="19"/>
  <c r="DP2" i="19"/>
  <c r="DO2" i="19"/>
  <c r="DN2" i="19"/>
  <c r="DM2" i="19"/>
  <c r="DL2" i="19"/>
  <c r="DK2" i="19"/>
  <c r="DJ2" i="19"/>
  <c r="DI2" i="19"/>
  <c r="DF2" i="19"/>
  <c r="DE2" i="19"/>
  <c r="DD2" i="19"/>
  <c r="DC2" i="19"/>
  <c r="DB2" i="19"/>
  <c r="DA2" i="19"/>
  <c r="CZ2" i="19"/>
  <c r="CY2" i="19"/>
  <c r="CX2" i="19"/>
  <c r="CW2" i="19"/>
  <c r="CT2" i="19"/>
  <c r="CS2" i="19"/>
  <c r="CR2" i="19"/>
  <c r="CQ2" i="19"/>
  <c r="CP2" i="19"/>
  <c r="CO2" i="19"/>
  <c r="CN2" i="19"/>
  <c r="CM2" i="19"/>
  <c r="CL2" i="19"/>
  <c r="CK2" i="19"/>
  <c r="CJ2" i="19"/>
  <c r="CG2" i="19"/>
  <c r="CF2" i="19"/>
  <c r="CE2" i="19"/>
  <c r="CD2" i="19"/>
  <c r="CC2" i="19"/>
  <c r="CB2" i="19"/>
  <c r="CA2" i="19"/>
  <c r="BZ2" i="19"/>
  <c r="BY2" i="19"/>
  <c r="BV2" i="19"/>
  <c r="BU2" i="19"/>
  <c r="BT2" i="19"/>
  <c r="BS2" i="19"/>
  <c r="BR2" i="19"/>
  <c r="BQ2" i="19"/>
  <c r="BP2" i="19"/>
  <c r="BO2" i="19"/>
  <c r="BN2" i="19"/>
  <c r="BM2" i="19"/>
  <c r="BL2" i="19"/>
  <c r="BK2" i="19"/>
  <c r="BJ2" i="19"/>
  <c r="BI2" i="19"/>
  <c r="BH2" i="19"/>
  <c r="BE2" i="19"/>
  <c r="BD2" i="19"/>
  <c r="BC2" i="19"/>
  <c r="BB2" i="19"/>
  <c r="BA2" i="19"/>
  <c r="AZ2" i="19"/>
  <c r="AY2" i="19"/>
  <c r="AX2" i="19"/>
  <c r="AW2" i="19"/>
  <c r="AV2" i="19"/>
  <c r="AU2" i="19"/>
  <c r="AT2" i="19"/>
  <c r="AS2" i="19"/>
  <c r="AR2" i="19"/>
  <c r="AQ2" i="19"/>
  <c r="AP2" i="19"/>
  <c r="AO2" i="19"/>
  <c r="AL2" i="19"/>
  <c r="AK2" i="19"/>
  <c r="AJ2" i="19"/>
  <c r="AI2" i="19"/>
  <c r="AH2" i="19"/>
  <c r="AG2" i="19"/>
  <c r="AF2" i="19"/>
  <c r="AE2" i="19"/>
  <c r="AA2" i="19"/>
  <c r="Z2" i="19"/>
  <c r="Y2" i="19"/>
  <c r="X2" i="19"/>
  <c r="W2" i="19"/>
  <c r="V2" i="19"/>
  <c r="S2" i="19"/>
  <c r="Q2" i="19"/>
  <c r="P2" i="19"/>
  <c r="O2" i="19"/>
  <c r="N2" i="19"/>
  <c r="L2" i="19"/>
  <c r="K2" i="19"/>
  <c r="G2" i="19"/>
  <c r="F2" i="19"/>
  <c r="E2" i="19"/>
  <c r="D2" i="19"/>
  <c r="C2" i="19"/>
  <c r="B2" i="19"/>
  <c r="A2" i="19"/>
  <c r="B14" i="18" l="1"/>
  <c r="A14" i="18"/>
  <c r="B13" i="18"/>
  <c r="A13" i="18"/>
  <c r="B12" i="18"/>
  <c r="A12" i="18"/>
  <c r="B11" i="18"/>
  <c r="A11" i="18"/>
  <c r="B10" i="18"/>
  <c r="A10" i="18"/>
  <c r="B9" i="18"/>
  <c r="A9" i="18"/>
  <c r="B8" i="18"/>
  <c r="A8" i="18"/>
  <c r="B7" i="18"/>
  <c r="A7" i="18"/>
  <c r="B6" i="18"/>
  <c r="A6" i="18"/>
  <c r="B5" i="18"/>
  <c r="A5" i="18"/>
  <c r="B4" i="18"/>
  <c r="A4" i="18"/>
  <c r="B3" i="18"/>
  <c r="A3" i="18"/>
  <c r="B2" i="18"/>
  <c r="A2" i="18"/>
  <c r="E1" i="18"/>
  <c r="D1" i="18"/>
  <c r="C1" i="18"/>
  <c r="B1" i="18"/>
  <c r="A1" i="18"/>
  <c r="B19" i="17"/>
  <c r="A19" i="17"/>
  <c r="B18" i="17"/>
  <c r="A18" i="17"/>
  <c r="B17" i="17"/>
  <c r="A17" i="17"/>
  <c r="B16" i="17"/>
  <c r="A16" i="17"/>
  <c r="B15" i="17"/>
  <c r="A15" i="17"/>
  <c r="B14" i="17"/>
  <c r="A14" i="17"/>
  <c r="B13" i="17"/>
  <c r="A13" i="17"/>
  <c r="B12" i="17"/>
  <c r="A12" i="17"/>
  <c r="B11" i="17"/>
  <c r="A11" i="17"/>
  <c r="B10" i="17"/>
  <c r="A10" i="17"/>
  <c r="B9" i="17"/>
  <c r="A9" i="17"/>
  <c r="B8" i="17"/>
  <c r="A8" i="17"/>
  <c r="B7" i="17"/>
  <c r="A7" i="17"/>
  <c r="B6" i="17"/>
  <c r="A6" i="17"/>
  <c r="B5" i="17"/>
  <c r="A5" i="17"/>
  <c r="B4" i="17"/>
  <c r="A4" i="17"/>
  <c r="B3" i="17"/>
  <c r="A3" i="17"/>
  <c r="B2" i="17"/>
  <c r="A2" i="17"/>
  <c r="E1" i="17"/>
  <c r="D1" i="17"/>
  <c r="C1" i="17"/>
  <c r="B1" i="17"/>
  <c r="A1" i="17"/>
  <c r="A3" i="16"/>
  <c r="A2" i="16"/>
  <c r="A1" i="16"/>
  <c r="E300" i="6"/>
  <c r="E301" i="6"/>
  <c r="E302" i="6"/>
  <c r="E303" i="6"/>
  <c r="E304" i="6"/>
  <c r="E305" i="6"/>
  <c r="E306" i="6"/>
  <c r="E307" i="6"/>
  <c r="E308" i="6"/>
  <c r="E309" i="6"/>
  <c r="E310" i="6"/>
  <c r="E311" i="6"/>
  <c r="E312" i="6"/>
  <c r="E313" i="6"/>
  <c r="E314" i="6"/>
  <c r="E315" i="6"/>
  <c r="E316" i="6"/>
  <c r="E299" i="6"/>
  <c r="E288" i="6"/>
  <c r="E289" i="6"/>
  <c r="E290" i="6"/>
  <c r="E291" i="6"/>
  <c r="E292" i="6"/>
  <c r="E293" i="6"/>
  <c r="E294" i="6"/>
  <c r="E295" i="6"/>
  <c r="E296" i="6"/>
  <c r="E297" i="6"/>
  <c r="E298" i="6"/>
  <c r="E287" i="6"/>
  <c r="E276" i="6"/>
  <c r="E277" i="6"/>
  <c r="E278" i="6"/>
  <c r="E279" i="6"/>
  <c r="E280" i="6"/>
  <c r="E281" i="6"/>
  <c r="E282" i="6"/>
  <c r="E283" i="6"/>
  <c r="E284" i="6"/>
  <c r="E285" i="6"/>
  <c r="E286" i="6"/>
  <c r="E275" i="6"/>
  <c r="E263" i="6"/>
  <c r="E264" i="6"/>
  <c r="E265" i="6"/>
  <c r="E266" i="6"/>
  <c r="E267" i="6"/>
  <c r="E268" i="6"/>
  <c r="E269" i="6"/>
  <c r="E270" i="6"/>
  <c r="E271" i="6"/>
  <c r="E272" i="6"/>
  <c r="E273" i="6"/>
  <c r="E274" i="6"/>
  <c r="E262" i="6"/>
  <c r="E258" i="6"/>
  <c r="E259" i="6"/>
  <c r="E260" i="6"/>
  <c r="E261" i="6"/>
  <c r="E257" i="6"/>
  <c r="E246" i="6"/>
  <c r="E247" i="6"/>
  <c r="E248" i="6"/>
  <c r="E249" i="6"/>
  <c r="E250" i="6"/>
  <c r="E251" i="6"/>
  <c r="E252" i="6"/>
  <c r="E253" i="6"/>
  <c r="E254" i="6"/>
  <c r="E255" i="6"/>
  <c r="E256" i="6"/>
  <c r="E245" i="6"/>
  <c r="E237" i="6"/>
  <c r="E238" i="6"/>
  <c r="E239" i="6"/>
  <c r="E240" i="6"/>
  <c r="E241" i="6"/>
  <c r="E242" i="6"/>
  <c r="E243" i="6"/>
  <c r="E244" i="6"/>
  <c r="E236" i="6"/>
  <c r="E222" i="6"/>
  <c r="E223" i="6"/>
  <c r="E224" i="6"/>
  <c r="E225" i="6"/>
  <c r="E226" i="6"/>
  <c r="E227" i="6"/>
  <c r="E228" i="6"/>
  <c r="E229" i="6"/>
  <c r="E230" i="6"/>
  <c r="E231" i="6"/>
  <c r="E232" i="6"/>
  <c r="E233" i="6"/>
  <c r="E234" i="6"/>
  <c r="E235" i="6"/>
  <c r="E221" i="6"/>
  <c r="E218" i="6"/>
  <c r="E219" i="6"/>
  <c r="E220" i="6"/>
  <c r="E217" i="6"/>
  <c r="E206" i="6"/>
  <c r="E207" i="6"/>
  <c r="E208" i="6"/>
  <c r="E209" i="6"/>
  <c r="E210" i="6"/>
  <c r="E211" i="6"/>
  <c r="E212" i="6"/>
  <c r="E213" i="6"/>
  <c r="E214" i="6"/>
  <c r="E215" i="6"/>
  <c r="E216" i="6"/>
  <c r="E205" i="6"/>
  <c r="E204" i="6"/>
  <c r="E196" i="6"/>
  <c r="E197" i="6"/>
  <c r="E198" i="6"/>
  <c r="E199" i="6"/>
  <c r="E200" i="6"/>
  <c r="E201" i="6"/>
  <c r="E202" i="6"/>
  <c r="E203" i="6"/>
  <c r="E195" i="6"/>
  <c r="E182" i="6"/>
  <c r="E183" i="6"/>
  <c r="E184" i="6"/>
  <c r="E185" i="6"/>
  <c r="E186" i="6"/>
  <c r="E187" i="6"/>
  <c r="E188" i="6"/>
  <c r="E189" i="6"/>
  <c r="E190" i="6"/>
  <c r="E191" i="6"/>
  <c r="E192" i="6"/>
  <c r="E193" i="6"/>
  <c r="E194" i="6"/>
  <c r="E181" i="6"/>
  <c r="E168" i="6"/>
  <c r="E169" i="6"/>
  <c r="E170" i="6"/>
  <c r="E171" i="6"/>
  <c r="E172" i="6"/>
  <c r="E173" i="6"/>
  <c r="E174" i="6"/>
  <c r="E175" i="6"/>
  <c r="E176" i="6"/>
  <c r="E177" i="6"/>
  <c r="E178" i="6"/>
  <c r="E179" i="6"/>
  <c r="E180" i="6"/>
  <c r="E167" i="6"/>
  <c r="E163" i="6"/>
  <c r="E164" i="6"/>
  <c r="E165" i="6"/>
  <c r="E166" i="6"/>
  <c r="E162" i="6"/>
  <c r="E154" i="6"/>
  <c r="E155" i="6"/>
  <c r="E156" i="6"/>
  <c r="E157" i="6"/>
  <c r="E158" i="6"/>
  <c r="E159" i="6"/>
  <c r="E160" i="6"/>
  <c r="E161" i="6"/>
  <c r="E153" i="6"/>
  <c r="E140" i="6"/>
  <c r="E141" i="6"/>
  <c r="E142" i="6"/>
  <c r="E143" i="6"/>
  <c r="E144" i="6"/>
  <c r="E145" i="6"/>
  <c r="E146" i="6"/>
  <c r="E147" i="6"/>
  <c r="E148" i="6"/>
  <c r="E149" i="6"/>
  <c r="E150" i="6"/>
  <c r="E151" i="6"/>
  <c r="E152" i="6"/>
  <c r="E139" i="6"/>
  <c r="E133" i="6"/>
  <c r="E134" i="6"/>
  <c r="E135" i="6"/>
  <c r="E136" i="6"/>
  <c r="E137" i="6"/>
  <c r="E138" i="6"/>
  <c r="E132" i="6"/>
  <c r="E124" i="6"/>
  <c r="E125" i="6"/>
  <c r="E126" i="6"/>
  <c r="E127" i="6"/>
  <c r="E128" i="6"/>
  <c r="E129" i="6"/>
  <c r="E130" i="6"/>
  <c r="E131" i="6"/>
  <c r="E123" i="6"/>
  <c r="E113" i="6"/>
  <c r="E114" i="6"/>
  <c r="E115" i="6"/>
  <c r="E116" i="6"/>
  <c r="E117" i="6"/>
  <c r="E118" i="6"/>
  <c r="E119" i="6"/>
  <c r="E120" i="6"/>
  <c r="E121" i="6"/>
  <c r="E122" i="6"/>
  <c r="E112" i="6"/>
  <c r="E105" i="6"/>
  <c r="E106" i="6"/>
  <c r="E107" i="6"/>
  <c r="E108" i="6"/>
  <c r="E109" i="6"/>
  <c r="E110" i="6"/>
  <c r="E111" i="6"/>
  <c r="E104" i="6"/>
  <c r="E100" i="6"/>
  <c r="E101" i="6"/>
  <c r="E102" i="6"/>
  <c r="E103" i="6"/>
  <c r="E99" i="6"/>
  <c r="E93" i="6"/>
  <c r="E94" i="6"/>
  <c r="E95" i="6"/>
  <c r="E96" i="6"/>
  <c r="E97" i="6"/>
  <c r="E98" i="6"/>
  <c r="E92" i="6"/>
  <c r="E86" i="6"/>
  <c r="E87" i="6"/>
  <c r="E88" i="6"/>
  <c r="E89" i="6"/>
  <c r="E90" i="6"/>
  <c r="E91" i="6"/>
  <c r="E85" i="6"/>
  <c r="E74" i="6"/>
  <c r="E75" i="6"/>
  <c r="E76" i="6"/>
  <c r="E77" i="6"/>
  <c r="E78" i="6"/>
  <c r="E79" i="6"/>
  <c r="E80" i="6"/>
  <c r="E81" i="6"/>
  <c r="E82" i="6"/>
  <c r="E83" i="6"/>
  <c r="E84" i="6"/>
  <c r="E73" i="6"/>
  <c r="E67" i="6"/>
  <c r="E68" i="6"/>
  <c r="E69" i="6"/>
  <c r="E70" i="6"/>
  <c r="E71" i="6"/>
  <c r="E72" i="6"/>
  <c r="E66" i="6"/>
  <c r="E59" i="6"/>
  <c r="E60" i="6"/>
  <c r="E61" i="6"/>
  <c r="E62" i="6"/>
  <c r="E63" i="6"/>
  <c r="E64" i="6"/>
  <c r="E65" i="6"/>
  <c r="E58" i="6"/>
  <c r="E53" i="6"/>
  <c r="E54" i="6"/>
  <c r="E55" i="6"/>
  <c r="E56" i="6"/>
  <c r="E57" i="6"/>
  <c r="E52" i="6"/>
  <c r="E41" i="6"/>
  <c r="E42" i="6"/>
  <c r="E43" i="6"/>
  <c r="E44" i="6"/>
  <c r="E45" i="6"/>
  <c r="E46" i="6"/>
  <c r="E47" i="6"/>
  <c r="E48" i="6"/>
  <c r="E49" i="6"/>
  <c r="E50" i="6"/>
  <c r="E51" i="6"/>
  <c r="E40" i="6"/>
  <c r="E27" i="6"/>
  <c r="E28" i="6"/>
  <c r="E29" i="6"/>
  <c r="E30" i="6"/>
  <c r="E31" i="6"/>
  <c r="E32" i="6"/>
  <c r="E33" i="6"/>
  <c r="E34" i="6"/>
  <c r="E35" i="6"/>
  <c r="E36" i="6"/>
  <c r="E37" i="6"/>
  <c r="E38" i="6"/>
  <c r="E39" i="6"/>
  <c r="E26" i="6"/>
  <c r="E20" i="6"/>
  <c r="E21" i="6"/>
  <c r="E22" i="6"/>
  <c r="E23" i="6"/>
  <c r="E24" i="6"/>
  <c r="E25" i="6"/>
  <c r="E19" i="6"/>
  <c r="E15" i="6"/>
  <c r="E16" i="6"/>
  <c r="E17" i="6"/>
  <c r="E18" i="6"/>
  <c r="E14" i="6"/>
  <c r="M14" i="6" s="1"/>
  <c r="E8" i="6"/>
  <c r="E9" i="6"/>
  <c r="E10" i="6"/>
  <c r="E11" i="6"/>
  <c r="E12" i="6"/>
  <c r="E13" i="6"/>
  <c r="E7" i="6"/>
  <c r="M7" i="6" s="1"/>
  <c r="H9" i="13"/>
  <c r="H10" i="13"/>
  <c r="H11" i="13"/>
  <c r="H12" i="13"/>
  <c r="H13" i="13"/>
  <c r="H14" i="13"/>
  <c r="K177" i="3" a="1"/>
  <c r="K177" i="3" s="1"/>
  <c r="K167" i="3" a="1"/>
  <c r="K167" i="3" s="1"/>
  <c r="K152" i="3" a="1"/>
  <c r="K152" i="3" s="1"/>
  <c r="K144" i="3"/>
  <c r="K144" i="3" a="1"/>
  <c r="K134" i="3" a="1"/>
  <c r="K134" i="3" s="1"/>
  <c r="K122" i="3" a="1"/>
  <c r="K122" i="3" s="1"/>
  <c r="K113" i="3" a="1"/>
  <c r="K113" i="3" s="1"/>
  <c r="K107" i="3"/>
  <c r="K107" i="3" a="1"/>
  <c r="K99" i="3" a="1"/>
  <c r="K99" i="3" s="1"/>
  <c r="K91" i="3" a="1"/>
  <c r="K91" i="3" s="1"/>
  <c r="K78" i="3" a="1"/>
  <c r="K78" i="3" s="1"/>
  <c r="EA2" i="19" s="1"/>
  <c r="K70" i="3"/>
  <c r="K70" i="3" a="1"/>
  <c r="K61" i="3" a="1"/>
  <c r="K61" i="3" s="1"/>
  <c r="K54" i="3" a="1"/>
  <c r="K54" i="3" s="1"/>
  <c r="K41" i="3" a="1"/>
  <c r="K41" i="3" s="1"/>
  <c r="K26" i="3"/>
  <c r="K26" i="3" a="1"/>
  <c r="K18" i="3" a="1"/>
  <c r="K18" i="3" s="1"/>
  <c r="K12" i="3" a="1"/>
  <c r="K12" i="3" s="1"/>
  <c r="AD2" i="19" s="1"/>
  <c r="G6" i="3"/>
  <c r="F6" i="3"/>
  <c r="C6" i="3"/>
  <c r="B6" i="3"/>
  <c r="C11" i="14" a="1"/>
  <c r="C11" i="14" s="1"/>
  <c r="I153" i="4" l="1" a="1"/>
  <c r="I153" i="4" s="1"/>
  <c r="I140" i="4" a="1"/>
  <c r="I140" i="4" s="1"/>
  <c r="I127" i="4" a="1"/>
  <c r="I127" i="4" s="1"/>
  <c r="I113" i="4" a="1"/>
  <c r="I113" i="4" s="1"/>
  <c r="I107" i="4" a="1"/>
  <c r="I107" i="4" s="1"/>
  <c r="I94" i="4" a="1"/>
  <c r="I94" i="4" s="1"/>
  <c r="I84" i="4" a="1"/>
  <c r="I84" i="4" s="1"/>
  <c r="I68" i="4" a="1"/>
  <c r="I68" i="4" s="1"/>
  <c r="I63" i="4" a="1"/>
  <c r="I63" i="4" s="1"/>
  <c r="I50" i="4" a="1"/>
  <c r="I50" i="4" s="1"/>
  <c r="I39" i="4" a="1"/>
  <c r="I39" i="4" s="1"/>
  <c r="I24" i="4" a="1"/>
  <c r="I24" i="4" s="1"/>
  <c r="I9" i="4" a="1"/>
  <c r="I9" i="4" s="1"/>
  <c r="JV2" i="19" s="1"/>
  <c r="C5" i="12" a="1"/>
  <c r="C5" i="12" s="1"/>
  <c r="B8" i="2" a="1"/>
  <c r="B8" i="2" s="1"/>
  <c r="E152" i="8"/>
  <c r="E151" i="8"/>
  <c r="E150" i="8"/>
  <c r="E149" i="8"/>
  <c r="E148" i="8"/>
  <c r="E147" i="8"/>
  <c r="E146" i="8"/>
  <c r="E145" i="8"/>
  <c r="E144" i="8"/>
  <c r="E143" i="8"/>
  <c r="E142" i="8"/>
  <c r="E141" i="8"/>
  <c r="E140" i="8"/>
  <c r="E139" i="8"/>
  <c r="C139" i="8"/>
  <c r="E138" i="8"/>
  <c r="E137" i="8"/>
  <c r="E136" i="8"/>
  <c r="E135" i="8"/>
  <c r="E134" i="8"/>
  <c r="E133" i="8"/>
  <c r="E132" i="8"/>
  <c r="E131" i="8"/>
  <c r="E130" i="8"/>
  <c r="E129" i="8"/>
  <c r="E128" i="8"/>
  <c r="E127" i="8"/>
  <c r="C127" i="8"/>
  <c r="E126" i="8"/>
  <c r="E125" i="8"/>
  <c r="E124" i="8"/>
  <c r="E123" i="8"/>
  <c r="E122" i="8"/>
  <c r="E121" i="8"/>
  <c r="E120" i="8"/>
  <c r="E119" i="8"/>
  <c r="E118" i="8"/>
  <c r="E117" i="8"/>
  <c r="E116" i="8"/>
  <c r="E115" i="8"/>
  <c r="C115" i="8"/>
  <c r="E114" i="8"/>
  <c r="E113" i="8"/>
  <c r="E112" i="8"/>
  <c r="E111" i="8"/>
  <c r="E110" i="8"/>
  <c r="E109" i="8"/>
  <c r="E108" i="8"/>
  <c r="E107" i="8"/>
  <c r="E106" i="8"/>
  <c r="E105" i="8"/>
  <c r="E104" i="8"/>
  <c r="E103" i="8"/>
  <c r="E102" i="8"/>
  <c r="C102" i="8"/>
  <c r="E101" i="8"/>
  <c r="E100" i="8"/>
  <c r="E99" i="8"/>
  <c r="E98" i="8"/>
  <c r="E97" i="8"/>
  <c r="C97" i="8"/>
  <c r="E96" i="8"/>
  <c r="E95" i="8"/>
  <c r="E94" i="8"/>
  <c r="E93" i="8"/>
  <c r="E92" i="8"/>
  <c r="E91" i="8"/>
  <c r="E90" i="8"/>
  <c r="E89" i="8"/>
  <c r="E88" i="8"/>
  <c r="E87" i="8"/>
  <c r="E86" i="8"/>
  <c r="E85" i="8"/>
  <c r="C85" i="8"/>
  <c r="E84" i="8"/>
  <c r="E83" i="8"/>
  <c r="E82" i="8"/>
  <c r="E81" i="8"/>
  <c r="E80" i="8"/>
  <c r="E79" i="8"/>
  <c r="E78" i="8"/>
  <c r="E77" i="8"/>
  <c r="E76" i="8"/>
  <c r="C76" i="8"/>
  <c r="E75" i="8"/>
  <c r="E74" i="8"/>
  <c r="E73" i="8"/>
  <c r="E72" i="8"/>
  <c r="E71" i="8"/>
  <c r="E70" i="8"/>
  <c r="E69" i="8"/>
  <c r="E68" i="8"/>
  <c r="E67" i="8"/>
  <c r="E66" i="8"/>
  <c r="E65" i="8"/>
  <c r="E64" i="8"/>
  <c r="E63" i="8"/>
  <c r="E62" i="8"/>
  <c r="E61" i="8"/>
  <c r="C61" i="8"/>
  <c r="E60" i="8"/>
  <c r="E59" i="8"/>
  <c r="E58" i="8"/>
  <c r="E57" i="8"/>
  <c r="C57" i="8"/>
  <c r="E56" i="8"/>
  <c r="E55" i="8"/>
  <c r="E54" i="8"/>
  <c r="E53" i="8"/>
  <c r="E52" i="8"/>
  <c r="E51" i="8"/>
  <c r="E50" i="8"/>
  <c r="E49" i="8"/>
  <c r="E48" i="8"/>
  <c r="E47" i="8"/>
  <c r="E46" i="8"/>
  <c r="E45" i="8"/>
  <c r="C45" i="8"/>
  <c r="E44" i="8"/>
  <c r="E43" i="8"/>
  <c r="E42" i="8"/>
  <c r="E41" i="8"/>
  <c r="E40" i="8"/>
  <c r="E39" i="8"/>
  <c r="E38" i="8"/>
  <c r="E37" i="8"/>
  <c r="E36" i="8"/>
  <c r="E35" i="8"/>
  <c r="C35" i="8"/>
  <c r="E34" i="8"/>
  <c r="E33" i="8"/>
  <c r="E32" i="8"/>
  <c r="E31" i="8"/>
  <c r="E30" i="8"/>
  <c r="E29" i="8"/>
  <c r="E28" i="8"/>
  <c r="E27" i="8"/>
  <c r="E26" i="8"/>
  <c r="E25" i="8"/>
  <c r="E24" i="8"/>
  <c r="E23" i="8"/>
  <c r="E22" i="8"/>
  <c r="E21" i="8"/>
  <c r="C21" i="8"/>
  <c r="E20" i="8"/>
  <c r="E19" i="8"/>
  <c r="E18" i="8"/>
  <c r="E17" i="8"/>
  <c r="E16" i="8"/>
  <c r="E15" i="8"/>
  <c r="E14" i="8"/>
  <c r="E13" i="8"/>
  <c r="E12" i="8"/>
  <c r="E11" i="8"/>
  <c r="E10" i="8"/>
  <c r="E9" i="8"/>
  <c r="E8" i="8"/>
  <c r="E7" i="8"/>
  <c r="C7" i="8"/>
  <c r="E159" i="7"/>
  <c r="E158" i="7"/>
  <c r="E157" i="7"/>
  <c r="E156" i="7"/>
  <c r="E155" i="7"/>
  <c r="F29" i="9" s="1"/>
  <c r="C155" i="7"/>
  <c r="E154" i="7"/>
  <c r="E153" i="7"/>
  <c r="E152" i="7"/>
  <c r="E151" i="7"/>
  <c r="E150" i="7"/>
  <c r="E149" i="7"/>
  <c r="E148" i="7"/>
  <c r="E147" i="7"/>
  <c r="E146" i="7"/>
  <c r="F28" i="9" s="1"/>
  <c r="G28" i="9" s="1" a="1"/>
  <c r="G28" i="9" s="1"/>
  <c r="H28" i="9" s="1"/>
  <c r="C146" i="7"/>
  <c r="E145" i="7"/>
  <c r="E144" i="7"/>
  <c r="E143" i="7"/>
  <c r="E142" i="7"/>
  <c r="E141" i="7"/>
  <c r="E140" i="7"/>
  <c r="E139" i="7"/>
  <c r="E138" i="7"/>
  <c r="E137" i="7"/>
  <c r="E136" i="7"/>
  <c r="E135" i="7"/>
  <c r="E134" i="7"/>
  <c r="E133" i="7"/>
  <c r="F27" i="9"/>
  <c r="G27" i="9" s="1" a="1"/>
  <c r="G27" i="9" s="1"/>
  <c r="H27" i="9" s="1"/>
  <c r="E132" i="7"/>
  <c r="C132" i="7"/>
  <c r="E131" i="7"/>
  <c r="E130" i="7"/>
  <c r="E129" i="7"/>
  <c r="E128" i="7"/>
  <c r="E127" i="7"/>
  <c r="E126" i="7"/>
  <c r="E125" i="7"/>
  <c r="F26" i="9" s="1"/>
  <c r="G26" i="9" s="1" a="1"/>
  <c r="G26" i="9" s="1"/>
  <c r="H26" i="9" s="1"/>
  <c r="C125" i="7"/>
  <c r="E124" i="7"/>
  <c r="E123" i="7"/>
  <c r="E122" i="7"/>
  <c r="E121" i="7"/>
  <c r="E120" i="7"/>
  <c r="E119" i="7"/>
  <c r="F25" i="9" s="1"/>
  <c r="E118" i="7"/>
  <c r="E117" i="7"/>
  <c r="E116" i="7"/>
  <c r="C116" i="7"/>
  <c r="E115" i="7"/>
  <c r="E114" i="7"/>
  <c r="E113" i="7"/>
  <c r="E112" i="7"/>
  <c r="E111" i="7"/>
  <c r="E110" i="7"/>
  <c r="E109" i="7"/>
  <c r="E108" i="7"/>
  <c r="E107" i="7"/>
  <c r="E106" i="7"/>
  <c r="E105" i="7"/>
  <c r="F24" i="9" s="1"/>
  <c r="G24" i="9" s="1" a="1"/>
  <c r="G24" i="9" s="1"/>
  <c r="H24" i="9" s="1"/>
  <c r="C105" i="7"/>
  <c r="E104" i="7"/>
  <c r="E103" i="7"/>
  <c r="E102" i="7"/>
  <c r="E101" i="7"/>
  <c r="E100" i="7"/>
  <c r="E99" i="7"/>
  <c r="E98" i="7"/>
  <c r="E97" i="7"/>
  <c r="F23" i="9" s="1"/>
  <c r="G23" i="9" s="1" a="1"/>
  <c r="G23" i="9" s="1"/>
  <c r="H23" i="9" s="1"/>
  <c r="C97" i="7"/>
  <c r="E96" i="7"/>
  <c r="E95" i="7"/>
  <c r="E94" i="7"/>
  <c r="E93" i="7"/>
  <c r="E92" i="7"/>
  <c r="C92" i="7"/>
  <c r="E91" i="7"/>
  <c r="E90" i="7"/>
  <c r="E89" i="7"/>
  <c r="E88" i="7"/>
  <c r="E87" i="7"/>
  <c r="E86" i="7"/>
  <c r="E85" i="7"/>
  <c r="F21" i="9" s="1"/>
  <c r="E84" i="7"/>
  <c r="E83" i="7"/>
  <c r="E82" i="7"/>
  <c r="E81" i="7"/>
  <c r="E80" i="7"/>
  <c r="E79" i="7"/>
  <c r="E78" i="7"/>
  <c r="E77" i="7"/>
  <c r="E76" i="7"/>
  <c r="E75" i="7"/>
  <c r="E74" i="7"/>
  <c r="E73" i="7"/>
  <c r="E72" i="7"/>
  <c r="E71" i="7"/>
  <c r="E70" i="7"/>
  <c r="E69" i="7"/>
  <c r="E68" i="7"/>
  <c r="E67" i="7"/>
  <c r="E66" i="7"/>
  <c r="E65" i="7"/>
  <c r="E64" i="7"/>
  <c r="E63" i="7"/>
  <c r="E62" i="7"/>
  <c r="E61" i="7"/>
  <c r="E60" i="7"/>
  <c r="E59" i="7"/>
  <c r="E58" i="7"/>
  <c r="E57" i="7"/>
  <c r="E56" i="7"/>
  <c r="E55" i="7"/>
  <c r="E54" i="7"/>
  <c r="E53" i="7"/>
  <c r="E52" i="7"/>
  <c r="E51" i="7"/>
  <c r="E50" i="7"/>
  <c r="E49" i="7"/>
  <c r="E48" i="7"/>
  <c r="E47" i="7"/>
  <c r="E46" i="7"/>
  <c r="E45" i="7"/>
  <c r="E44" i="7"/>
  <c r="E43" i="7"/>
  <c r="E42" i="7"/>
  <c r="E41" i="7"/>
  <c r="E40" i="7"/>
  <c r="E39" i="7"/>
  <c r="E38" i="7"/>
  <c r="E37" i="7"/>
  <c r="E36" i="7"/>
  <c r="E35" i="7"/>
  <c r="E34" i="7"/>
  <c r="E33" i="7"/>
  <c r="E32" i="7"/>
  <c r="E31" i="7"/>
  <c r="E30" i="7"/>
  <c r="E29" i="7"/>
  <c r="E28" i="7"/>
  <c r="E27" i="7"/>
  <c r="E26" i="7"/>
  <c r="E25" i="7"/>
  <c r="E24" i="7"/>
  <c r="E23" i="7"/>
  <c r="E22" i="7"/>
  <c r="E21" i="7"/>
  <c r="E20" i="7"/>
  <c r="E19" i="7"/>
  <c r="E18" i="7"/>
  <c r="E17" i="7"/>
  <c r="E16" i="7"/>
  <c r="E15" i="7"/>
  <c r="E14" i="7"/>
  <c r="E13" i="7"/>
  <c r="E12" i="7"/>
  <c r="G4" i="7"/>
  <c r="C4" i="13"/>
  <c r="I9" i="13"/>
  <c r="I10" i="13"/>
  <c r="I11" i="13"/>
  <c r="I12" i="13"/>
  <c r="I13" i="13"/>
  <c r="I14" i="13"/>
  <c r="D11" i="13"/>
  <c r="D12" i="13"/>
  <c r="D13" i="13"/>
  <c r="D14" i="13"/>
  <c r="D8" i="13"/>
  <c r="M2" i="19" s="1"/>
  <c r="D9" i="13"/>
  <c r="D10" i="13"/>
  <c r="E9" i="7"/>
  <c r="E10" i="7"/>
  <c r="E11" i="7"/>
  <c r="E8" i="7"/>
  <c r="E14" i="13"/>
  <c r="E12" i="13"/>
  <c r="E11" i="13"/>
  <c r="E10" i="13"/>
  <c r="B10" i="13"/>
  <c r="E9" i="13"/>
  <c r="E7" i="7"/>
  <c r="F7" i="7" s="1"/>
  <c r="F22" i="9"/>
  <c r="G22" i="9" s="1" a="1"/>
  <c r="G22" i="9" s="1"/>
  <c r="H22" i="9" s="1"/>
  <c r="G3" i="8"/>
  <c r="G2" i="7"/>
  <c r="H9" i="6"/>
  <c r="H10" i="6"/>
  <c r="H11" i="6"/>
  <c r="H12" i="6"/>
  <c r="H13" i="6"/>
  <c r="H14" i="6"/>
  <c r="H15" i="6"/>
  <c r="H16" i="6"/>
  <c r="H17" i="6"/>
  <c r="H18" i="6"/>
  <c r="H19" i="6"/>
  <c r="H20" i="6"/>
  <c r="H21" i="6"/>
  <c r="H22" i="6"/>
  <c r="H23" i="6"/>
  <c r="H24" i="6"/>
  <c r="H25" i="6"/>
  <c r="H26" i="6"/>
  <c r="H27" i="6"/>
  <c r="H28" i="6"/>
  <c r="H29" i="6"/>
  <c r="H30" i="6"/>
  <c r="H31" i="6"/>
  <c r="H32" i="6"/>
  <c r="H33" i="6"/>
  <c r="H34" i="6"/>
  <c r="H35" i="6"/>
  <c r="H36" i="6"/>
  <c r="H37" i="6"/>
  <c r="H38" i="6"/>
  <c r="H39" i="6"/>
  <c r="H40" i="6"/>
  <c r="H41" i="6"/>
  <c r="H42" i="6"/>
  <c r="H43" i="6"/>
  <c r="H44" i="6"/>
  <c r="H45" i="6"/>
  <c r="H46" i="6"/>
  <c r="H47" i="6"/>
  <c r="H48" i="6"/>
  <c r="H49" i="6"/>
  <c r="H50" i="6"/>
  <c r="H51" i="6"/>
  <c r="H52" i="6"/>
  <c r="H53" i="6"/>
  <c r="H54" i="6"/>
  <c r="H55" i="6"/>
  <c r="H56" i="6"/>
  <c r="H57" i="6"/>
  <c r="H58" i="6"/>
  <c r="H59" i="6"/>
  <c r="H60" i="6"/>
  <c r="H61" i="6"/>
  <c r="H62" i="6"/>
  <c r="H63" i="6"/>
  <c r="H64" i="6"/>
  <c r="H65" i="6"/>
  <c r="H66" i="6"/>
  <c r="H67" i="6"/>
  <c r="H68" i="6"/>
  <c r="H69" i="6"/>
  <c r="H70" i="6"/>
  <c r="H71" i="6"/>
  <c r="H72" i="6"/>
  <c r="H73" i="6"/>
  <c r="H74" i="6"/>
  <c r="H75" i="6"/>
  <c r="H76" i="6"/>
  <c r="H77" i="6"/>
  <c r="H78" i="6"/>
  <c r="H79" i="6"/>
  <c r="H80" i="6"/>
  <c r="H81" i="6"/>
  <c r="H82" i="6"/>
  <c r="H83" i="6"/>
  <c r="H84" i="6"/>
  <c r="H85" i="6"/>
  <c r="H86" i="6"/>
  <c r="H87" i="6"/>
  <c r="H88" i="6"/>
  <c r="H89" i="6"/>
  <c r="H90" i="6"/>
  <c r="H91" i="6"/>
  <c r="H92" i="6"/>
  <c r="H93" i="6"/>
  <c r="H94" i="6"/>
  <c r="H95" i="6"/>
  <c r="H96" i="6"/>
  <c r="H97" i="6"/>
  <c r="H98" i="6"/>
  <c r="H99" i="6"/>
  <c r="H100" i="6"/>
  <c r="H101" i="6"/>
  <c r="H102" i="6"/>
  <c r="H103" i="6"/>
  <c r="H104" i="6"/>
  <c r="H105" i="6"/>
  <c r="H106" i="6"/>
  <c r="H107" i="6"/>
  <c r="H108" i="6"/>
  <c r="H109" i="6"/>
  <c r="H110" i="6"/>
  <c r="H111" i="6"/>
  <c r="H112" i="6"/>
  <c r="H113" i="6"/>
  <c r="H114" i="6"/>
  <c r="H115" i="6"/>
  <c r="H116" i="6"/>
  <c r="H117" i="6"/>
  <c r="H118" i="6"/>
  <c r="H119" i="6"/>
  <c r="H120" i="6"/>
  <c r="H121" i="6"/>
  <c r="H122" i="6"/>
  <c r="H123" i="6"/>
  <c r="H124" i="6"/>
  <c r="H125" i="6"/>
  <c r="H126" i="6"/>
  <c r="H127" i="6"/>
  <c r="H128" i="6"/>
  <c r="H129" i="6"/>
  <c r="H130" i="6"/>
  <c r="H131" i="6"/>
  <c r="H132" i="6"/>
  <c r="H133" i="6"/>
  <c r="H134" i="6"/>
  <c r="H135" i="6"/>
  <c r="H136" i="6"/>
  <c r="H137" i="6"/>
  <c r="H138" i="6"/>
  <c r="H139" i="6"/>
  <c r="H140" i="6"/>
  <c r="H141" i="6"/>
  <c r="H142" i="6"/>
  <c r="H143" i="6"/>
  <c r="H144" i="6"/>
  <c r="H145" i="6"/>
  <c r="H146" i="6"/>
  <c r="H147" i="6"/>
  <c r="H148" i="6"/>
  <c r="H149" i="6"/>
  <c r="H150" i="6"/>
  <c r="H151" i="6"/>
  <c r="H152" i="6"/>
  <c r="H153" i="6"/>
  <c r="H154" i="6"/>
  <c r="H155" i="6"/>
  <c r="H156" i="6"/>
  <c r="H157" i="6"/>
  <c r="H158" i="6"/>
  <c r="H159" i="6"/>
  <c r="H160" i="6"/>
  <c r="H161" i="6"/>
  <c r="H162" i="6"/>
  <c r="H163" i="6"/>
  <c r="H164" i="6"/>
  <c r="H165" i="6"/>
  <c r="H166" i="6"/>
  <c r="H167" i="6"/>
  <c r="H168" i="6"/>
  <c r="H169" i="6"/>
  <c r="H170" i="6"/>
  <c r="H171" i="6"/>
  <c r="H172" i="6"/>
  <c r="H173" i="6"/>
  <c r="H174" i="6"/>
  <c r="H175" i="6"/>
  <c r="H176" i="6"/>
  <c r="H177" i="6"/>
  <c r="H178" i="6"/>
  <c r="H179" i="6"/>
  <c r="H180" i="6"/>
  <c r="H181" i="6"/>
  <c r="H182" i="6"/>
  <c r="H183" i="6"/>
  <c r="H184" i="6"/>
  <c r="H185" i="6"/>
  <c r="H186" i="6"/>
  <c r="H187" i="6"/>
  <c r="H188" i="6"/>
  <c r="H189" i="6"/>
  <c r="H190" i="6"/>
  <c r="H191" i="6"/>
  <c r="H192" i="6"/>
  <c r="H193" i="6"/>
  <c r="H194" i="6"/>
  <c r="H195" i="6"/>
  <c r="H196" i="6"/>
  <c r="H197" i="6"/>
  <c r="H198" i="6"/>
  <c r="H199" i="6"/>
  <c r="H200" i="6"/>
  <c r="H201" i="6"/>
  <c r="H202" i="6"/>
  <c r="H203" i="6"/>
  <c r="H204" i="6"/>
  <c r="H205" i="6"/>
  <c r="H206" i="6"/>
  <c r="H207" i="6"/>
  <c r="H208" i="6"/>
  <c r="H209" i="6"/>
  <c r="H210" i="6"/>
  <c r="H211" i="6"/>
  <c r="H212" i="6"/>
  <c r="H213" i="6"/>
  <c r="H214" i="6"/>
  <c r="H215" i="6"/>
  <c r="H216" i="6"/>
  <c r="H217" i="6"/>
  <c r="H218" i="6"/>
  <c r="H219" i="6"/>
  <c r="H220" i="6"/>
  <c r="H221" i="6"/>
  <c r="H222" i="6"/>
  <c r="H223" i="6"/>
  <c r="H224" i="6"/>
  <c r="H225" i="6"/>
  <c r="H226" i="6"/>
  <c r="H227" i="6"/>
  <c r="H228" i="6"/>
  <c r="H229" i="6"/>
  <c r="H230" i="6"/>
  <c r="H231" i="6"/>
  <c r="H232" i="6"/>
  <c r="H233" i="6"/>
  <c r="H234" i="6"/>
  <c r="H235" i="6"/>
  <c r="H236" i="6"/>
  <c r="H237" i="6"/>
  <c r="H238" i="6"/>
  <c r="H239" i="6"/>
  <c r="H240" i="6"/>
  <c r="H241" i="6"/>
  <c r="H242" i="6"/>
  <c r="H243" i="6"/>
  <c r="H244" i="6"/>
  <c r="H245" i="6"/>
  <c r="H246" i="6"/>
  <c r="H247" i="6"/>
  <c r="H248" i="6"/>
  <c r="H249" i="6"/>
  <c r="H250" i="6"/>
  <c r="H251" i="6"/>
  <c r="H252" i="6"/>
  <c r="H253" i="6"/>
  <c r="H254" i="6"/>
  <c r="H255" i="6"/>
  <c r="H256" i="6"/>
  <c r="H257" i="6"/>
  <c r="H258" i="6"/>
  <c r="H259" i="6"/>
  <c r="H260" i="6"/>
  <c r="H261" i="6"/>
  <c r="H262" i="6"/>
  <c r="H263" i="6"/>
  <c r="H264" i="6"/>
  <c r="H265" i="6"/>
  <c r="H266" i="6"/>
  <c r="H267" i="6"/>
  <c r="H268" i="6"/>
  <c r="H269" i="6"/>
  <c r="H270" i="6"/>
  <c r="H271" i="6"/>
  <c r="H272" i="6"/>
  <c r="H273" i="6"/>
  <c r="H274" i="6"/>
  <c r="H275" i="6"/>
  <c r="H276" i="6"/>
  <c r="H277" i="6"/>
  <c r="H278" i="6"/>
  <c r="H279" i="6"/>
  <c r="H280" i="6"/>
  <c r="H281" i="6"/>
  <c r="H282" i="6"/>
  <c r="H283" i="6"/>
  <c r="H284" i="6"/>
  <c r="H285" i="6"/>
  <c r="H286" i="6"/>
  <c r="H287" i="6"/>
  <c r="H288" i="6"/>
  <c r="H289" i="6"/>
  <c r="H290" i="6"/>
  <c r="H291" i="6"/>
  <c r="H292" i="6"/>
  <c r="H293" i="6"/>
  <c r="H294" i="6"/>
  <c r="H295" i="6"/>
  <c r="H296" i="6"/>
  <c r="H297" i="6"/>
  <c r="H298" i="6"/>
  <c r="H299" i="6"/>
  <c r="H300" i="6"/>
  <c r="H301" i="6"/>
  <c r="H302" i="6"/>
  <c r="H303" i="6"/>
  <c r="H304" i="6"/>
  <c r="H305" i="6"/>
  <c r="H306" i="6"/>
  <c r="H307" i="6"/>
  <c r="H308" i="6"/>
  <c r="H309" i="6"/>
  <c r="H310" i="6"/>
  <c r="H311" i="6"/>
  <c r="H312" i="6"/>
  <c r="H313" i="6"/>
  <c r="H314" i="6"/>
  <c r="H315" i="6"/>
  <c r="H316" i="6"/>
  <c r="H8" i="6"/>
  <c r="R316" i="6"/>
  <c r="Q316" i="6"/>
  <c r="P316" i="6"/>
  <c r="L316" i="6"/>
  <c r="R315" i="6"/>
  <c r="Q315" i="6"/>
  <c r="P315" i="6"/>
  <c r="L315" i="6"/>
  <c r="R314" i="6"/>
  <c r="Q314" i="6"/>
  <c r="P314" i="6"/>
  <c r="L314" i="6"/>
  <c r="R313" i="6"/>
  <c r="Q313" i="6"/>
  <c r="P313" i="6"/>
  <c r="L313" i="6"/>
  <c r="R312" i="6"/>
  <c r="Q312" i="6"/>
  <c r="P312" i="6"/>
  <c r="L312" i="6"/>
  <c r="R311" i="6"/>
  <c r="Q311" i="6"/>
  <c r="P311" i="6"/>
  <c r="L311" i="6"/>
  <c r="R310" i="6"/>
  <c r="Q310" i="6"/>
  <c r="P310" i="6"/>
  <c r="L310" i="6"/>
  <c r="R309" i="6"/>
  <c r="Q309" i="6"/>
  <c r="P309" i="6"/>
  <c r="L309" i="6"/>
  <c r="R308" i="6"/>
  <c r="Q308" i="6"/>
  <c r="P308" i="6"/>
  <c r="L308" i="6"/>
  <c r="R307" i="6"/>
  <c r="Q307" i="6"/>
  <c r="P307" i="6"/>
  <c r="L307" i="6"/>
  <c r="R306" i="6"/>
  <c r="Q306" i="6"/>
  <c r="P306" i="6"/>
  <c r="L306" i="6"/>
  <c r="R305" i="6"/>
  <c r="Q305" i="6"/>
  <c r="P305" i="6"/>
  <c r="L305" i="6"/>
  <c r="R304" i="6"/>
  <c r="Q304" i="6"/>
  <c r="P304" i="6"/>
  <c r="L304" i="6"/>
  <c r="R303" i="6"/>
  <c r="Q303" i="6"/>
  <c r="P303" i="6"/>
  <c r="L303" i="6"/>
  <c r="R302" i="6"/>
  <c r="Q302" i="6"/>
  <c r="P302" i="6"/>
  <c r="L302" i="6"/>
  <c r="R301" i="6"/>
  <c r="Q301" i="6"/>
  <c r="P301" i="6"/>
  <c r="L301" i="6"/>
  <c r="R300" i="6"/>
  <c r="Q300" i="6"/>
  <c r="P300" i="6"/>
  <c r="L300" i="6"/>
  <c r="R299" i="6"/>
  <c r="Q299" i="6"/>
  <c r="P299" i="6"/>
  <c r="L299" i="6"/>
  <c r="R298" i="6"/>
  <c r="Q298" i="6"/>
  <c r="P298" i="6"/>
  <c r="L298" i="6"/>
  <c r="R297" i="6"/>
  <c r="Q297" i="6"/>
  <c r="P297" i="6"/>
  <c r="L297" i="6"/>
  <c r="R296" i="6"/>
  <c r="Q296" i="6"/>
  <c r="P296" i="6"/>
  <c r="L296" i="6"/>
  <c r="R295" i="6"/>
  <c r="Q295" i="6"/>
  <c r="P295" i="6"/>
  <c r="L295" i="6"/>
  <c r="R294" i="6"/>
  <c r="Q294" i="6"/>
  <c r="P294" i="6"/>
  <c r="L294" i="6"/>
  <c r="R293" i="6"/>
  <c r="Q293" i="6"/>
  <c r="P293" i="6"/>
  <c r="L293" i="6"/>
  <c r="R292" i="6"/>
  <c r="Q292" i="6"/>
  <c r="P292" i="6"/>
  <c r="L292" i="6"/>
  <c r="R291" i="6"/>
  <c r="Q291" i="6"/>
  <c r="P291" i="6"/>
  <c r="L291" i="6"/>
  <c r="R290" i="6"/>
  <c r="Q290" i="6"/>
  <c r="P290" i="6"/>
  <c r="L290" i="6"/>
  <c r="R289" i="6"/>
  <c r="Q289" i="6"/>
  <c r="P289" i="6"/>
  <c r="L289" i="6"/>
  <c r="R288" i="6"/>
  <c r="Q288" i="6"/>
  <c r="P288" i="6"/>
  <c r="L288" i="6"/>
  <c r="R287" i="6"/>
  <c r="Q287" i="6"/>
  <c r="P287" i="6"/>
  <c r="L287" i="6"/>
  <c r="R286" i="6"/>
  <c r="Q286" i="6"/>
  <c r="P286" i="6"/>
  <c r="L286" i="6"/>
  <c r="R285" i="6"/>
  <c r="Q285" i="6"/>
  <c r="P285" i="6"/>
  <c r="L285" i="6"/>
  <c r="R284" i="6"/>
  <c r="Q284" i="6"/>
  <c r="P284" i="6"/>
  <c r="L284" i="6"/>
  <c r="R283" i="6"/>
  <c r="Q283" i="6"/>
  <c r="P283" i="6"/>
  <c r="L283" i="6"/>
  <c r="R282" i="6"/>
  <c r="Q282" i="6"/>
  <c r="P282" i="6"/>
  <c r="L282" i="6"/>
  <c r="R281" i="6"/>
  <c r="Q281" i="6"/>
  <c r="P281" i="6"/>
  <c r="L281" i="6"/>
  <c r="R280" i="6"/>
  <c r="Q280" i="6"/>
  <c r="P280" i="6"/>
  <c r="L280" i="6"/>
  <c r="R279" i="6"/>
  <c r="Q279" i="6"/>
  <c r="P279" i="6"/>
  <c r="L279" i="6"/>
  <c r="R278" i="6"/>
  <c r="Q278" i="6"/>
  <c r="P278" i="6"/>
  <c r="L278" i="6"/>
  <c r="R277" i="6"/>
  <c r="Q277" i="6"/>
  <c r="P277" i="6"/>
  <c r="L277" i="6"/>
  <c r="R276" i="6"/>
  <c r="Q276" i="6"/>
  <c r="P276" i="6"/>
  <c r="L276" i="6"/>
  <c r="R275" i="6"/>
  <c r="Q275" i="6"/>
  <c r="P275" i="6"/>
  <c r="L275" i="6"/>
  <c r="R274" i="6"/>
  <c r="Q274" i="6"/>
  <c r="P274" i="6"/>
  <c r="L274" i="6"/>
  <c r="R273" i="6"/>
  <c r="Q273" i="6"/>
  <c r="P273" i="6"/>
  <c r="L273" i="6"/>
  <c r="R272" i="6"/>
  <c r="Q272" i="6"/>
  <c r="P272" i="6"/>
  <c r="L272" i="6"/>
  <c r="R271" i="6"/>
  <c r="Q271" i="6"/>
  <c r="P271" i="6"/>
  <c r="L271" i="6"/>
  <c r="R270" i="6"/>
  <c r="Q270" i="6"/>
  <c r="P270" i="6"/>
  <c r="L270" i="6"/>
  <c r="R269" i="6"/>
  <c r="Q269" i="6"/>
  <c r="P269" i="6"/>
  <c r="L269" i="6"/>
  <c r="R268" i="6"/>
  <c r="Q268" i="6"/>
  <c r="P268" i="6"/>
  <c r="L268" i="6"/>
  <c r="R267" i="6"/>
  <c r="Q267" i="6"/>
  <c r="P267" i="6"/>
  <c r="L267" i="6"/>
  <c r="R266" i="6"/>
  <c r="Q266" i="6"/>
  <c r="P266" i="6"/>
  <c r="L266" i="6"/>
  <c r="R265" i="6"/>
  <c r="Q265" i="6"/>
  <c r="P265" i="6"/>
  <c r="L265" i="6"/>
  <c r="R264" i="6"/>
  <c r="Q264" i="6"/>
  <c r="P264" i="6"/>
  <c r="L264" i="6"/>
  <c r="R263" i="6"/>
  <c r="Q263" i="6"/>
  <c r="P263" i="6"/>
  <c r="L263" i="6"/>
  <c r="R262" i="6"/>
  <c r="Q262" i="6"/>
  <c r="P262" i="6"/>
  <c r="L262" i="6"/>
  <c r="R261" i="6"/>
  <c r="Q261" i="6"/>
  <c r="P261" i="6"/>
  <c r="L261" i="6"/>
  <c r="R260" i="6"/>
  <c r="Q260" i="6"/>
  <c r="P260" i="6"/>
  <c r="L260" i="6"/>
  <c r="R259" i="6"/>
  <c r="Q259" i="6"/>
  <c r="P259" i="6"/>
  <c r="L259" i="6"/>
  <c r="R258" i="6"/>
  <c r="Q258" i="6"/>
  <c r="P258" i="6"/>
  <c r="L258" i="6"/>
  <c r="R257" i="6"/>
  <c r="Q257" i="6"/>
  <c r="P257" i="6"/>
  <c r="L257" i="6"/>
  <c r="R256" i="6"/>
  <c r="Q256" i="6"/>
  <c r="P256" i="6"/>
  <c r="L256" i="6"/>
  <c r="R255" i="6"/>
  <c r="Q255" i="6"/>
  <c r="P255" i="6"/>
  <c r="L255" i="6"/>
  <c r="R254" i="6"/>
  <c r="Q254" i="6"/>
  <c r="P254" i="6"/>
  <c r="L254" i="6"/>
  <c r="R253" i="6"/>
  <c r="Q253" i="6"/>
  <c r="P253" i="6"/>
  <c r="L253" i="6"/>
  <c r="R252" i="6"/>
  <c r="Q252" i="6"/>
  <c r="P252" i="6"/>
  <c r="L252" i="6"/>
  <c r="R251" i="6"/>
  <c r="Q251" i="6"/>
  <c r="P251" i="6"/>
  <c r="L251" i="6"/>
  <c r="R250" i="6"/>
  <c r="Q250" i="6"/>
  <c r="P250" i="6"/>
  <c r="L250" i="6"/>
  <c r="R249" i="6"/>
  <c r="Q249" i="6"/>
  <c r="P249" i="6"/>
  <c r="L249" i="6"/>
  <c r="R248" i="6"/>
  <c r="Q248" i="6"/>
  <c r="P248" i="6"/>
  <c r="L248" i="6"/>
  <c r="R247" i="6"/>
  <c r="Q247" i="6"/>
  <c r="P247" i="6"/>
  <c r="L247" i="6"/>
  <c r="R246" i="6"/>
  <c r="Q246" i="6"/>
  <c r="P246" i="6"/>
  <c r="L246" i="6"/>
  <c r="R245" i="6"/>
  <c r="Q245" i="6"/>
  <c r="P245" i="6"/>
  <c r="L245" i="6"/>
  <c r="R244" i="6"/>
  <c r="Q244" i="6"/>
  <c r="P244" i="6"/>
  <c r="L244" i="6"/>
  <c r="R243" i="6"/>
  <c r="Q243" i="6"/>
  <c r="P243" i="6"/>
  <c r="L243" i="6"/>
  <c r="R242" i="6"/>
  <c r="Q242" i="6"/>
  <c r="P242" i="6"/>
  <c r="L242" i="6"/>
  <c r="R241" i="6"/>
  <c r="Q241" i="6"/>
  <c r="P241" i="6"/>
  <c r="L241" i="6"/>
  <c r="R240" i="6"/>
  <c r="Q240" i="6"/>
  <c r="P240" i="6"/>
  <c r="L240" i="6"/>
  <c r="R239" i="6"/>
  <c r="Q239" i="6"/>
  <c r="P239" i="6"/>
  <c r="L239" i="6"/>
  <c r="R238" i="6"/>
  <c r="Q238" i="6"/>
  <c r="P238" i="6"/>
  <c r="L238" i="6"/>
  <c r="R237" i="6"/>
  <c r="Q237" i="6"/>
  <c r="P237" i="6"/>
  <c r="L237" i="6"/>
  <c r="R236" i="6"/>
  <c r="Q236" i="6"/>
  <c r="P236" i="6"/>
  <c r="L236" i="6"/>
  <c r="R235" i="6"/>
  <c r="Q235" i="6"/>
  <c r="P235" i="6"/>
  <c r="L235" i="6"/>
  <c r="R234" i="6"/>
  <c r="Q234" i="6"/>
  <c r="P234" i="6"/>
  <c r="L234" i="6"/>
  <c r="R233" i="6"/>
  <c r="Q233" i="6"/>
  <c r="P233" i="6"/>
  <c r="L233" i="6"/>
  <c r="R232" i="6"/>
  <c r="Q232" i="6"/>
  <c r="P232" i="6"/>
  <c r="L232" i="6"/>
  <c r="R231" i="6"/>
  <c r="Q231" i="6"/>
  <c r="P231" i="6"/>
  <c r="L231" i="6"/>
  <c r="R230" i="6"/>
  <c r="Q230" i="6"/>
  <c r="P230" i="6"/>
  <c r="L230" i="6"/>
  <c r="R229" i="6"/>
  <c r="Q229" i="6"/>
  <c r="P229" i="6"/>
  <c r="L229" i="6"/>
  <c r="R228" i="6"/>
  <c r="Q228" i="6"/>
  <c r="P228" i="6"/>
  <c r="L228" i="6"/>
  <c r="R227" i="6"/>
  <c r="Q227" i="6"/>
  <c r="P227" i="6"/>
  <c r="L227" i="6"/>
  <c r="R226" i="6"/>
  <c r="Q226" i="6"/>
  <c r="P226" i="6"/>
  <c r="L226" i="6"/>
  <c r="R225" i="6"/>
  <c r="Q225" i="6"/>
  <c r="P225" i="6"/>
  <c r="L225" i="6"/>
  <c r="R224" i="6"/>
  <c r="Q224" i="6"/>
  <c r="P224" i="6"/>
  <c r="L224" i="6"/>
  <c r="R223" i="6"/>
  <c r="Q223" i="6"/>
  <c r="P223" i="6"/>
  <c r="L223" i="6"/>
  <c r="R222" i="6"/>
  <c r="Q222" i="6"/>
  <c r="P222" i="6"/>
  <c r="L222" i="6"/>
  <c r="R221" i="6"/>
  <c r="Q221" i="6"/>
  <c r="P221" i="6"/>
  <c r="L221" i="6"/>
  <c r="R220" i="6"/>
  <c r="Q220" i="6"/>
  <c r="P220" i="6"/>
  <c r="L220" i="6"/>
  <c r="R219" i="6"/>
  <c r="Q219" i="6"/>
  <c r="P219" i="6"/>
  <c r="L219" i="6"/>
  <c r="R218" i="6"/>
  <c r="Q218" i="6"/>
  <c r="P218" i="6"/>
  <c r="L218" i="6"/>
  <c r="R217" i="6"/>
  <c r="Q217" i="6"/>
  <c r="P217" i="6"/>
  <c r="L217" i="6"/>
  <c r="R216" i="6"/>
  <c r="Q216" i="6"/>
  <c r="P216" i="6"/>
  <c r="L216" i="6"/>
  <c r="R215" i="6"/>
  <c r="Q215" i="6"/>
  <c r="P215" i="6"/>
  <c r="L215" i="6"/>
  <c r="R214" i="6"/>
  <c r="Q214" i="6"/>
  <c r="P214" i="6"/>
  <c r="L214" i="6"/>
  <c r="R213" i="6"/>
  <c r="Q213" i="6"/>
  <c r="P213" i="6"/>
  <c r="L213" i="6"/>
  <c r="R212" i="6"/>
  <c r="Q212" i="6"/>
  <c r="P212" i="6"/>
  <c r="L212" i="6"/>
  <c r="R211" i="6"/>
  <c r="Q211" i="6"/>
  <c r="P211" i="6"/>
  <c r="L211" i="6"/>
  <c r="R210" i="6"/>
  <c r="Q210" i="6"/>
  <c r="P210" i="6"/>
  <c r="L210" i="6"/>
  <c r="R209" i="6"/>
  <c r="Q209" i="6"/>
  <c r="P209" i="6"/>
  <c r="L209" i="6"/>
  <c r="R208" i="6"/>
  <c r="Q208" i="6"/>
  <c r="P208" i="6"/>
  <c r="L208" i="6"/>
  <c r="R207" i="6"/>
  <c r="Q207" i="6"/>
  <c r="P207" i="6"/>
  <c r="L207" i="6"/>
  <c r="R206" i="6"/>
  <c r="Q206" i="6"/>
  <c r="P206" i="6"/>
  <c r="L206" i="6"/>
  <c r="R205" i="6"/>
  <c r="Q205" i="6"/>
  <c r="P205" i="6"/>
  <c r="L205" i="6"/>
  <c r="R204" i="6"/>
  <c r="Q204" i="6"/>
  <c r="P204" i="6"/>
  <c r="L204" i="6"/>
  <c r="R203" i="6"/>
  <c r="Q203" i="6"/>
  <c r="P203" i="6"/>
  <c r="L203" i="6"/>
  <c r="R202" i="6"/>
  <c r="Q202" i="6"/>
  <c r="P202" i="6"/>
  <c r="L202" i="6"/>
  <c r="R201" i="6"/>
  <c r="Q201" i="6"/>
  <c r="P201" i="6"/>
  <c r="L201" i="6"/>
  <c r="R200" i="6"/>
  <c r="Q200" i="6"/>
  <c r="P200" i="6"/>
  <c r="L200" i="6"/>
  <c r="R199" i="6"/>
  <c r="Q199" i="6"/>
  <c r="P199" i="6"/>
  <c r="L199" i="6"/>
  <c r="R198" i="6"/>
  <c r="Q198" i="6"/>
  <c r="P198" i="6"/>
  <c r="L198" i="6"/>
  <c r="R197" i="6"/>
  <c r="Q197" i="6"/>
  <c r="P197" i="6"/>
  <c r="L197" i="6"/>
  <c r="R196" i="6"/>
  <c r="Q196" i="6"/>
  <c r="P196" i="6"/>
  <c r="L196" i="6"/>
  <c r="R195" i="6"/>
  <c r="Q195" i="6"/>
  <c r="P195" i="6"/>
  <c r="L195" i="6"/>
  <c r="R194" i="6"/>
  <c r="Q194" i="6"/>
  <c r="P194" i="6"/>
  <c r="L194" i="6"/>
  <c r="R193" i="6"/>
  <c r="Q193" i="6"/>
  <c r="P193" i="6"/>
  <c r="L193" i="6"/>
  <c r="R192" i="6"/>
  <c r="Q192" i="6"/>
  <c r="P192" i="6"/>
  <c r="L192" i="6"/>
  <c r="R191" i="6"/>
  <c r="Q191" i="6"/>
  <c r="P191" i="6"/>
  <c r="L191" i="6"/>
  <c r="R190" i="6"/>
  <c r="Q190" i="6"/>
  <c r="P190" i="6"/>
  <c r="L190" i="6"/>
  <c r="R189" i="6"/>
  <c r="Q189" i="6"/>
  <c r="P189" i="6"/>
  <c r="L189" i="6"/>
  <c r="R188" i="6"/>
  <c r="Q188" i="6"/>
  <c r="P188" i="6"/>
  <c r="L188" i="6"/>
  <c r="R187" i="6"/>
  <c r="Q187" i="6"/>
  <c r="P187" i="6"/>
  <c r="L187" i="6"/>
  <c r="R186" i="6"/>
  <c r="Q186" i="6"/>
  <c r="P186" i="6"/>
  <c r="L186" i="6"/>
  <c r="R185" i="6"/>
  <c r="Q185" i="6"/>
  <c r="P185" i="6"/>
  <c r="L185" i="6"/>
  <c r="R184" i="6"/>
  <c r="Q184" i="6"/>
  <c r="P184" i="6"/>
  <c r="L184" i="6"/>
  <c r="R183" i="6"/>
  <c r="Q183" i="6"/>
  <c r="P183" i="6"/>
  <c r="L183" i="6"/>
  <c r="R182" i="6"/>
  <c r="Q182" i="6"/>
  <c r="P182" i="6"/>
  <c r="L182" i="6"/>
  <c r="R181" i="6"/>
  <c r="Q181" i="6"/>
  <c r="P181" i="6"/>
  <c r="L181" i="6"/>
  <c r="R180" i="6"/>
  <c r="Q180" i="6"/>
  <c r="P180" i="6"/>
  <c r="L180" i="6"/>
  <c r="R179" i="6"/>
  <c r="Q179" i="6"/>
  <c r="P179" i="6"/>
  <c r="L179" i="6"/>
  <c r="R178" i="6"/>
  <c r="Q178" i="6"/>
  <c r="P178" i="6"/>
  <c r="L178" i="6"/>
  <c r="R177" i="6"/>
  <c r="Q177" i="6"/>
  <c r="P177" i="6"/>
  <c r="L177" i="6"/>
  <c r="R176" i="6"/>
  <c r="Q176" i="6"/>
  <c r="P176" i="6"/>
  <c r="L176" i="6"/>
  <c r="R175" i="6"/>
  <c r="Q175" i="6"/>
  <c r="P175" i="6"/>
  <c r="L175" i="6"/>
  <c r="R174" i="6"/>
  <c r="Q174" i="6"/>
  <c r="P174" i="6"/>
  <c r="L174" i="6"/>
  <c r="R173" i="6"/>
  <c r="Q173" i="6"/>
  <c r="P173" i="6"/>
  <c r="L173" i="6"/>
  <c r="R172" i="6"/>
  <c r="Q172" i="6"/>
  <c r="P172" i="6"/>
  <c r="L172" i="6"/>
  <c r="R171" i="6"/>
  <c r="Q171" i="6"/>
  <c r="P171" i="6"/>
  <c r="L171" i="6"/>
  <c r="R170" i="6"/>
  <c r="Q170" i="6"/>
  <c r="P170" i="6"/>
  <c r="L170" i="6"/>
  <c r="R169" i="6"/>
  <c r="Q169" i="6"/>
  <c r="P169" i="6"/>
  <c r="L169" i="6"/>
  <c r="R168" i="6"/>
  <c r="Q168" i="6"/>
  <c r="P168" i="6"/>
  <c r="L168" i="6"/>
  <c r="R167" i="6"/>
  <c r="Q167" i="6"/>
  <c r="P167" i="6"/>
  <c r="L167" i="6"/>
  <c r="R166" i="6"/>
  <c r="Q166" i="6"/>
  <c r="P166" i="6"/>
  <c r="L166" i="6"/>
  <c r="R165" i="6"/>
  <c r="Q165" i="6"/>
  <c r="P165" i="6"/>
  <c r="L165" i="6"/>
  <c r="R164" i="6"/>
  <c r="Q164" i="6"/>
  <c r="P164" i="6"/>
  <c r="L164" i="6"/>
  <c r="R163" i="6"/>
  <c r="Q163" i="6"/>
  <c r="P163" i="6"/>
  <c r="L163" i="6"/>
  <c r="R162" i="6"/>
  <c r="Q162" i="6"/>
  <c r="P162" i="6"/>
  <c r="L162" i="6"/>
  <c r="R161" i="6"/>
  <c r="Q161" i="6"/>
  <c r="P161" i="6"/>
  <c r="L161" i="6"/>
  <c r="R160" i="6"/>
  <c r="Q160" i="6"/>
  <c r="P160" i="6"/>
  <c r="L160" i="6"/>
  <c r="R159" i="6"/>
  <c r="Q159" i="6"/>
  <c r="P159" i="6"/>
  <c r="L159" i="6"/>
  <c r="R158" i="6"/>
  <c r="Q158" i="6"/>
  <c r="P158" i="6"/>
  <c r="L158" i="6"/>
  <c r="R157" i="6"/>
  <c r="Q157" i="6"/>
  <c r="P157" i="6"/>
  <c r="L157" i="6"/>
  <c r="R156" i="6"/>
  <c r="Q156" i="6"/>
  <c r="P156" i="6"/>
  <c r="L156" i="6"/>
  <c r="R155" i="6"/>
  <c r="Q155" i="6"/>
  <c r="P155" i="6"/>
  <c r="L155" i="6"/>
  <c r="R154" i="6"/>
  <c r="Q154" i="6"/>
  <c r="P154" i="6"/>
  <c r="L154" i="6"/>
  <c r="R153" i="6"/>
  <c r="Q153" i="6"/>
  <c r="P153" i="6"/>
  <c r="L153" i="6"/>
  <c r="R152" i="6"/>
  <c r="Q152" i="6"/>
  <c r="P152" i="6"/>
  <c r="L152" i="6"/>
  <c r="R151" i="6"/>
  <c r="Q151" i="6"/>
  <c r="P151" i="6"/>
  <c r="L151" i="6"/>
  <c r="R150" i="6"/>
  <c r="Q150" i="6"/>
  <c r="P150" i="6"/>
  <c r="L150" i="6"/>
  <c r="R149" i="6"/>
  <c r="Q149" i="6"/>
  <c r="P149" i="6"/>
  <c r="L149" i="6"/>
  <c r="R148" i="6"/>
  <c r="Q148" i="6"/>
  <c r="P148" i="6"/>
  <c r="L148" i="6"/>
  <c r="R147" i="6"/>
  <c r="Q147" i="6"/>
  <c r="P147" i="6"/>
  <c r="L147" i="6"/>
  <c r="R146" i="6"/>
  <c r="Q146" i="6"/>
  <c r="P146" i="6"/>
  <c r="L146" i="6"/>
  <c r="R145" i="6"/>
  <c r="Q145" i="6"/>
  <c r="P145" i="6"/>
  <c r="L145" i="6"/>
  <c r="R144" i="6"/>
  <c r="Q144" i="6"/>
  <c r="P144" i="6"/>
  <c r="L144" i="6"/>
  <c r="R143" i="6"/>
  <c r="Q143" i="6"/>
  <c r="P143" i="6"/>
  <c r="L143" i="6"/>
  <c r="R142" i="6"/>
  <c r="Q142" i="6"/>
  <c r="P142" i="6"/>
  <c r="L142" i="6"/>
  <c r="R141" i="6"/>
  <c r="Q141" i="6"/>
  <c r="P141" i="6"/>
  <c r="L141" i="6"/>
  <c r="R140" i="6"/>
  <c r="Q140" i="6"/>
  <c r="P140" i="6"/>
  <c r="L140" i="6"/>
  <c r="R139" i="6"/>
  <c r="Q139" i="6"/>
  <c r="P139" i="6"/>
  <c r="L139" i="6"/>
  <c r="R138" i="6"/>
  <c r="Q138" i="6"/>
  <c r="P138" i="6"/>
  <c r="L138" i="6"/>
  <c r="R137" i="6"/>
  <c r="Q137" i="6"/>
  <c r="P137" i="6"/>
  <c r="L137" i="6"/>
  <c r="R136" i="6"/>
  <c r="Q136" i="6"/>
  <c r="P136" i="6"/>
  <c r="L136" i="6"/>
  <c r="R135" i="6"/>
  <c r="Q135" i="6"/>
  <c r="P135" i="6"/>
  <c r="L135" i="6"/>
  <c r="R134" i="6"/>
  <c r="Q134" i="6"/>
  <c r="P134" i="6"/>
  <c r="L134" i="6"/>
  <c r="R133" i="6"/>
  <c r="Q133" i="6"/>
  <c r="P133" i="6"/>
  <c r="L133" i="6"/>
  <c r="R132" i="6"/>
  <c r="Q132" i="6"/>
  <c r="P132" i="6"/>
  <c r="L132" i="6"/>
  <c r="R131" i="6"/>
  <c r="Q131" i="6"/>
  <c r="P131" i="6"/>
  <c r="L131" i="6"/>
  <c r="R130" i="6"/>
  <c r="Q130" i="6"/>
  <c r="P130" i="6"/>
  <c r="L130" i="6"/>
  <c r="R129" i="6"/>
  <c r="Q129" i="6"/>
  <c r="P129" i="6"/>
  <c r="L129" i="6"/>
  <c r="R128" i="6"/>
  <c r="Q128" i="6"/>
  <c r="P128" i="6"/>
  <c r="L128" i="6"/>
  <c r="R127" i="6"/>
  <c r="Q127" i="6"/>
  <c r="P127" i="6"/>
  <c r="L127" i="6"/>
  <c r="R126" i="6"/>
  <c r="Q126" i="6"/>
  <c r="P126" i="6"/>
  <c r="L126" i="6"/>
  <c r="R125" i="6"/>
  <c r="Q125" i="6"/>
  <c r="P125" i="6"/>
  <c r="L125" i="6"/>
  <c r="R124" i="6"/>
  <c r="Q124" i="6"/>
  <c r="P124" i="6"/>
  <c r="L124" i="6"/>
  <c r="R123" i="6"/>
  <c r="Q123" i="6"/>
  <c r="P123" i="6"/>
  <c r="L123" i="6"/>
  <c r="R122" i="6"/>
  <c r="Q122" i="6"/>
  <c r="P122" i="6"/>
  <c r="L122" i="6"/>
  <c r="R121" i="6"/>
  <c r="Q121" i="6"/>
  <c r="P121" i="6"/>
  <c r="L121" i="6"/>
  <c r="R120" i="6"/>
  <c r="Q120" i="6"/>
  <c r="P120" i="6"/>
  <c r="L120" i="6"/>
  <c r="R119" i="6"/>
  <c r="Q119" i="6"/>
  <c r="P119" i="6"/>
  <c r="L119" i="6"/>
  <c r="R118" i="6"/>
  <c r="Q118" i="6"/>
  <c r="P118" i="6"/>
  <c r="L118" i="6"/>
  <c r="R117" i="6"/>
  <c r="Q117" i="6"/>
  <c r="P117" i="6"/>
  <c r="L117" i="6"/>
  <c r="R116" i="6"/>
  <c r="Q116" i="6"/>
  <c r="P116" i="6"/>
  <c r="L116" i="6"/>
  <c r="R115" i="6"/>
  <c r="Q115" i="6"/>
  <c r="P115" i="6"/>
  <c r="L115" i="6"/>
  <c r="R114" i="6"/>
  <c r="Q114" i="6"/>
  <c r="P114" i="6"/>
  <c r="L114" i="6"/>
  <c r="R113" i="6"/>
  <c r="Q113" i="6"/>
  <c r="P113" i="6"/>
  <c r="L113" i="6"/>
  <c r="R112" i="6"/>
  <c r="Q112" i="6"/>
  <c r="P112" i="6"/>
  <c r="L112" i="6"/>
  <c r="R111" i="6"/>
  <c r="Q111" i="6"/>
  <c r="P111" i="6"/>
  <c r="L111" i="6"/>
  <c r="R110" i="6"/>
  <c r="Q110" i="6"/>
  <c r="P110" i="6"/>
  <c r="L110" i="6"/>
  <c r="R109" i="6"/>
  <c r="Q109" i="6"/>
  <c r="P109" i="6"/>
  <c r="L109" i="6"/>
  <c r="R108" i="6"/>
  <c r="Q108" i="6"/>
  <c r="P108" i="6"/>
  <c r="L108" i="6"/>
  <c r="R107" i="6"/>
  <c r="Q107" i="6"/>
  <c r="P107" i="6"/>
  <c r="L107" i="6"/>
  <c r="R106" i="6"/>
  <c r="Q106" i="6"/>
  <c r="P106" i="6"/>
  <c r="L106" i="6"/>
  <c r="R105" i="6"/>
  <c r="Q105" i="6"/>
  <c r="P105" i="6"/>
  <c r="L105" i="6"/>
  <c r="R104" i="6"/>
  <c r="Q104" i="6"/>
  <c r="P104" i="6"/>
  <c r="L104" i="6"/>
  <c r="R103" i="6"/>
  <c r="Q103" i="6"/>
  <c r="P103" i="6"/>
  <c r="L103" i="6"/>
  <c r="R102" i="6"/>
  <c r="Q102" i="6"/>
  <c r="P102" i="6"/>
  <c r="L102" i="6"/>
  <c r="R101" i="6"/>
  <c r="Q101" i="6"/>
  <c r="P101" i="6"/>
  <c r="L101" i="6"/>
  <c r="R100" i="6"/>
  <c r="Q100" i="6"/>
  <c r="P100" i="6"/>
  <c r="L100" i="6"/>
  <c r="R99" i="6"/>
  <c r="Q99" i="6"/>
  <c r="P99" i="6"/>
  <c r="L99" i="6"/>
  <c r="R98" i="6"/>
  <c r="Q98" i="6"/>
  <c r="P98" i="6"/>
  <c r="L98" i="6"/>
  <c r="R97" i="6"/>
  <c r="Q97" i="6"/>
  <c r="P97" i="6"/>
  <c r="L97" i="6"/>
  <c r="R96" i="6"/>
  <c r="Q96" i="6"/>
  <c r="P96" i="6"/>
  <c r="L96" i="6"/>
  <c r="R95" i="6"/>
  <c r="Q95" i="6"/>
  <c r="P95" i="6"/>
  <c r="L95" i="6"/>
  <c r="R94" i="6"/>
  <c r="Q94" i="6"/>
  <c r="P94" i="6"/>
  <c r="L94" i="6"/>
  <c r="R93" i="6"/>
  <c r="Q93" i="6"/>
  <c r="P93" i="6"/>
  <c r="L93" i="6"/>
  <c r="R92" i="6"/>
  <c r="Q92" i="6"/>
  <c r="P92" i="6"/>
  <c r="L92" i="6"/>
  <c r="R91" i="6"/>
  <c r="Q91" i="6"/>
  <c r="P91" i="6"/>
  <c r="L91" i="6"/>
  <c r="R90" i="6"/>
  <c r="Q90" i="6"/>
  <c r="P90" i="6"/>
  <c r="L90" i="6"/>
  <c r="R89" i="6"/>
  <c r="Q89" i="6"/>
  <c r="P89" i="6"/>
  <c r="L89" i="6"/>
  <c r="R88" i="6"/>
  <c r="Q88" i="6"/>
  <c r="P88" i="6"/>
  <c r="L88" i="6"/>
  <c r="R87" i="6"/>
  <c r="Q87" i="6"/>
  <c r="P87" i="6"/>
  <c r="L87" i="6"/>
  <c r="R86" i="6"/>
  <c r="Q86" i="6"/>
  <c r="P86" i="6"/>
  <c r="L86" i="6"/>
  <c r="R85" i="6"/>
  <c r="Q85" i="6"/>
  <c r="P85" i="6"/>
  <c r="L85" i="6"/>
  <c r="R84" i="6"/>
  <c r="Q84" i="6"/>
  <c r="P84" i="6"/>
  <c r="L84" i="6"/>
  <c r="R83" i="6"/>
  <c r="Q83" i="6"/>
  <c r="P83" i="6"/>
  <c r="L83" i="6"/>
  <c r="R82" i="6"/>
  <c r="Q82" i="6"/>
  <c r="P82" i="6"/>
  <c r="L82" i="6"/>
  <c r="R81" i="6"/>
  <c r="Q81" i="6"/>
  <c r="P81" i="6"/>
  <c r="L81" i="6"/>
  <c r="R80" i="6"/>
  <c r="Q80" i="6"/>
  <c r="P80" i="6"/>
  <c r="L80" i="6"/>
  <c r="R79" i="6"/>
  <c r="Q79" i="6"/>
  <c r="P79" i="6"/>
  <c r="L79" i="6"/>
  <c r="R78" i="6"/>
  <c r="Q78" i="6"/>
  <c r="P78" i="6"/>
  <c r="L78" i="6"/>
  <c r="R77" i="6"/>
  <c r="Q77" i="6"/>
  <c r="P77" i="6"/>
  <c r="L77" i="6"/>
  <c r="R76" i="6"/>
  <c r="Q76" i="6"/>
  <c r="P76" i="6"/>
  <c r="L76" i="6"/>
  <c r="R75" i="6"/>
  <c r="Q75" i="6"/>
  <c r="P75" i="6"/>
  <c r="L75" i="6"/>
  <c r="R74" i="6"/>
  <c r="Q74" i="6"/>
  <c r="P74" i="6"/>
  <c r="L74" i="6"/>
  <c r="R73" i="6"/>
  <c r="Q73" i="6"/>
  <c r="P73" i="6"/>
  <c r="L73" i="6"/>
  <c r="R72" i="6"/>
  <c r="Q72" i="6"/>
  <c r="P72" i="6"/>
  <c r="L72" i="6"/>
  <c r="R71" i="6"/>
  <c r="Q71" i="6"/>
  <c r="P71" i="6"/>
  <c r="L71" i="6"/>
  <c r="R70" i="6"/>
  <c r="Q70" i="6"/>
  <c r="P70" i="6"/>
  <c r="L70" i="6"/>
  <c r="R69" i="6"/>
  <c r="Q69" i="6"/>
  <c r="P69" i="6"/>
  <c r="L69" i="6"/>
  <c r="R68" i="6"/>
  <c r="Q68" i="6"/>
  <c r="P68" i="6"/>
  <c r="L68" i="6"/>
  <c r="R67" i="6"/>
  <c r="Q67" i="6"/>
  <c r="P67" i="6"/>
  <c r="L67" i="6"/>
  <c r="R66" i="6"/>
  <c r="Q66" i="6"/>
  <c r="P66" i="6"/>
  <c r="L66" i="6"/>
  <c r="R65" i="6"/>
  <c r="Q65" i="6"/>
  <c r="P65" i="6"/>
  <c r="L65" i="6"/>
  <c r="R64" i="6"/>
  <c r="Q64" i="6"/>
  <c r="P64" i="6"/>
  <c r="L64" i="6"/>
  <c r="R63" i="6"/>
  <c r="Q63" i="6"/>
  <c r="P63" i="6"/>
  <c r="L63" i="6"/>
  <c r="R62" i="6"/>
  <c r="Q62" i="6"/>
  <c r="P62" i="6"/>
  <c r="L62" i="6"/>
  <c r="R61" i="6"/>
  <c r="Q61" i="6"/>
  <c r="P61" i="6"/>
  <c r="L61" i="6"/>
  <c r="R60" i="6"/>
  <c r="Q60" i="6"/>
  <c r="P60" i="6"/>
  <c r="L60" i="6"/>
  <c r="R59" i="6"/>
  <c r="Q59" i="6"/>
  <c r="P59" i="6"/>
  <c r="L59" i="6"/>
  <c r="R58" i="6"/>
  <c r="Q58" i="6"/>
  <c r="P58" i="6"/>
  <c r="L58" i="6"/>
  <c r="R57" i="6"/>
  <c r="Q57" i="6"/>
  <c r="P57" i="6"/>
  <c r="L57" i="6"/>
  <c r="R56" i="6"/>
  <c r="Q56" i="6"/>
  <c r="P56" i="6"/>
  <c r="L56" i="6"/>
  <c r="R55" i="6"/>
  <c r="Q55" i="6"/>
  <c r="P55" i="6"/>
  <c r="L55" i="6"/>
  <c r="R54" i="6"/>
  <c r="Q54" i="6"/>
  <c r="P54" i="6"/>
  <c r="L54" i="6"/>
  <c r="R53" i="6"/>
  <c r="Q53" i="6"/>
  <c r="P53" i="6"/>
  <c r="L53" i="6"/>
  <c r="R52" i="6"/>
  <c r="Q52" i="6"/>
  <c r="P52" i="6"/>
  <c r="L52" i="6"/>
  <c r="R51" i="6"/>
  <c r="Q51" i="6"/>
  <c r="P51" i="6"/>
  <c r="L51" i="6"/>
  <c r="R50" i="6"/>
  <c r="Q50" i="6"/>
  <c r="P50" i="6"/>
  <c r="L50" i="6"/>
  <c r="R49" i="6"/>
  <c r="Q49" i="6"/>
  <c r="P49" i="6"/>
  <c r="L49" i="6"/>
  <c r="R48" i="6"/>
  <c r="Q48" i="6"/>
  <c r="P48" i="6"/>
  <c r="L48" i="6"/>
  <c r="R47" i="6"/>
  <c r="Q47" i="6"/>
  <c r="P47" i="6"/>
  <c r="L47" i="6"/>
  <c r="R46" i="6"/>
  <c r="Q46" i="6"/>
  <c r="P46" i="6"/>
  <c r="L46" i="6"/>
  <c r="R45" i="6"/>
  <c r="Q45" i="6"/>
  <c r="P45" i="6"/>
  <c r="L45" i="6"/>
  <c r="R44" i="6"/>
  <c r="Q44" i="6"/>
  <c r="P44" i="6"/>
  <c r="L44" i="6"/>
  <c r="R43" i="6"/>
  <c r="Q43" i="6"/>
  <c r="P43" i="6"/>
  <c r="L43" i="6"/>
  <c r="R42" i="6"/>
  <c r="Q42" i="6"/>
  <c r="P42" i="6"/>
  <c r="L42" i="6"/>
  <c r="R41" i="6"/>
  <c r="Q41" i="6"/>
  <c r="P41" i="6"/>
  <c r="L41" i="6"/>
  <c r="R40" i="6"/>
  <c r="Q40" i="6"/>
  <c r="P40" i="6"/>
  <c r="L40" i="6"/>
  <c r="R39" i="6"/>
  <c r="Q39" i="6"/>
  <c r="P39" i="6"/>
  <c r="L39" i="6"/>
  <c r="R38" i="6"/>
  <c r="Q38" i="6"/>
  <c r="P38" i="6"/>
  <c r="L38" i="6"/>
  <c r="R37" i="6"/>
  <c r="Q37" i="6"/>
  <c r="P37" i="6"/>
  <c r="L37" i="6"/>
  <c r="R36" i="6"/>
  <c r="Q36" i="6"/>
  <c r="P36" i="6"/>
  <c r="L36" i="6"/>
  <c r="R35" i="6"/>
  <c r="Q35" i="6"/>
  <c r="P35" i="6"/>
  <c r="L35" i="6"/>
  <c r="R34" i="6"/>
  <c r="Q34" i="6"/>
  <c r="P34" i="6"/>
  <c r="L34" i="6"/>
  <c r="R33" i="6"/>
  <c r="Q33" i="6"/>
  <c r="P33" i="6"/>
  <c r="L33" i="6"/>
  <c r="R32" i="6"/>
  <c r="Q32" i="6"/>
  <c r="P32" i="6"/>
  <c r="L32" i="6"/>
  <c r="R31" i="6"/>
  <c r="Q31" i="6"/>
  <c r="P31" i="6"/>
  <c r="L31" i="6"/>
  <c r="R30" i="6"/>
  <c r="Q30" i="6"/>
  <c r="P30" i="6"/>
  <c r="L30" i="6"/>
  <c r="R29" i="6"/>
  <c r="Q29" i="6"/>
  <c r="P29" i="6"/>
  <c r="L29" i="6"/>
  <c r="R28" i="6"/>
  <c r="Q28" i="6"/>
  <c r="P28" i="6"/>
  <c r="L28" i="6"/>
  <c r="R27" i="6"/>
  <c r="Q27" i="6"/>
  <c r="P27" i="6"/>
  <c r="L27" i="6"/>
  <c r="R26" i="6"/>
  <c r="Q26" i="6"/>
  <c r="P26" i="6"/>
  <c r="L26" i="6"/>
  <c r="R25" i="6"/>
  <c r="Q25" i="6"/>
  <c r="P25" i="6"/>
  <c r="L25" i="6"/>
  <c r="R24" i="6"/>
  <c r="Q24" i="6"/>
  <c r="P24" i="6"/>
  <c r="L24" i="6"/>
  <c r="R23" i="6"/>
  <c r="Q23" i="6"/>
  <c r="P23" i="6"/>
  <c r="L23" i="6"/>
  <c r="R22" i="6"/>
  <c r="Q22" i="6"/>
  <c r="P22" i="6"/>
  <c r="L22" i="6"/>
  <c r="R21" i="6"/>
  <c r="Q21" i="6"/>
  <c r="P21" i="6"/>
  <c r="L21" i="6"/>
  <c r="R20" i="6"/>
  <c r="Q20" i="6"/>
  <c r="P20" i="6"/>
  <c r="L20" i="6"/>
  <c r="R19" i="6"/>
  <c r="Q19" i="6"/>
  <c r="P19" i="6"/>
  <c r="L19" i="6"/>
  <c r="R18" i="6"/>
  <c r="Q18" i="6"/>
  <c r="P18" i="6"/>
  <c r="L18" i="6"/>
  <c r="R17" i="6"/>
  <c r="Q17" i="6"/>
  <c r="P17" i="6"/>
  <c r="L17" i="6"/>
  <c r="R16" i="6"/>
  <c r="Q16" i="6"/>
  <c r="P16" i="6"/>
  <c r="L16" i="6"/>
  <c r="R15" i="6"/>
  <c r="Q15" i="6"/>
  <c r="P15" i="6"/>
  <c r="L15" i="6"/>
  <c r="R14" i="6"/>
  <c r="Q14" i="6"/>
  <c r="P14" i="6"/>
  <c r="L14" i="6"/>
  <c r="R13" i="6"/>
  <c r="Q13" i="6"/>
  <c r="P13" i="6"/>
  <c r="L13" i="6"/>
  <c r="R12" i="6"/>
  <c r="Q12" i="6"/>
  <c r="P12" i="6"/>
  <c r="L12" i="6"/>
  <c r="R11" i="6"/>
  <c r="Q11" i="6"/>
  <c r="P11" i="6"/>
  <c r="L11" i="6"/>
  <c r="R10" i="6"/>
  <c r="Q10" i="6"/>
  <c r="P10" i="6"/>
  <c r="L10" i="6"/>
  <c r="R9" i="6"/>
  <c r="Q9" i="6"/>
  <c r="P9" i="6"/>
  <c r="L9" i="6"/>
  <c r="R8" i="6"/>
  <c r="Q8" i="6"/>
  <c r="P8" i="6"/>
  <c r="L8" i="6"/>
  <c r="R7" i="6"/>
  <c r="Q7" i="6"/>
  <c r="P7" i="6"/>
  <c r="L7" i="6"/>
  <c r="D5" i="6"/>
  <c r="C192" i="3" a="1"/>
  <c r="C192" i="3" s="1"/>
  <c r="K7" i="7" l="1"/>
  <c r="K7" i="22"/>
  <c r="K27" i="7"/>
  <c r="K27" i="22"/>
  <c r="K47" i="7"/>
  <c r="K47" i="22"/>
  <c r="K67" i="7"/>
  <c r="K67" i="22"/>
  <c r="K87" i="7"/>
  <c r="K87" i="22"/>
  <c r="K112" i="7"/>
  <c r="K112" i="22"/>
  <c r="K127" i="7"/>
  <c r="K127" i="22"/>
  <c r="K142" i="7"/>
  <c r="K142" i="22"/>
  <c r="K157" i="7"/>
  <c r="K157" i="22"/>
  <c r="H19" i="8"/>
  <c r="H19" i="20"/>
  <c r="H39" i="8"/>
  <c r="H39" i="20"/>
  <c r="H54" i="8"/>
  <c r="H54" i="20"/>
  <c r="H69" i="8"/>
  <c r="H69" i="20"/>
  <c r="H94" i="8"/>
  <c r="H94" i="20"/>
  <c r="H114" i="8"/>
  <c r="H114" i="20"/>
  <c r="H134" i="8"/>
  <c r="H134" i="20"/>
  <c r="H154" i="20"/>
  <c r="J154" i="20" s="1"/>
  <c r="H154" i="8"/>
  <c r="J154" i="8" s="1"/>
  <c r="K17" i="7"/>
  <c r="K17" i="22"/>
  <c r="K52" i="7"/>
  <c r="K52" i="22"/>
  <c r="K107" i="7"/>
  <c r="K107" i="22"/>
  <c r="H24" i="8"/>
  <c r="H24" i="20"/>
  <c r="H44" i="8"/>
  <c r="H44" i="20"/>
  <c r="H59" i="8"/>
  <c r="H59" i="20"/>
  <c r="H84" i="8"/>
  <c r="H84" i="20"/>
  <c r="H99" i="8"/>
  <c r="H99" i="20"/>
  <c r="H119" i="8"/>
  <c r="H119" i="20"/>
  <c r="H144" i="8"/>
  <c r="H144" i="20"/>
  <c r="K32" i="7"/>
  <c r="K32" i="22"/>
  <c r="K62" i="7"/>
  <c r="K62" i="22"/>
  <c r="K102" i="7"/>
  <c r="K102" i="22"/>
  <c r="H29" i="8"/>
  <c r="H29" i="20"/>
  <c r="K8" i="7"/>
  <c r="M8" i="7" s="1"/>
  <c r="K8" i="22"/>
  <c r="M8" i="22" s="1"/>
  <c r="K18" i="7"/>
  <c r="K18" i="22"/>
  <c r="K23" i="7"/>
  <c r="K23" i="22"/>
  <c r="K33" i="7"/>
  <c r="K33" i="22"/>
  <c r="K38" i="7"/>
  <c r="K38" i="22"/>
  <c r="K43" i="7"/>
  <c r="K43" i="22"/>
  <c r="K48" i="7"/>
  <c r="K48" i="22"/>
  <c r="K53" i="7"/>
  <c r="K53" i="22"/>
  <c r="K58" i="7"/>
  <c r="K58" i="22"/>
  <c r="K63" i="7"/>
  <c r="K63" i="22"/>
  <c r="K68" i="7"/>
  <c r="K68" i="22"/>
  <c r="K73" i="7"/>
  <c r="K73" i="22"/>
  <c r="K78" i="7"/>
  <c r="K78" i="22"/>
  <c r="K83" i="7"/>
  <c r="K83" i="22"/>
  <c r="K88" i="7"/>
  <c r="K88" i="22"/>
  <c r="K93" i="7"/>
  <c r="K93" i="22"/>
  <c r="K98" i="7"/>
  <c r="K98" i="22"/>
  <c r="K103" i="7"/>
  <c r="K103" i="22"/>
  <c r="K108" i="7"/>
  <c r="K108" i="22"/>
  <c r="K113" i="7"/>
  <c r="K113" i="22"/>
  <c r="K118" i="7"/>
  <c r="K118" i="22"/>
  <c r="K123" i="7"/>
  <c r="K123" i="22"/>
  <c r="K128" i="7"/>
  <c r="K128" i="22"/>
  <c r="K133" i="7"/>
  <c r="K133" i="22"/>
  <c r="K138" i="7"/>
  <c r="K138" i="22"/>
  <c r="K143" i="7"/>
  <c r="K143" i="22"/>
  <c r="K148" i="7"/>
  <c r="K148" i="22"/>
  <c r="K153" i="7"/>
  <c r="K153" i="22"/>
  <c r="K158" i="7"/>
  <c r="K158" i="22"/>
  <c r="H10" i="8"/>
  <c r="H10" i="20"/>
  <c r="H15" i="8"/>
  <c r="H15" i="20"/>
  <c r="H20" i="8"/>
  <c r="H20" i="20"/>
  <c r="H25" i="8"/>
  <c r="H25" i="20"/>
  <c r="H30" i="8"/>
  <c r="H30" i="20"/>
  <c r="H35" i="8"/>
  <c r="H35" i="20"/>
  <c r="H40" i="8"/>
  <c r="H40" i="20"/>
  <c r="H45" i="8"/>
  <c r="H45" i="20"/>
  <c r="H50" i="8"/>
  <c r="H50" i="20"/>
  <c r="H55" i="8"/>
  <c r="H55" i="20"/>
  <c r="H60" i="8"/>
  <c r="H60" i="20"/>
  <c r="H65" i="8"/>
  <c r="H65" i="20"/>
  <c r="H70" i="8"/>
  <c r="H70" i="20"/>
  <c r="H75" i="8"/>
  <c r="H75" i="20"/>
  <c r="H80" i="8"/>
  <c r="H80" i="20"/>
  <c r="H85" i="8"/>
  <c r="H85" i="20"/>
  <c r="H90" i="8"/>
  <c r="H90" i="20"/>
  <c r="H95" i="8"/>
  <c r="H95" i="20"/>
  <c r="H100" i="8"/>
  <c r="H100" i="20"/>
  <c r="H105" i="8"/>
  <c r="H105" i="20"/>
  <c r="H110" i="8"/>
  <c r="H110" i="20"/>
  <c r="H115" i="8"/>
  <c r="H115" i="20"/>
  <c r="H120" i="8"/>
  <c r="H120" i="20"/>
  <c r="H125" i="8"/>
  <c r="H125" i="20"/>
  <c r="H130" i="8"/>
  <c r="H130" i="20"/>
  <c r="H135" i="8"/>
  <c r="H135" i="20"/>
  <c r="H140" i="8"/>
  <c r="H140" i="20"/>
  <c r="H145" i="8"/>
  <c r="H145" i="20"/>
  <c r="H150" i="8"/>
  <c r="J150" i="8" s="1"/>
  <c r="H150" i="20"/>
  <c r="J150" i="20" s="1"/>
  <c r="H155" i="20"/>
  <c r="H155" i="8"/>
  <c r="K92" i="7"/>
  <c r="K92" i="22"/>
  <c r="K13" i="7"/>
  <c r="K13" i="22"/>
  <c r="K28" i="7"/>
  <c r="K28" i="22"/>
  <c r="K22" i="7"/>
  <c r="M22" i="7" s="1"/>
  <c r="K22" i="22"/>
  <c r="M22" i="22" s="1"/>
  <c r="K42" i="7"/>
  <c r="K42" i="22"/>
  <c r="K77" i="7"/>
  <c r="K77" i="22"/>
  <c r="H14" i="8"/>
  <c r="H14" i="20"/>
  <c r="K12" i="7"/>
  <c r="K12" i="22"/>
  <c r="K37" i="7"/>
  <c r="K37" i="22"/>
  <c r="K57" i="7"/>
  <c r="K57" i="22"/>
  <c r="K72" i="7"/>
  <c r="K72" i="22"/>
  <c r="K82" i="7"/>
  <c r="K82" i="22"/>
  <c r="K97" i="7"/>
  <c r="K97" i="22"/>
  <c r="K117" i="7"/>
  <c r="K117" i="22"/>
  <c r="K122" i="7"/>
  <c r="K122" i="22"/>
  <c r="K132" i="7"/>
  <c r="K132" i="22"/>
  <c r="K137" i="7"/>
  <c r="K137" i="22"/>
  <c r="K147" i="7"/>
  <c r="K147" i="22"/>
  <c r="K152" i="7"/>
  <c r="K152" i="22"/>
  <c r="H9" i="8"/>
  <c r="H9" i="20"/>
  <c r="H34" i="8"/>
  <c r="H34" i="20"/>
  <c r="H49" i="8"/>
  <c r="H49" i="20"/>
  <c r="H64" i="8"/>
  <c r="H64" i="20"/>
  <c r="H74" i="8"/>
  <c r="H74" i="20"/>
  <c r="H79" i="8"/>
  <c r="H79" i="20"/>
  <c r="H89" i="8"/>
  <c r="H89" i="20"/>
  <c r="H104" i="8"/>
  <c r="H104" i="20"/>
  <c r="H109" i="8"/>
  <c r="H109" i="20"/>
  <c r="H124" i="8"/>
  <c r="H124" i="20"/>
  <c r="H129" i="8"/>
  <c r="H129" i="20"/>
  <c r="H139" i="8"/>
  <c r="H139" i="20"/>
  <c r="H149" i="8"/>
  <c r="H149" i="20"/>
  <c r="K9" i="7"/>
  <c r="M9" i="7" s="1"/>
  <c r="K9" i="22"/>
  <c r="M9" i="22" s="1"/>
  <c r="K14" i="7"/>
  <c r="M14" i="7" s="1"/>
  <c r="K14" i="22"/>
  <c r="M14" i="22" s="1"/>
  <c r="K19" i="7"/>
  <c r="K19" i="22"/>
  <c r="K24" i="7"/>
  <c r="K24" i="22"/>
  <c r="K29" i="7"/>
  <c r="K29" i="22"/>
  <c r="K34" i="7"/>
  <c r="K34" i="22"/>
  <c r="K39" i="7"/>
  <c r="K39" i="22"/>
  <c r="K44" i="7"/>
  <c r="K44" i="22"/>
  <c r="K49" i="7"/>
  <c r="K49" i="22"/>
  <c r="K54" i="7"/>
  <c r="K54" i="22"/>
  <c r="K59" i="7"/>
  <c r="K59" i="22"/>
  <c r="K64" i="7"/>
  <c r="K64" i="22"/>
  <c r="K69" i="7"/>
  <c r="K69" i="22"/>
  <c r="K74" i="7"/>
  <c r="K74" i="22"/>
  <c r="K79" i="7"/>
  <c r="K79" i="22"/>
  <c r="K84" i="7"/>
  <c r="K84" i="22"/>
  <c r="K89" i="7"/>
  <c r="K89" i="22"/>
  <c r="K94" i="7"/>
  <c r="K94" i="22"/>
  <c r="K99" i="7"/>
  <c r="K99" i="22"/>
  <c r="K104" i="7"/>
  <c r="K104" i="22"/>
  <c r="K109" i="7"/>
  <c r="K109" i="22"/>
  <c r="K114" i="7"/>
  <c r="K114" i="22"/>
  <c r="K119" i="7"/>
  <c r="K119" i="22"/>
  <c r="K124" i="7"/>
  <c r="K124" i="22"/>
  <c r="K129" i="7"/>
  <c r="K129" i="22"/>
  <c r="K134" i="7"/>
  <c r="K134" i="22"/>
  <c r="K139" i="7"/>
  <c r="K139" i="22"/>
  <c r="K144" i="7"/>
  <c r="K144" i="22"/>
  <c r="K149" i="7"/>
  <c r="K149" i="22"/>
  <c r="K154" i="7"/>
  <c r="K154" i="22"/>
  <c r="K159" i="7"/>
  <c r="K159" i="22"/>
  <c r="H11" i="8"/>
  <c r="H11" i="20"/>
  <c r="H16" i="8"/>
  <c r="H16" i="20"/>
  <c r="H21" i="8"/>
  <c r="H21" i="20"/>
  <c r="H26" i="8"/>
  <c r="H26" i="20"/>
  <c r="H31" i="8"/>
  <c r="H31" i="20"/>
  <c r="H36" i="8"/>
  <c r="H36" i="20"/>
  <c r="H41" i="8"/>
  <c r="H41" i="20"/>
  <c r="H46" i="8"/>
  <c r="H46" i="20"/>
  <c r="H51" i="8"/>
  <c r="H51" i="20"/>
  <c r="H56" i="8"/>
  <c r="H56" i="20"/>
  <c r="H61" i="8"/>
  <c r="H61" i="20"/>
  <c r="H66" i="8"/>
  <c r="H66" i="20"/>
  <c r="H71" i="8"/>
  <c r="H71" i="20"/>
  <c r="H76" i="8"/>
  <c r="H76" i="20"/>
  <c r="H81" i="8"/>
  <c r="H81" i="20"/>
  <c r="H86" i="8"/>
  <c r="H86" i="20"/>
  <c r="H91" i="8"/>
  <c r="H91" i="20"/>
  <c r="H96" i="8"/>
  <c r="H96" i="20"/>
  <c r="H101" i="8"/>
  <c r="H101" i="20"/>
  <c r="H106" i="8"/>
  <c r="H106" i="20"/>
  <c r="H111" i="8"/>
  <c r="H111" i="20"/>
  <c r="H116" i="8"/>
  <c r="H116" i="20"/>
  <c r="H121" i="8"/>
  <c r="H121" i="20"/>
  <c r="H126" i="8"/>
  <c r="H126" i="20"/>
  <c r="H131" i="8"/>
  <c r="H131" i="20"/>
  <c r="H136" i="8"/>
  <c r="H136" i="20"/>
  <c r="H141" i="8"/>
  <c r="H141" i="20"/>
  <c r="H146" i="8"/>
  <c r="H146" i="20"/>
  <c r="H151" i="8"/>
  <c r="J151" i="8" s="1"/>
  <c r="H151" i="20"/>
  <c r="J151" i="20" s="1"/>
  <c r="H156" i="20"/>
  <c r="H156" i="8"/>
  <c r="K10" i="7"/>
  <c r="M10" i="7" s="1"/>
  <c r="K10" i="22"/>
  <c r="M10" i="22" s="1"/>
  <c r="K15" i="7"/>
  <c r="M15" i="7" s="1"/>
  <c r="K15" i="22"/>
  <c r="M15" i="22" s="1"/>
  <c r="K20" i="7"/>
  <c r="K20" i="22"/>
  <c r="K25" i="7"/>
  <c r="K25" i="22"/>
  <c r="K30" i="7"/>
  <c r="K30" i="22"/>
  <c r="K35" i="7"/>
  <c r="K35" i="22"/>
  <c r="K40" i="7"/>
  <c r="K40" i="22"/>
  <c r="K45" i="7"/>
  <c r="K45" i="22"/>
  <c r="K50" i="7"/>
  <c r="K50" i="22"/>
  <c r="K55" i="7"/>
  <c r="K55" i="22"/>
  <c r="K60" i="7"/>
  <c r="K60" i="22"/>
  <c r="K65" i="7"/>
  <c r="K65" i="22"/>
  <c r="K70" i="7"/>
  <c r="K70" i="22"/>
  <c r="K75" i="7"/>
  <c r="K75" i="22"/>
  <c r="K80" i="7"/>
  <c r="K80" i="22"/>
  <c r="K85" i="7"/>
  <c r="K85" i="22"/>
  <c r="K90" i="7"/>
  <c r="K90" i="22"/>
  <c r="M90" i="22" s="1"/>
  <c r="K95" i="7"/>
  <c r="K95" i="22"/>
  <c r="K100" i="7"/>
  <c r="K100" i="22"/>
  <c r="K105" i="7"/>
  <c r="K105" i="22"/>
  <c r="K110" i="7"/>
  <c r="M110" i="7" s="1"/>
  <c r="K110" i="22"/>
  <c r="K115" i="7"/>
  <c r="K115" i="22"/>
  <c r="K120" i="7"/>
  <c r="K120" i="22"/>
  <c r="K125" i="7"/>
  <c r="K125" i="22"/>
  <c r="K130" i="7"/>
  <c r="K130" i="22"/>
  <c r="K135" i="7"/>
  <c r="K135" i="22"/>
  <c r="K140" i="7"/>
  <c r="K140" i="22"/>
  <c r="M140" i="22" s="1"/>
  <c r="K145" i="7"/>
  <c r="M145" i="7" s="1"/>
  <c r="K145" i="22"/>
  <c r="K150" i="7"/>
  <c r="K150" i="22"/>
  <c r="K155" i="7"/>
  <c r="K155" i="22"/>
  <c r="H7" i="8"/>
  <c r="H7" i="20"/>
  <c r="H12" i="8"/>
  <c r="H12" i="20"/>
  <c r="H17" i="8"/>
  <c r="H17" i="20"/>
  <c r="H22" i="8"/>
  <c r="H22" i="20"/>
  <c r="H27" i="8"/>
  <c r="H27" i="20"/>
  <c r="H32" i="8"/>
  <c r="H32" i="20"/>
  <c r="H37" i="8"/>
  <c r="H37" i="20"/>
  <c r="H42" i="8"/>
  <c r="H42" i="20"/>
  <c r="H47" i="8"/>
  <c r="H47" i="20"/>
  <c r="H52" i="8"/>
  <c r="H52" i="20"/>
  <c r="H57" i="8"/>
  <c r="H57" i="20"/>
  <c r="H62" i="8"/>
  <c r="H62" i="20"/>
  <c r="H67" i="8"/>
  <c r="H67" i="20"/>
  <c r="H72" i="8"/>
  <c r="H72" i="20"/>
  <c r="H77" i="8"/>
  <c r="H77" i="20"/>
  <c r="H82" i="8"/>
  <c r="H82" i="20"/>
  <c r="H87" i="8"/>
  <c r="H87" i="20"/>
  <c r="H92" i="8"/>
  <c r="H92" i="20"/>
  <c r="H97" i="8"/>
  <c r="H97" i="20"/>
  <c r="H102" i="8"/>
  <c r="H102" i="20"/>
  <c r="H107" i="8"/>
  <c r="H107" i="20"/>
  <c r="H112" i="8"/>
  <c r="H112" i="20"/>
  <c r="H117" i="8"/>
  <c r="H117" i="20"/>
  <c r="H122" i="8"/>
  <c r="H122" i="20"/>
  <c r="H127" i="8"/>
  <c r="H127" i="20"/>
  <c r="H132" i="8"/>
  <c r="H132" i="20"/>
  <c r="H137" i="8"/>
  <c r="H137" i="20"/>
  <c r="H142" i="8"/>
  <c r="H142" i="20"/>
  <c r="H147" i="8"/>
  <c r="H147" i="20"/>
  <c r="H152" i="8"/>
  <c r="J152" i="8" s="1"/>
  <c r="H152" i="20"/>
  <c r="J152" i="20" s="1"/>
  <c r="H8" i="13"/>
  <c r="H8" i="21"/>
  <c r="K11" i="7"/>
  <c r="K11" i="22"/>
  <c r="K16" i="7"/>
  <c r="M16" i="7" s="1"/>
  <c r="K16" i="22"/>
  <c r="M16" i="22" s="1"/>
  <c r="K21" i="7"/>
  <c r="M21" i="7" s="1"/>
  <c r="K21" i="22"/>
  <c r="M21" i="22" s="1"/>
  <c r="K26" i="7"/>
  <c r="K26" i="22"/>
  <c r="K31" i="7"/>
  <c r="K31" i="22"/>
  <c r="K36" i="7"/>
  <c r="K36" i="22"/>
  <c r="K41" i="7"/>
  <c r="K41" i="22"/>
  <c r="K46" i="7"/>
  <c r="K46" i="22"/>
  <c r="K51" i="7"/>
  <c r="K51" i="22"/>
  <c r="K56" i="7"/>
  <c r="K56" i="22"/>
  <c r="K61" i="7"/>
  <c r="K61" i="22"/>
  <c r="K66" i="7"/>
  <c r="K66" i="22"/>
  <c r="K71" i="7"/>
  <c r="K71" i="22"/>
  <c r="K76" i="7"/>
  <c r="K76" i="22"/>
  <c r="K81" i="7"/>
  <c r="K81" i="22"/>
  <c r="K86" i="7"/>
  <c r="K86" i="22"/>
  <c r="K91" i="7"/>
  <c r="K91" i="22"/>
  <c r="K96" i="7"/>
  <c r="K96" i="22"/>
  <c r="K101" i="7"/>
  <c r="K101" i="22"/>
  <c r="K106" i="7"/>
  <c r="M106" i="7" s="1"/>
  <c r="K106" i="22"/>
  <c r="K111" i="7"/>
  <c r="K111" i="22"/>
  <c r="K116" i="7"/>
  <c r="K116" i="22"/>
  <c r="K121" i="7"/>
  <c r="K121" i="22"/>
  <c r="K126" i="7"/>
  <c r="K126" i="22"/>
  <c r="K131" i="7"/>
  <c r="K131" i="22"/>
  <c r="K136" i="7"/>
  <c r="K136" i="22"/>
  <c r="M136" i="22" s="1"/>
  <c r="K141" i="7"/>
  <c r="K141" i="22"/>
  <c r="K146" i="7"/>
  <c r="K146" i="22"/>
  <c r="K151" i="7"/>
  <c r="K151" i="22"/>
  <c r="M151" i="22" s="1"/>
  <c r="K156" i="7"/>
  <c r="M156" i="7" s="1"/>
  <c r="K156" i="22"/>
  <c r="H8" i="8"/>
  <c r="H8" i="20"/>
  <c r="H13" i="8"/>
  <c r="H13" i="20"/>
  <c r="H18" i="8"/>
  <c r="H18" i="20"/>
  <c r="H23" i="8"/>
  <c r="H23" i="20"/>
  <c r="H28" i="8"/>
  <c r="H28" i="20"/>
  <c r="H33" i="8"/>
  <c r="H33" i="20"/>
  <c r="H38" i="8"/>
  <c r="H38" i="20"/>
  <c r="H43" i="8"/>
  <c r="H43" i="20"/>
  <c r="H48" i="8"/>
  <c r="H48" i="20"/>
  <c r="H53" i="8"/>
  <c r="H53" i="20"/>
  <c r="H58" i="8"/>
  <c r="H58" i="20"/>
  <c r="H63" i="8"/>
  <c r="H63" i="20"/>
  <c r="H68" i="8"/>
  <c r="H68" i="20"/>
  <c r="H73" i="8"/>
  <c r="H73" i="20"/>
  <c r="H78" i="8"/>
  <c r="H78" i="20"/>
  <c r="H83" i="8"/>
  <c r="H83" i="20"/>
  <c r="J83" i="20" s="1"/>
  <c r="H88" i="8"/>
  <c r="H88" i="20"/>
  <c r="H93" i="8"/>
  <c r="H93" i="20"/>
  <c r="H98" i="8"/>
  <c r="H98" i="20"/>
  <c r="H103" i="8"/>
  <c r="H103" i="20"/>
  <c r="H108" i="8"/>
  <c r="H108" i="20"/>
  <c r="H113" i="8"/>
  <c r="H113" i="20"/>
  <c r="H118" i="8"/>
  <c r="H118" i="20"/>
  <c r="H123" i="8"/>
  <c r="H123" i="20"/>
  <c r="H128" i="8"/>
  <c r="H128" i="20"/>
  <c r="H133" i="8"/>
  <c r="H133" i="20"/>
  <c r="J133" i="20" s="1"/>
  <c r="H138" i="8"/>
  <c r="H138" i="20"/>
  <c r="H143" i="8"/>
  <c r="H143" i="20"/>
  <c r="H148" i="8"/>
  <c r="H148" i="20"/>
  <c r="H153" i="20"/>
  <c r="H153" i="8"/>
  <c r="F51" i="7"/>
  <c r="F45" i="7"/>
  <c r="F12" i="7"/>
  <c r="F33" i="7"/>
  <c r="F19" i="7"/>
  <c r="G4" i="8"/>
  <c r="G4" i="20"/>
  <c r="MD2" i="19"/>
  <c r="E32" i="10"/>
  <c r="F32" i="10" s="1" a="1"/>
  <c r="F32" i="10" s="1"/>
  <c r="G29" i="9" a="1"/>
  <c r="G29" i="9" s="1"/>
  <c r="H29" i="9" s="1"/>
  <c r="E29" i="10"/>
  <c r="F29" i="10" s="1" a="1"/>
  <c r="F29" i="10" s="1"/>
  <c r="E28" i="10"/>
  <c r="F28" i="10" s="1" a="1"/>
  <c r="F28" i="10" s="1"/>
  <c r="G25" i="9" a="1"/>
  <c r="G25" i="9" s="1"/>
  <c r="H25" i="9" s="1"/>
  <c r="G21" i="9" a="1"/>
  <c r="G21" i="9" s="1"/>
  <c r="H21" i="9" s="1"/>
  <c r="E11" i="17" s="1"/>
  <c r="L45" i="7"/>
  <c r="L45" i="22"/>
  <c r="L8" i="7"/>
  <c r="L8" i="22"/>
  <c r="L25" i="7"/>
  <c r="L25" i="22"/>
  <c r="L85" i="7"/>
  <c r="L85" i="22"/>
  <c r="L140" i="7"/>
  <c r="L140" i="22"/>
  <c r="L11" i="7"/>
  <c r="L11" i="22"/>
  <c r="L18" i="7"/>
  <c r="L18" i="22"/>
  <c r="L30" i="7"/>
  <c r="L30" i="22"/>
  <c r="L80" i="7"/>
  <c r="L80" i="22"/>
  <c r="L135" i="7"/>
  <c r="L135" i="22"/>
  <c r="L16" i="7"/>
  <c r="L16" i="22"/>
  <c r="L51" i="7"/>
  <c r="M51" i="7" s="1"/>
  <c r="L51" i="22"/>
  <c r="M51" i="22" s="1"/>
  <c r="L81" i="7"/>
  <c r="L81" i="22"/>
  <c r="L111" i="7"/>
  <c r="L111" i="22"/>
  <c r="L131" i="7"/>
  <c r="L131" i="22"/>
  <c r="L28" i="7"/>
  <c r="L28" i="22"/>
  <c r="L35" i="7"/>
  <c r="L35" i="22"/>
  <c r="L90" i="7"/>
  <c r="L90" i="22"/>
  <c r="L145" i="7"/>
  <c r="L145" i="22"/>
  <c r="L21" i="7"/>
  <c r="L21" i="22"/>
  <c r="L46" i="7"/>
  <c r="L46" i="22"/>
  <c r="L76" i="7"/>
  <c r="L76" i="22"/>
  <c r="L96" i="7"/>
  <c r="L96" i="22"/>
  <c r="L116" i="7"/>
  <c r="L116" i="22"/>
  <c r="L136" i="7"/>
  <c r="L136" i="22"/>
  <c r="L50" i="7"/>
  <c r="L50" i="22"/>
  <c r="L100" i="7"/>
  <c r="L100" i="22"/>
  <c r="L130" i="7"/>
  <c r="L130" i="22"/>
  <c r="L36" i="7"/>
  <c r="L36" i="22"/>
  <c r="L66" i="7"/>
  <c r="L66" i="22"/>
  <c r="L91" i="7"/>
  <c r="L91" i="22"/>
  <c r="L121" i="7"/>
  <c r="L121" i="22"/>
  <c r="L146" i="7"/>
  <c r="L146" i="22"/>
  <c r="L20" i="7"/>
  <c r="L20" i="22"/>
  <c r="L70" i="7"/>
  <c r="L70" i="22"/>
  <c r="L110" i="7"/>
  <c r="L110" i="22"/>
  <c r="L41" i="7"/>
  <c r="L41" i="22"/>
  <c r="L71" i="7"/>
  <c r="L71" i="22"/>
  <c r="L106" i="7"/>
  <c r="L106" i="22"/>
  <c r="L151" i="7"/>
  <c r="L151" i="22"/>
  <c r="L22" i="7"/>
  <c r="L22" i="22"/>
  <c r="L42" i="7"/>
  <c r="L42" i="22"/>
  <c r="L57" i="7"/>
  <c r="L57" i="22"/>
  <c r="L92" i="7"/>
  <c r="L92" i="22"/>
  <c r="L13" i="7"/>
  <c r="L13" i="22"/>
  <c r="L15" i="7"/>
  <c r="L15" i="22"/>
  <c r="L60" i="7"/>
  <c r="L60" i="22"/>
  <c r="L125" i="7"/>
  <c r="L125" i="22"/>
  <c r="L156" i="7"/>
  <c r="L156" i="22"/>
  <c r="L12" i="7"/>
  <c r="L12" i="22"/>
  <c r="L32" i="7"/>
  <c r="L32" i="22"/>
  <c r="L47" i="7"/>
  <c r="L47" i="22"/>
  <c r="L62" i="7"/>
  <c r="L62" i="22"/>
  <c r="L72" i="7"/>
  <c r="L72" i="22"/>
  <c r="L82" i="7"/>
  <c r="L82" i="22"/>
  <c r="L87" i="7"/>
  <c r="L87" i="22"/>
  <c r="L107" i="7"/>
  <c r="L107" i="22"/>
  <c r="L127" i="7"/>
  <c r="L127" i="22"/>
  <c r="L142" i="7"/>
  <c r="L142" i="22"/>
  <c r="L157" i="7"/>
  <c r="L157" i="22"/>
  <c r="L10" i="7"/>
  <c r="L10" i="22"/>
  <c r="L65" i="7"/>
  <c r="L65" i="22"/>
  <c r="L115" i="7"/>
  <c r="L115" i="22"/>
  <c r="L26" i="7"/>
  <c r="L26" i="22"/>
  <c r="L56" i="7"/>
  <c r="L56" i="22"/>
  <c r="L86" i="7"/>
  <c r="L86" i="22"/>
  <c r="L126" i="7"/>
  <c r="L126" i="22"/>
  <c r="L17" i="7"/>
  <c r="L17" i="22"/>
  <c r="L37" i="7"/>
  <c r="L37" i="22"/>
  <c r="L52" i="7"/>
  <c r="L52" i="22"/>
  <c r="L67" i="7"/>
  <c r="M67" i="7" s="1"/>
  <c r="L67" i="22"/>
  <c r="M67" i="22" s="1"/>
  <c r="L77" i="7"/>
  <c r="L77" i="22"/>
  <c r="L102" i="7"/>
  <c r="L102" i="22"/>
  <c r="L117" i="7"/>
  <c r="L117" i="22"/>
  <c r="L132" i="7"/>
  <c r="L132" i="22"/>
  <c r="L152" i="7"/>
  <c r="L152" i="22"/>
  <c r="L55" i="7"/>
  <c r="L55" i="22"/>
  <c r="L95" i="7"/>
  <c r="L95" i="22"/>
  <c r="L120" i="7"/>
  <c r="L120" i="22"/>
  <c r="L31" i="7"/>
  <c r="L31" i="22"/>
  <c r="L61" i="7"/>
  <c r="L61" i="22"/>
  <c r="L101" i="7"/>
  <c r="L101" i="22"/>
  <c r="L141" i="7"/>
  <c r="L141" i="22"/>
  <c r="L7" i="7"/>
  <c r="M7" i="7" s="1"/>
  <c r="L7" i="22"/>
  <c r="M7" i="22" s="1"/>
  <c r="L27" i="7"/>
  <c r="L27" i="22"/>
  <c r="L97" i="7"/>
  <c r="L97" i="22"/>
  <c r="L112" i="7"/>
  <c r="L112" i="22"/>
  <c r="L122" i="7"/>
  <c r="L122" i="22"/>
  <c r="L137" i="7"/>
  <c r="L137" i="22"/>
  <c r="L147" i="7"/>
  <c r="L147" i="22"/>
  <c r="L38" i="7"/>
  <c r="L38" i="22"/>
  <c r="L78" i="7"/>
  <c r="L78" i="22"/>
  <c r="L118" i="7"/>
  <c r="L118" i="22"/>
  <c r="L138" i="7"/>
  <c r="L138" i="22"/>
  <c r="L63" i="7"/>
  <c r="L63" i="22"/>
  <c r="L98" i="7"/>
  <c r="L98" i="22"/>
  <c r="L133" i="7"/>
  <c r="L133" i="22"/>
  <c r="L48" i="7"/>
  <c r="L48" i="22"/>
  <c r="L88" i="7"/>
  <c r="L88" i="22"/>
  <c r="L128" i="7"/>
  <c r="L128" i="22"/>
  <c r="L158" i="7"/>
  <c r="L158" i="22"/>
  <c r="L43" i="7"/>
  <c r="L43" i="22"/>
  <c r="L83" i="7"/>
  <c r="L83" i="22"/>
  <c r="L123" i="7"/>
  <c r="L123" i="22"/>
  <c r="L148" i="7"/>
  <c r="L148" i="22"/>
  <c r="L53" i="7"/>
  <c r="L53" i="22"/>
  <c r="L93" i="7"/>
  <c r="L93" i="22"/>
  <c r="L143" i="7"/>
  <c r="L143" i="22"/>
  <c r="L24" i="7"/>
  <c r="L24" i="22"/>
  <c r="L44" i="7"/>
  <c r="L44" i="22"/>
  <c r="L69" i="7"/>
  <c r="L69" i="22"/>
  <c r="L94" i="7"/>
  <c r="L94" i="22"/>
  <c r="L114" i="7"/>
  <c r="L114" i="22"/>
  <c r="L134" i="7"/>
  <c r="L134" i="22"/>
  <c r="L154" i="7"/>
  <c r="L154" i="22"/>
  <c r="L58" i="7"/>
  <c r="L58" i="22"/>
  <c r="L103" i="7"/>
  <c r="L103" i="22"/>
  <c r="L14" i="7"/>
  <c r="L14" i="22"/>
  <c r="L34" i="7"/>
  <c r="L34" i="22"/>
  <c r="L54" i="7"/>
  <c r="L54" i="22"/>
  <c r="L84" i="7"/>
  <c r="L84" i="22"/>
  <c r="L104" i="7"/>
  <c r="L104" i="22"/>
  <c r="L139" i="7"/>
  <c r="L139" i="22"/>
  <c r="L23" i="7"/>
  <c r="L23" i="22"/>
  <c r="L73" i="7"/>
  <c r="L73" i="22"/>
  <c r="L108" i="7"/>
  <c r="L108" i="22"/>
  <c r="L153" i="7"/>
  <c r="L153" i="22"/>
  <c r="L9" i="7"/>
  <c r="L9" i="22"/>
  <c r="L29" i="7"/>
  <c r="L29" i="22"/>
  <c r="L49" i="7"/>
  <c r="L49" i="22"/>
  <c r="L64" i="7"/>
  <c r="L64" i="22"/>
  <c r="L79" i="7"/>
  <c r="L79" i="22"/>
  <c r="L99" i="7"/>
  <c r="L99" i="22"/>
  <c r="L119" i="7"/>
  <c r="L119" i="22"/>
  <c r="L124" i="7"/>
  <c r="L124" i="22"/>
  <c r="L144" i="7"/>
  <c r="L144" i="22"/>
  <c r="L159" i="7"/>
  <c r="L159" i="22"/>
  <c r="L68" i="7"/>
  <c r="M68" i="7" s="1"/>
  <c r="L68" i="22"/>
  <c r="L113" i="7"/>
  <c r="L113" i="22"/>
  <c r="L19" i="7"/>
  <c r="L19" i="22"/>
  <c r="L39" i="7"/>
  <c r="L39" i="22"/>
  <c r="L59" i="7"/>
  <c r="L59" i="22"/>
  <c r="L74" i="7"/>
  <c r="L74" i="22"/>
  <c r="L89" i="7"/>
  <c r="L89" i="22"/>
  <c r="L109" i="7"/>
  <c r="L109" i="22"/>
  <c r="L129" i="7"/>
  <c r="L129" i="22"/>
  <c r="L149" i="7"/>
  <c r="L149" i="22"/>
  <c r="L33" i="7"/>
  <c r="L33" i="22"/>
  <c r="L40" i="7"/>
  <c r="L40" i="22"/>
  <c r="L75" i="7"/>
  <c r="L75" i="22"/>
  <c r="L105" i="7"/>
  <c r="L105" i="22"/>
  <c r="L150" i="7"/>
  <c r="L150" i="22"/>
  <c r="L155" i="7"/>
  <c r="L155" i="22"/>
  <c r="I8" i="13"/>
  <c r="I8" i="21"/>
  <c r="E16" i="13"/>
  <c r="I8" i="8"/>
  <c r="I8" i="20"/>
  <c r="I18" i="8"/>
  <c r="I18" i="20"/>
  <c r="I28" i="8"/>
  <c r="I28" i="20"/>
  <c r="I38" i="8"/>
  <c r="I38" i="20"/>
  <c r="I48" i="8"/>
  <c r="I48" i="20"/>
  <c r="I58" i="8"/>
  <c r="I58" i="20"/>
  <c r="I68" i="8"/>
  <c r="I68" i="20"/>
  <c r="I78" i="8"/>
  <c r="I78" i="20"/>
  <c r="I93" i="8"/>
  <c r="I93" i="20"/>
  <c r="I118" i="8"/>
  <c r="I118" i="20"/>
  <c r="I133" i="8"/>
  <c r="I133" i="20"/>
  <c r="I143" i="8"/>
  <c r="I143" i="20"/>
  <c r="I153" i="8"/>
  <c r="I153" i="20"/>
  <c r="I13" i="8"/>
  <c r="I13" i="20"/>
  <c r="I23" i="8"/>
  <c r="I23" i="20"/>
  <c r="I33" i="8"/>
  <c r="I33" i="20"/>
  <c r="I43" i="8"/>
  <c r="I43" i="20"/>
  <c r="I53" i="8"/>
  <c r="I53" i="20"/>
  <c r="I63" i="8"/>
  <c r="I63" i="20"/>
  <c r="I73" i="8"/>
  <c r="I73" i="20"/>
  <c r="I83" i="8"/>
  <c r="I83" i="20"/>
  <c r="I88" i="8"/>
  <c r="I88" i="20"/>
  <c r="I98" i="8"/>
  <c r="I98" i="20"/>
  <c r="I103" i="8"/>
  <c r="I103" i="20"/>
  <c r="I108" i="8"/>
  <c r="I108" i="20"/>
  <c r="I113" i="8"/>
  <c r="I113" i="20"/>
  <c r="I123" i="8"/>
  <c r="I123" i="20"/>
  <c r="I128" i="8"/>
  <c r="I128" i="20"/>
  <c r="I138" i="8"/>
  <c r="I138" i="20"/>
  <c r="I148" i="8"/>
  <c r="I148" i="20"/>
  <c r="I19" i="8"/>
  <c r="I19" i="20"/>
  <c r="I29" i="8"/>
  <c r="I29" i="20"/>
  <c r="I39" i="8"/>
  <c r="I39" i="20"/>
  <c r="I44" i="8"/>
  <c r="I44" i="20"/>
  <c r="I54" i="8"/>
  <c r="J54" i="8" s="1"/>
  <c r="I54" i="20"/>
  <c r="I64" i="8"/>
  <c r="I64" i="20"/>
  <c r="I74" i="8"/>
  <c r="I74" i="20"/>
  <c r="I84" i="8"/>
  <c r="I84" i="20"/>
  <c r="I94" i="8"/>
  <c r="I94" i="20"/>
  <c r="I104" i="8"/>
  <c r="I104" i="20"/>
  <c r="I114" i="8"/>
  <c r="I114" i="20"/>
  <c r="I129" i="8"/>
  <c r="I129" i="20"/>
  <c r="I149" i="8"/>
  <c r="I149" i="20"/>
  <c r="I9" i="8"/>
  <c r="I9" i="20"/>
  <c r="I14" i="8"/>
  <c r="I14" i="20"/>
  <c r="I24" i="8"/>
  <c r="J24" i="8" s="1"/>
  <c r="I24" i="20"/>
  <c r="J24" i="20" s="1"/>
  <c r="I34" i="8"/>
  <c r="J34" i="8" s="1"/>
  <c r="I34" i="20"/>
  <c r="J34" i="20" s="1"/>
  <c r="I49" i="8"/>
  <c r="I49" i="20"/>
  <c r="I59" i="8"/>
  <c r="I59" i="20"/>
  <c r="I69" i="8"/>
  <c r="I69" i="20"/>
  <c r="I79" i="8"/>
  <c r="I79" i="20"/>
  <c r="I89" i="8"/>
  <c r="J89" i="8" s="1"/>
  <c r="I89" i="20"/>
  <c r="I99" i="8"/>
  <c r="I99" i="20"/>
  <c r="J99" i="20" s="1"/>
  <c r="I109" i="8"/>
  <c r="I109" i="20"/>
  <c r="I119" i="8"/>
  <c r="I119" i="20"/>
  <c r="I124" i="8"/>
  <c r="I124" i="20"/>
  <c r="I134" i="8"/>
  <c r="I134" i="20"/>
  <c r="I139" i="8"/>
  <c r="I139" i="20"/>
  <c r="I144" i="8"/>
  <c r="I144" i="20"/>
  <c r="I154" i="8"/>
  <c r="I154" i="20"/>
  <c r="I20" i="8"/>
  <c r="I20" i="20"/>
  <c r="I40" i="8"/>
  <c r="J40" i="8" s="1"/>
  <c r="I40" i="20"/>
  <c r="I60" i="8"/>
  <c r="I60" i="20"/>
  <c r="I75" i="8"/>
  <c r="I75" i="20"/>
  <c r="I95" i="8"/>
  <c r="I95" i="20"/>
  <c r="I105" i="8"/>
  <c r="I105" i="20"/>
  <c r="I115" i="8"/>
  <c r="I115" i="20"/>
  <c r="I125" i="8"/>
  <c r="I125" i="20"/>
  <c r="I130" i="8"/>
  <c r="I130" i="20"/>
  <c r="I135" i="8"/>
  <c r="I135" i="20"/>
  <c r="I155" i="8"/>
  <c r="I155" i="20"/>
  <c r="I15" i="8"/>
  <c r="I15" i="20"/>
  <c r="I30" i="8"/>
  <c r="I30" i="20"/>
  <c r="I50" i="8"/>
  <c r="I50" i="20"/>
  <c r="I65" i="8"/>
  <c r="I65" i="20"/>
  <c r="I85" i="8"/>
  <c r="J85" i="8" s="1"/>
  <c r="I85" i="20"/>
  <c r="I100" i="8"/>
  <c r="I100" i="20"/>
  <c r="I120" i="8"/>
  <c r="I120" i="20"/>
  <c r="I150" i="8"/>
  <c r="I150" i="20"/>
  <c r="I10" i="8"/>
  <c r="I10" i="20"/>
  <c r="I35" i="8"/>
  <c r="I35" i="20"/>
  <c r="I55" i="8"/>
  <c r="I55" i="20"/>
  <c r="I70" i="8"/>
  <c r="I70" i="20"/>
  <c r="I90" i="8"/>
  <c r="I90" i="20"/>
  <c r="I110" i="8"/>
  <c r="I110" i="20"/>
  <c r="I145" i="8"/>
  <c r="I145" i="20"/>
  <c r="I25" i="8"/>
  <c r="I25" i="20"/>
  <c r="I45" i="8"/>
  <c r="I45" i="20"/>
  <c r="I80" i="8"/>
  <c r="I80" i="20"/>
  <c r="I140" i="8"/>
  <c r="I140" i="20"/>
  <c r="I11" i="8"/>
  <c r="J11" i="8" s="1"/>
  <c r="I11" i="20"/>
  <c r="I16" i="8"/>
  <c r="I16" i="20"/>
  <c r="I21" i="8"/>
  <c r="J21" i="8" s="1"/>
  <c r="I21" i="20"/>
  <c r="I26" i="8"/>
  <c r="I26" i="20"/>
  <c r="I31" i="8"/>
  <c r="I31" i="20"/>
  <c r="I36" i="8"/>
  <c r="I36" i="20"/>
  <c r="I41" i="8"/>
  <c r="I41" i="20"/>
  <c r="I46" i="8"/>
  <c r="I46" i="20"/>
  <c r="I51" i="8"/>
  <c r="I51" i="20"/>
  <c r="I56" i="8"/>
  <c r="I56" i="20"/>
  <c r="I61" i="8"/>
  <c r="J61" i="8" s="1"/>
  <c r="I61" i="20"/>
  <c r="I66" i="8"/>
  <c r="I66" i="20"/>
  <c r="I71" i="8"/>
  <c r="I71" i="20"/>
  <c r="I76" i="8"/>
  <c r="I76" i="20"/>
  <c r="I81" i="8"/>
  <c r="I81" i="20"/>
  <c r="I86" i="8"/>
  <c r="I86" i="20"/>
  <c r="I91" i="8"/>
  <c r="I91" i="20"/>
  <c r="I96" i="8"/>
  <c r="I96" i="20"/>
  <c r="I101" i="8"/>
  <c r="I101" i="20"/>
  <c r="I106" i="8"/>
  <c r="I106" i="20"/>
  <c r="I111" i="8"/>
  <c r="I111" i="20"/>
  <c r="I116" i="8"/>
  <c r="I116" i="20"/>
  <c r="I121" i="8"/>
  <c r="I121" i="20"/>
  <c r="I126" i="8"/>
  <c r="I126" i="20"/>
  <c r="I131" i="8"/>
  <c r="I131" i="20"/>
  <c r="I136" i="8"/>
  <c r="I136" i="20"/>
  <c r="I141" i="8"/>
  <c r="I141" i="20"/>
  <c r="I146" i="8"/>
  <c r="I146" i="20"/>
  <c r="I151" i="8"/>
  <c r="I151" i="20"/>
  <c r="I156" i="8"/>
  <c r="I156" i="20"/>
  <c r="I7" i="8"/>
  <c r="J7" i="8" s="1"/>
  <c r="I7" i="20"/>
  <c r="I12" i="8"/>
  <c r="I12" i="20"/>
  <c r="I17" i="8"/>
  <c r="I17" i="20"/>
  <c r="I22" i="8"/>
  <c r="I22" i="20"/>
  <c r="I27" i="8"/>
  <c r="I27" i="20"/>
  <c r="I32" i="8"/>
  <c r="I32" i="20"/>
  <c r="I37" i="8"/>
  <c r="I37" i="20"/>
  <c r="I42" i="8"/>
  <c r="I42" i="20"/>
  <c r="I47" i="8"/>
  <c r="I47" i="20"/>
  <c r="I52" i="8"/>
  <c r="I52" i="20"/>
  <c r="I57" i="8"/>
  <c r="I57" i="20"/>
  <c r="I62" i="8"/>
  <c r="I62" i="20"/>
  <c r="I67" i="8"/>
  <c r="I67" i="20"/>
  <c r="I72" i="8"/>
  <c r="I72" i="20"/>
  <c r="I77" i="8"/>
  <c r="I77" i="20"/>
  <c r="I82" i="8"/>
  <c r="I82" i="20"/>
  <c r="I87" i="8"/>
  <c r="I87" i="20"/>
  <c r="I92" i="8"/>
  <c r="I92" i="20"/>
  <c r="I97" i="8"/>
  <c r="I97" i="20"/>
  <c r="I102" i="8"/>
  <c r="I102" i="20"/>
  <c r="I107" i="8"/>
  <c r="I107" i="20"/>
  <c r="I112" i="8"/>
  <c r="I112" i="20"/>
  <c r="I117" i="8"/>
  <c r="I117" i="20"/>
  <c r="I122" i="8"/>
  <c r="I122" i="20"/>
  <c r="I127" i="8"/>
  <c r="I127" i="20"/>
  <c r="I132" i="8"/>
  <c r="I132" i="20"/>
  <c r="I137" i="8"/>
  <c r="I137" i="20"/>
  <c r="I142" i="8"/>
  <c r="J142" i="8" s="1"/>
  <c r="I142" i="20"/>
  <c r="I147" i="8"/>
  <c r="I147" i="20"/>
  <c r="I152" i="8"/>
  <c r="I152" i="20"/>
  <c r="F57" i="8"/>
  <c r="F40" i="9" s="1"/>
  <c r="G40" i="9" s="1" a="1"/>
  <c r="G40" i="9" s="1"/>
  <c r="F21" i="8"/>
  <c r="F37" i="9" s="1"/>
  <c r="G37" i="9" s="1" a="1"/>
  <c r="G37" i="9" s="1"/>
  <c r="F76" i="8"/>
  <c r="F42" i="9" s="1"/>
  <c r="G42" i="9" s="1" a="1"/>
  <c r="G42" i="9" s="1"/>
  <c r="F115" i="8"/>
  <c r="F46" i="9" s="1"/>
  <c r="G46" i="9" s="1" a="1"/>
  <c r="G46" i="9" s="1"/>
  <c r="F97" i="8"/>
  <c r="F44" i="9" s="1"/>
  <c r="G44" i="9" s="1" a="1"/>
  <c r="G44" i="9" s="1"/>
  <c r="F61" i="8"/>
  <c r="F41" i="9" s="1"/>
  <c r="G41" i="9" s="1" a="1"/>
  <c r="G41" i="9" s="1"/>
  <c r="F7" i="8"/>
  <c r="F45" i="8"/>
  <c r="F39" i="9" s="1"/>
  <c r="G39" i="9" s="1" a="1"/>
  <c r="G39" i="9" s="1"/>
  <c r="F102" i="8"/>
  <c r="F45" i="9" s="1"/>
  <c r="G45" i="9" s="1" a="1"/>
  <c r="G45" i="9" s="1"/>
  <c r="F139" i="8"/>
  <c r="F48" i="9" s="1"/>
  <c r="G48" i="9" s="1" a="1"/>
  <c r="G48" i="9" s="1"/>
  <c r="F85" i="8"/>
  <c r="F43" i="9" s="1"/>
  <c r="G43" i="9" s="1" a="1"/>
  <c r="G43" i="9" s="1"/>
  <c r="F35" i="8"/>
  <c r="F38" i="9" s="1"/>
  <c r="G38" i="9" s="1" a="1"/>
  <c r="G38" i="9" s="1"/>
  <c r="F127" i="8"/>
  <c r="F47" i="9" s="1"/>
  <c r="G47" i="9" s="1" a="1"/>
  <c r="G47" i="9" s="1"/>
  <c r="E13" i="13"/>
  <c r="R2" i="19"/>
  <c r="E17" i="13"/>
  <c r="E18" i="13" s="1"/>
  <c r="F20" i="9"/>
  <c r="G20" i="9" s="1" a="1"/>
  <c r="G20" i="9" s="1"/>
  <c r="F15" i="9"/>
  <c r="G15" i="9" s="1" a="1"/>
  <c r="G15" i="9" s="1"/>
  <c r="F13" i="9"/>
  <c r="G13" i="9" s="1" a="1"/>
  <c r="G13" i="9" s="1"/>
  <c r="F14" i="9"/>
  <c r="G14" i="9" s="1" a="1"/>
  <c r="G14" i="9" s="1"/>
  <c r="F12" i="9"/>
  <c r="F17" i="9"/>
  <c r="G17" i="9" s="1" a="1"/>
  <c r="G17" i="9" s="1"/>
  <c r="F16" i="9"/>
  <c r="G16" i="9" s="1" a="1"/>
  <c r="G16" i="9" s="1"/>
  <c r="F18" i="9"/>
  <c r="F19" i="9"/>
  <c r="G19" i="9" s="1" a="1"/>
  <c r="G19" i="9" s="1"/>
  <c r="IZ2" i="19"/>
  <c r="C19" i="17"/>
  <c r="IQ2" i="19"/>
  <c r="D18" i="17"/>
  <c r="IP2" i="19"/>
  <c r="C18" i="17"/>
  <c r="E31" i="10"/>
  <c r="F31" i="10" s="1" a="1"/>
  <c r="F31" i="10" s="1"/>
  <c r="IB2" i="19"/>
  <c r="C17" i="17"/>
  <c r="E30" i="10"/>
  <c r="F30" i="10" s="1" a="1"/>
  <c r="F30" i="10" s="1"/>
  <c r="E17" i="17"/>
  <c r="HJ2" i="19"/>
  <c r="D16" i="17"/>
  <c r="HI2" i="19"/>
  <c r="C16" i="17"/>
  <c r="GX2" i="19"/>
  <c r="D15" i="17"/>
  <c r="GW2" i="19"/>
  <c r="C15" i="17"/>
  <c r="GI2" i="19"/>
  <c r="C14" i="17"/>
  <c r="E27" i="10"/>
  <c r="F27" i="10" s="1" a="1"/>
  <c r="F27" i="10" s="1"/>
  <c r="FT2" i="19"/>
  <c r="D13" i="17"/>
  <c r="FS2" i="19"/>
  <c r="C13" i="17"/>
  <c r="E26" i="10"/>
  <c r="F26" i="10" s="1" a="1"/>
  <c r="F26" i="10" s="1"/>
  <c r="FF2" i="19"/>
  <c r="C12" i="17"/>
  <c r="E25" i="10"/>
  <c r="F25" i="10" s="1" a="1"/>
  <c r="F25" i="10" s="1"/>
  <c r="EV2" i="19"/>
  <c r="C11" i="17"/>
  <c r="E24" i="10"/>
  <c r="F24" i="10" s="1" a="1"/>
  <c r="F24" i="10" s="1"/>
  <c r="E15" i="17"/>
  <c r="E13" i="17"/>
  <c r="E19" i="17"/>
  <c r="E8" i="13"/>
  <c r="E4" i="13" s="1"/>
  <c r="E16" i="17"/>
  <c r="E18" i="17"/>
  <c r="F5" i="6"/>
  <c r="H6" i="3"/>
  <c r="J7" i="20" l="1"/>
  <c r="J11" i="20"/>
  <c r="J61" i="20"/>
  <c r="J20" i="20"/>
  <c r="J120" i="20"/>
  <c r="J30" i="20"/>
  <c r="J116" i="20"/>
  <c r="M19" i="22"/>
  <c r="J21" i="20"/>
  <c r="J17" i="20"/>
  <c r="J89" i="20"/>
  <c r="J85" i="20"/>
  <c r="J137" i="20"/>
  <c r="M40" i="22"/>
  <c r="J91" i="20"/>
  <c r="J41" i="20"/>
  <c r="M144" i="22"/>
  <c r="M44" i="22"/>
  <c r="J129" i="20"/>
  <c r="J9" i="20"/>
  <c r="M57" i="22"/>
  <c r="J105" i="20"/>
  <c r="M158" i="22"/>
  <c r="M108" i="22"/>
  <c r="M58" i="22"/>
  <c r="M102" i="22"/>
  <c r="M107" i="22"/>
  <c r="J133" i="8"/>
  <c r="J83" i="8"/>
  <c r="M136" i="7"/>
  <c r="J137" i="8"/>
  <c r="M140" i="7"/>
  <c r="M90" i="7"/>
  <c r="M40" i="7"/>
  <c r="J91" i="8"/>
  <c r="J41" i="8"/>
  <c r="M144" i="7"/>
  <c r="M44" i="7"/>
  <c r="J129" i="8"/>
  <c r="J9" i="8"/>
  <c r="M57" i="7"/>
  <c r="J105" i="8"/>
  <c r="M158" i="7"/>
  <c r="M108" i="7"/>
  <c r="M58" i="7"/>
  <c r="M102" i="7"/>
  <c r="M107" i="7"/>
  <c r="J128" i="20"/>
  <c r="J78" i="20"/>
  <c r="J28" i="20"/>
  <c r="M131" i="22"/>
  <c r="M81" i="22"/>
  <c r="M31" i="22"/>
  <c r="J132" i="20"/>
  <c r="J82" i="20"/>
  <c r="M135" i="22"/>
  <c r="J136" i="20"/>
  <c r="J86" i="20"/>
  <c r="M89" i="22"/>
  <c r="M152" i="22"/>
  <c r="J50" i="20"/>
  <c r="M153" i="22"/>
  <c r="M103" i="22"/>
  <c r="M157" i="22"/>
  <c r="J128" i="8"/>
  <c r="J78" i="8"/>
  <c r="J28" i="8"/>
  <c r="M131" i="7"/>
  <c r="M81" i="7"/>
  <c r="M31" i="7"/>
  <c r="J132" i="8"/>
  <c r="J82" i="8"/>
  <c r="M135" i="7"/>
  <c r="J136" i="8"/>
  <c r="J86" i="8"/>
  <c r="M89" i="7"/>
  <c r="M152" i="7"/>
  <c r="J50" i="8"/>
  <c r="M153" i="7"/>
  <c r="M103" i="7"/>
  <c r="M157" i="7"/>
  <c r="J123" i="20"/>
  <c r="M126" i="22"/>
  <c r="M76" i="22"/>
  <c r="M26" i="22"/>
  <c r="J77" i="20"/>
  <c r="J27" i="20"/>
  <c r="M130" i="22"/>
  <c r="M80" i="22"/>
  <c r="M30" i="22"/>
  <c r="J81" i="20"/>
  <c r="M134" i="22"/>
  <c r="M84" i="22"/>
  <c r="J145" i="20"/>
  <c r="J95" i="20"/>
  <c r="M98" i="22"/>
  <c r="M142" i="22"/>
  <c r="J123" i="8"/>
  <c r="M126" i="7"/>
  <c r="M76" i="7"/>
  <c r="M26" i="7"/>
  <c r="J77" i="8"/>
  <c r="J27" i="8"/>
  <c r="M130" i="7"/>
  <c r="M80" i="7"/>
  <c r="M30" i="7"/>
  <c r="J81" i="8"/>
  <c r="M134" i="7"/>
  <c r="M84" i="7"/>
  <c r="J145" i="8"/>
  <c r="J95" i="8"/>
  <c r="M98" i="7"/>
  <c r="M142" i="7"/>
  <c r="J118" i="20"/>
  <c r="J68" i="20"/>
  <c r="M121" i="22"/>
  <c r="M71" i="22"/>
  <c r="J122" i="20"/>
  <c r="J72" i="20"/>
  <c r="M75" i="22"/>
  <c r="M25" i="22"/>
  <c r="J126" i="20"/>
  <c r="J26" i="20"/>
  <c r="M129" i="22"/>
  <c r="M29" i="22"/>
  <c r="M137" i="22"/>
  <c r="J140" i="20"/>
  <c r="J90" i="20"/>
  <c r="M143" i="22"/>
  <c r="M43" i="22"/>
  <c r="M127" i="22"/>
  <c r="J118" i="8"/>
  <c r="J68" i="8"/>
  <c r="M121" i="7"/>
  <c r="M71" i="7"/>
  <c r="J122" i="8"/>
  <c r="J72" i="8"/>
  <c r="M75" i="7"/>
  <c r="M25" i="7"/>
  <c r="J126" i="8"/>
  <c r="J26" i="8"/>
  <c r="M129" i="7"/>
  <c r="M29" i="7"/>
  <c r="M137" i="7"/>
  <c r="J140" i="8"/>
  <c r="J90" i="8"/>
  <c r="M143" i="7"/>
  <c r="M43" i="7"/>
  <c r="M127" i="7"/>
  <c r="J113" i="20"/>
  <c r="J117" i="20"/>
  <c r="J67" i="20"/>
  <c r="J71" i="20"/>
  <c r="M124" i="22"/>
  <c r="M74" i="22"/>
  <c r="M132" i="22"/>
  <c r="M77" i="22"/>
  <c r="J135" i="20"/>
  <c r="J35" i="20"/>
  <c r="M138" i="22"/>
  <c r="M88" i="22"/>
  <c r="M38" i="22"/>
  <c r="J119" i="20"/>
  <c r="J134" i="20"/>
  <c r="M112" i="22"/>
  <c r="J113" i="8"/>
  <c r="J117" i="8"/>
  <c r="J67" i="8"/>
  <c r="J71" i="8"/>
  <c r="M124" i="7"/>
  <c r="M74" i="7"/>
  <c r="M132" i="7"/>
  <c r="M77" i="7"/>
  <c r="J135" i="8"/>
  <c r="J35" i="8"/>
  <c r="M138" i="7"/>
  <c r="M88" i="7"/>
  <c r="M38" i="7"/>
  <c r="J119" i="8"/>
  <c r="J134" i="8"/>
  <c r="M112" i="7"/>
  <c r="J108" i="20"/>
  <c r="M111" i="22"/>
  <c r="M61" i="22"/>
  <c r="M115" i="22"/>
  <c r="J66" i="20"/>
  <c r="J79" i="20"/>
  <c r="M122" i="22"/>
  <c r="M42" i="22"/>
  <c r="J130" i="20"/>
  <c r="J80" i="20"/>
  <c r="M133" i="22"/>
  <c r="M83" i="22"/>
  <c r="J114" i="20"/>
  <c r="J108" i="8"/>
  <c r="M111" i="7"/>
  <c r="M61" i="7"/>
  <c r="M115" i="7"/>
  <c r="J66" i="8"/>
  <c r="J79" i="8"/>
  <c r="M122" i="7"/>
  <c r="M42" i="7"/>
  <c r="J130" i="8"/>
  <c r="J80" i="8"/>
  <c r="M133" i="7"/>
  <c r="M83" i="7"/>
  <c r="J114" i="8"/>
  <c r="J53" i="20"/>
  <c r="M156" i="22"/>
  <c r="M106" i="22"/>
  <c r="J107" i="20"/>
  <c r="M110" i="22"/>
  <c r="M60" i="22"/>
  <c r="J111" i="20"/>
  <c r="M114" i="22"/>
  <c r="J125" i="20"/>
  <c r="M128" i="22"/>
  <c r="J84" i="20"/>
  <c r="J94" i="20"/>
  <c r="J53" i="8"/>
  <c r="J107" i="8"/>
  <c r="M60" i="7"/>
  <c r="J111" i="8"/>
  <c r="M114" i="7"/>
  <c r="J125" i="8"/>
  <c r="M128" i="7"/>
  <c r="J84" i="8"/>
  <c r="J94" i="8"/>
  <c r="J148" i="20"/>
  <c r="J98" i="20"/>
  <c r="M101" i="22"/>
  <c r="J52" i="20"/>
  <c r="M155" i="22"/>
  <c r="M105" i="22"/>
  <c r="J106" i="20"/>
  <c r="J56" i="20"/>
  <c r="M159" i="22"/>
  <c r="M109" i="22"/>
  <c r="M59" i="22"/>
  <c r="J64" i="20"/>
  <c r="J70" i="20"/>
  <c r="M73" i="22"/>
  <c r="J59" i="20"/>
  <c r="J69" i="20"/>
  <c r="J148" i="8"/>
  <c r="J98" i="8"/>
  <c r="M151" i="7"/>
  <c r="M101" i="7"/>
  <c r="J52" i="8"/>
  <c r="M155" i="7"/>
  <c r="M105" i="7"/>
  <c r="J106" i="8"/>
  <c r="J56" i="8"/>
  <c r="M159" i="7"/>
  <c r="M109" i="7"/>
  <c r="M59" i="7"/>
  <c r="J64" i="8"/>
  <c r="J70" i="8"/>
  <c r="M73" i="7"/>
  <c r="J59" i="8"/>
  <c r="J69" i="8"/>
  <c r="J143" i="20"/>
  <c r="J93" i="20"/>
  <c r="J43" i="20"/>
  <c r="M46" i="22"/>
  <c r="J147" i="20"/>
  <c r="J97" i="20"/>
  <c r="J47" i="20"/>
  <c r="M150" i="22"/>
  <c r="M100" i="22"/>
  <c r="J51" i="20"/>
  <c r="M154" i="22"/>
  <c r="M104" i="22"/>
  <c r="M54" i="22"/>
  <c r="J49" i="20"/>
  <c r="M82" i="22"/>
  <c r="J65" i="20"/>
  <c r="J15" i="20"/>
  <c r="M118" i="22"/>
  <c r="J44" i="20"/>
  <c r="M27" i="22"/>
  <c r="J143" i="8"/>
  <c r="J93" i="8"/>
  <c r="J43" i="8"/>
  <c r="M46" i="7"/>
  <c r="J147" i="8"/>
  <c r="J97" i="8"/>
  <c r="J47" i="8"/>
  <c r="M150" i="7"/>
  <c r="M100" i="7"/>
  <c r="J51" i="8"/>
  <c r="M154" i="7"/>
  <c r="M104" i="7"/>
  <c r="M54" i="7"/>
  <c r="J49" i="8"/>
  <c r="M82" i="7"/>
  <c r="J65" i="8"/>
  <c r="J15" i="8"/>
  <c r="M118" i="7"/>
  <c r="J44" i="8"/>
  <c r="M27" i="7"/>
  <c r="J138" i="20"/>
  <c r="J88" i="20"/>
  <c r="M141" i="22"/>
  <c r="M91" i="22"/>
  <c r="M41" i="22"/>
  <c r="J92" i="20"/>
  <c r="J42" i="20"/>
  <c r="M145" i="22"/>
  <c r="J146" i="20"/>
  <c r="J96" i="20"/>
  <c r="M99" i="22"/>
  <c r="M49" i="22"/>
  <c r="J139" i="20"/>
  <c r="J110" i="20"/>
  <c r="J10" i="20"/>
  <c r="M113" i="22"/>
  <c r="M63" i="22"/>
  <c r="J29" i="20"/>
  <c r="J39" i="20"/>
  <c r="J138" i="8"/>
  <c r="J88" i="8"/>
  <c r="M141" i="7"/>
  <c r="M91" i="7"/>
  <c r="M41" i="7"/>
  <c r="J92" i="8"/>
  <c r="J42" i="8"/>
  <c r="J146" i="8"/>
  <c r="J96" i="8"/>
  <c r="M99" i="7"/>
  <c r="M49" i="7"/>
  <c r="J139" i="8"/>
  <c r="J110" i="8"/>
  <c r="J10" i="8"/>
  <c r="M113" i="7"/>
  <c r="M63" i="7"/>
  <c r="J29" i="8"/>
  <c r="J39" i="8"/>
  <c r="M24" i="22"/>
  <c r="M24" i="7"/>
  <c r="J124" i="8"/>
  <c r="J124" i="20"/>
  <c r="M125" i="7"/>
  <c r="J18" i="8"/>
  <c r="J121" i="20"/>
  <c r="J121" i="8"/>
  <c r="J109" i="20"/>
  <c r="J109" i="8"/>
  <c r="J102" i="20"/>
  <c r="J102" i="8"/>
  <c r="J101" i="20"/>
  <c r="J101" i="8"/>
  <c r="J75" i="20"/>
  <c r="J75" i="8"/>
  <c r="J74" i="20"/>
  <c r="J74" i="8"/>
  <c r="J63" i="20"/>
  <c r="J63" i="8"/>
  <c r="J62" i="20"/>
  <c r="J62" i="8"/>
  <c r="J60" i="20"/>
  <c r="J60" i="8"/>
  <c r="J37" i="20"/>
  <c r="J22" i="20"/>
  <c r="J37" i="8"/>
  <c r="J22" i="8"/>
  <c r="M93" i="7"/>
  <c r="J104" i="8"/>
  <c r="J33" i="20"/>
  <c r="J33" i="8"/>
  <c r="J40" i="20"/>
  <c r="J45" i="20"/>
  <c r="J32" i="8"/>
  <c r="J32" i="20"/>
  <c r="M116" i="7"/>
  <c r="J17" i="8"/>
  <c r="J31" i="20"/>
  <c r="J31" i="8"/>
  <c r="J25" i="20"/>
  <c r="J25" i="8"/>
  <c r="J16" i="20"/>
  <c r="J16" i="8"/>
  <c r="M120" i="22"/>
  <c r="M120" i="7"/>
  <c r="M119" i="22"/>
  <c r="M119" i="7"/>
  <c r="M117" i="22"/>
  <c r="M117" i="7"/>
  <c r="J156" i="8"/>
  <c r="M87" i="22"/>
  <c r="M87" i="7"/>
  <c r="M79" i="22"/>
  <c r="M79" i="7"/>
  <c r="M78" i="22"/>
  <c r="M78" i="7"/>
  <c r="M64" i="22"/>
  <c r="M64" i="7"/>
  <c r="J103" i="20"/>
  <c r="M50" i="22"/>
  <c r="M50" i="7"/>
  <c r="M48" i="22"/>
  <c r="M48" i="7"/>
  <c r="M18" i="7"/>
  <c r="J20" i="8"/>
  <c r="J156" i="20"/>
  <c r="J120" i="8"/>
  <c r="M47" i="22"/>
  <c r="M47" i="7"/>
  <c r="J127" i="8"/>
  <c r="J131" i="8"/>
  <c r="J23" i="8"/>
  <c r="J48" i="8"/>
  <c r="J38" i="20"/>
  <c r="M95" i="22"/>
  <c r="M125" i="22"/>
  <c r="M93" i="22"/>
  <c r="M148" i="7"/>
  <c r="J104" i="20"/>
  <c r="J142" i="20"/>
  <c r="J45" i="8"/>
  <c r="M45" i="22"/>
  <c r="M147" i="7"/>
  <c r="M12" i="7"/>
  <c r="M45" i="7"/>
  <c r="M39" i="22"/>
  <c r="M39" i="7"/>
  <c r="M37" i="7"/>
  <c r="M37" i="22"/>
  <c r="M36" i="7"/>
  <c r="M36" i="22"/>
  <c r="M35" i="7"/>
  <c r="M35" i="22"/>
  <c r="M34" i="22"/>
  <c r="M34" i="7"/>
  <c r="M68" i="22"/>
  <c r="M13" i="22"/>
  <c r="M33" i="22"/>
  <c r="M33" i="7"/>
  <c r="M146" i="22"/>
  <c r="M96" i="22"/>
  <c r="J54" i="20"/>
  <c r="J153" i="20"/>
  <c r="J153" i="8"/>
  <c r="J149" i="20"/>
  <c r="J149" i="8"/>
  <c r="J30" i="8"/>
  <c r="J99" i="8"/>
  <c r="J116" i="8"/>
  <c r="J144" i="20"/>
  <c r="J144" i="8"/>
  <c r="M65" i="7"/>
  <c r="M69" i="7"/>
  <c r="M19" i="7"/>
  <c r="J115" i="20"/>
  <c r="J115" i="8"/>
  <c r="J112" i="20"/>
  <c r="J112" i="8"/>
  <c r="J87" i="20"/>
  <c r="J87" i="8"/>
  <c r="J76" i="20"/>
  <c r="J76" i="8"/>
  <c r="J73" i="8"/>
  <c r="M95" i="7"/>
  <c r="J73" i="20"/>
  <c r="M13" i="7"/>
  <c r="J38" i="8"/>
  <c r="J57" i="20"/>
  <c r="J57" i="8"/>
  <c r="M53" i="7"/>
  <c r="J100" i="8"/>
  <c r="J36" i="8"/>
  <c r="J46" i="20"/>
  <c r="M52" i="7"/>
  <c r="J46" i="8"/>
  <c r="J18" i="20"/>
  <c r="J14" i="20"/>
  <c r="J14" i="8"/>
  <c r="J12" i="20"/>
  <c r="J12" i="8"/>
  <c r="M149" i="22"/>
  <c r="M149" i="7"/>
  <c r="M139" i="22"/>
  <c r="M139" i="7"/>
  <c r="M85" i="7"/>
  <c r="M123" i="22"/>
  <c r="M123" i="7"/>
  <c r="M97" i="22"/>
  <c r="M97" i="7"/>
  <c r="J13" i="20"/>
  <c r="M18" i="22"/>
  <c r="M20" i="22"/>
  <c r="M116" i="22"/>
  <c r="M92" i="22"/>
  <c r="M92" i="7"/>
  <c r="M72" i="22"/>
  <c r="M72" i="7"/>
  <c r="M70" i="22"/>
  <c r="M70" i="7"/>
  <c r="M62" i="22"/>
  <c r="M62" i="7"/>
  <c r="M148" i="22"/>
  <c r="M55" i="7"/>
  <c r="J100" i="20"/>
  <c r="M147" i="22"/>
  <c r="M12" i="22"/>
  <c r="J127" i="20"/>
  <c r="J131" i="20"/>
  <c r="J23" i="20"/>
  <c r="M53" i="22"/>
  <c r="J8" i="8"/>
  <c r="M56" i="7"/>
  <c r="M65" i="22"/>
  <c r="M55" i="22"/>
  <c r="J36" i="20"/>
  <c r="M52" i="22"/>
  <c r="M32" i="22"/>
  <c r="M32" i="7"/>
  <c r="M85" i="22"/>
  <c r="M28" i="22"/>
  <c r="M28" i="7"/>
  <c r="J58" i="20"/>
  <c r="J58" i="8"/>
  <c r="J141" i="8"/>
  <c r="M23" i="22"/>
  <c r="M23" i="7"/>
  <c r="M66" i="22"/>
  <c r="M17" i="22"/>
  <c r="J55" i="20"/>
  <c r="M17" i="7"/>
  <c r="J55" i="8"/>
  <c r="J155" i="20"/>
  <c r="M86" i="7"/>
  <c r="J155" i="8"/>
  <c r="J19" i="8"/>
  <c r="M56" i="22"/>
  <c r="M146" i="7"/>
  <c r="M96" i="7"/>
  <c r="M94" i="22"/>
  <c r="M94" i="7"/>
  <c r="J103" i="8"/>
  <c r="J13" i="8"/>
  <c r="M86" i="22"/>
  <c r="M11" i="22"/>
  <c r="J19" i="20"/>
  <c r="J8" i="20"/>
  <c r="M11" i="7"/>
  <c r="M20" i="7"/>
  <c r="J141" i="20"/>
  <c r="M69" i="22"/>
  <c r="J48" i="20"/>
  <c r="M66" i="7"/>
  <c r="G7" i="7"/>
  <c r="G12" i="9" a="1"/>
  <c r="G12" i="9" s="1"/>
  <c r="H12" i="9" s="1"/>
  <c r="F36" i="9"/>
  <c r="G36" i="9" s="1" a="1"/>
  <c r="G36" i="9" s="1"/>
  <c r="G7" i="8"/>
  <c r="C10" i="17"/>
  <c r="C8" i="17"/>
  <c r="G18" i="9" a="1"/>
  <c r="G18" i="9" s="1"/>
  <c r="H18" i="9" s="1"/>
  <c r="E8" i="17" s="1"/>
  <c r="F4" i="13" a="1"/>
  <c r="F4" i="13" s="1"/>
  <c r="U2" i="19" s="1"/>
  <c r="T2" i="19"/>
  <c r="EJ2" i="19"/>
  <c r="H20" i="9"/>
  <c r="E10" i="17" s="1"/>
  <c r="EK2" i="19"/>
  <c r="D10" i="17"/>
  <c r="E23" i="10"/>
  <c r="F23" i="10" s="1" a="1"/>
  <c r="F23" i="10" s="1"/>
  <c r="DX2" i="19"/>
  <c r="C9" i="17"/>
  <c r="E22" i="10"/>
  <c r="F22" i="10" s="1" a="1"/>
  <c r="F22" i="10" s="1"/>
  <c r="H16" i="9"/>
  <c r="E6" i="17" s="1"/>
  <c r="CH2" i="19"/>
  <c r="E19" i="10"/>
  <c r="F19" i="10" s="1" a="1"/>
  <c r="F19" i="10" s="1"/>
  <c r="C6" i="17"/>
  <c r="C7" i="17"/>
  <c r="E20" i="10"/>
  <c r="F20" i="10" s="1" a="1"/>
  <c r="F20" i="10" s="1"/>
  <c r="CU2" i="19"/>
  <c r="H15" i="9"/>
  <c r="E5" i="17" s="1"/>
  <c r="C5" i="17"/>
  <c r="BW2" i="19"/>
  <c r="E18" i="10"/>
  <c r="F18" i="10" s="1" a="1"/>
  <c r="F18" i="10" s="1"/>
  <c r="H19" i="9"/>
  <c r="E9" i="17" s="1"/>
  <c r="E21" i="10"/>
  <c r="F21" i="10" s="1" a="1"/>
  <c r="F21" i="10" s="1"/>
  <c r="H13" i="9"/>
  <c r="H14" i="9"/>
  <c r="DG2" i="19"/>
  <c r="RG2" i="19"/>
  <c r="C14" i="18"/>
  <c r="E47" i="10"/>
  <c r="F47" i="10" s="1" a="1"/>
  <c r="F47" i="10" s="1"/>
  <c r="QJ2" i="19"/>
  <c r="C13" i="18"/>
  <c r="PS2" i="19"/>
  <c r="C12" i="18"/>
  <c r="PB2" i="19"/>
  <c r="C11" i="18"/>
  <c r="OJ2" i="19"/>
  <c r="C10" i="18"/>
  <c r="NZ2" i="19"/>
  <c r="C9" i="18"/>
  <c r="NI2" i="19"/>
  <c r="C8" i="18"/>
  <c r="MU2" i="19"/>
  <c r="C7" i="18"/>
  <c r="MA2" i="19"/>
  <c r="C6" i="18"/>
  <c r="LR2" i="19"/>
  <c r="C5" i="18"/>
  <c r="LA2" i="19"/>
  <c r="C4" i="18"/>
  <c r="KL2" i="19"/>
  <c r="C3" i="18"/>
  <c r="JA2" i="19"/>
  <c r="D19" i="17"/>
  <c r="IC2" i="19"/>
  <c r="D17" i="17"/>
  <c r="GJ2" i="19"/>
  <c r="D14" i="17"/>
  <c r="E14" i="17"/>
  <c r="FG2" i="19"/>
  <c r="D12" i="17"/>
  <c r="E12" i="17"/>
  <c r="EW2" i="19"/>
  <c r="D11" i="17"/>
  <c r="BF2" i="19"/>
  <c r="C4" i="17"/>
  <c r="AM2" i="19"/>
  <c r="C3" i="17"/>
  <c r="E15" i="10"/>
  <c r="F15" i="10" s="1" a="1"/>
  <c r="F15" i="10" s="1"/>
  <c r="AB2" i="19"/>
  <c r="C2" i="17"/>
  <c r="E48" i="10"/>
  <c r="F48" i="10" s="1" a="1"/>
  <c r="F48" i="10" s="1"/>
  <c r="E44" i="10"/>
  <c r="F44" i="10" s="1" a="1"/>
  <c r="F44" i="10" s="1"/>
  <c r="E39" i="10"/>
  <c r="F39" i="10" s="1" a="1"/>
  <c r="F39" i="10" s="1"/>
  <c r="E40" i="10"/>
  <c r="F40" i="10" s="1" a="1"/>
  <c r="F40" i="10" s="1"/>
  <c r="E46" i="10"/>
  <c r="F46" i="10" s="1" a="1"/>
  <c r="F46" i="10" s="1"/>
  <c r="E43" i="10"/>
  <c r="F43" i="10" s="1" a="1"/>
  <c r="F43" i="10" s="1"/>
  <c r="E42" i="10"/>
  <c r="F42" i="10" s="1" a="1"/>
  <c r="F42" i="10" s="1"/>
  <c r="E37" i="10"/>
  <c r="F37" i="10" s="1" a="1"/>
  <c r="F37" i="10" s="1"/>
  <c r="E45" i="10"/>
  <c r="F45" i="10" s="1" a="1"/>
  <c r="F45" i="10" s="1"/>
  <c r="E38" i="10"/>
  <c r="F38" i="10" s="1" a="1"/>
  <c r="F38" i="10" s="1"/>
  <c r="E41" i="10"/>
  <c r="F41" i="10" s="1" a="1"/>
  <c r="F41" i="10" s="1"/>
  <c r="E17" i="10"/>
  <c r="F17" i="10" s="1" a="1"/>
  <c r="F17" i="10" s="1"/>
  <c r="E16" i="10"/>
  <c r="F16" i="10" s="1" a="1"/>
  <c r="F16" i="10" s="1"/>
  <c r="F8" i="9"/>
  <c r="G7" i="9" s="1" a="1"/>
  <c r="G7" i="9" s="1"/>
  <c r="C2" i="18" l="1"/>
  <c r="JS2" i="19"/>
  <c r="E36" i="10"/>
  <c r="F36" i="10" s="1" a="1"/>
  <c r="F36" i="10" s="1"/>
  <c r="D8" i="17"/>
  <c r="D5" i="17"/>
  <c r="DY2" i="19"/>
  <c r="D9" i="17"/>
  <c r="C1" i="16"/>
  <c r="B1" i="16"/>
  <c r="BX2" i="19"/>
  <c r="DH2" i="19"/>
  <c r="CV2" i="19"/>
  <c r="D7" i="17"/>
  <c r="H17" i="9"/>
  <c r="E7" i="17" s="1"/>
  <c r="CI2" i="19"/>
  <c r="D6" i="17"/>
  <c r="H48" i="9"/>
  <c r="E14" i="18" s="1"/>
  <c r="RH2" i="19"/>
  <c r="D14" i="18"/>
  <c r="H47" i="9"/>
  <c r="E13" i="18" s="1"/>
  <c r="QK2" i="19"/>
  <c r="D13" i="18"/>
  <c r="H46" i="9"/>
  <c r="E12" i="18" s="1"/>
  <c r="PT2" i="19"/>
  <c r="D12" i="18"/>
  <c r="H45" i="9"/>
  <c r="E11" i="18" s="1"/>
  <c r="PC2" i="19"/>
  <c r="D11" i="18"/>
  <c r="H44" i="9"/>
  <c r="E10" i="18" s="1"/>
  <c r="OK2" i="19"/>
  <c r="D10" i="18"/>
  <c r="H43" i="9"/>
  <c r="E9" i="18" s="1"/>
  <c r="OA2" i="19"/>
  <c r="D9" i="18"/>
  <c r="H42" i="9"/>
  <c r="E8" i="18" s="1"/>
  <c r="NJ2" i="19"/>
  <c r="D8" i="18"/>
  <c r="H41" i="9"/>
  <c r="E7" i="18" s="1"/>
  <c r="MV2" i="19"/>
  <c r="D7" i="18"/>
  <c r="H40" i="9"/>
  <c r="E6" i="18" s="1"/>
  <c r="MB2" i="19"/>
  <c r="D6" i="18"/>
  <c r="H39" i="9"/>
  <c r="E5" i="18" s="1"/>
  <c r="LS2" i="19"/>
  <c r="D5" i="18"/>
  <c r="H38" i="9"/>
  <c r="E4" i="18" s="1"/>
  <c r="LB2" i="19"/>
  <c r="D4" i="18"/>
  <c r="H37" i="9"/>
  <c r="E3" i="18" s="1"/>
  <c r="KM2" i="19"/>
  <c r="D3" i="18"/>
  <c r="E34" i="9"/>
  <c r="G34" i="9" s="1" a="1"/>
  <c r="G34" i="9" s="1"/>
  <c r="I2" i="19"/>
  <c r="H36" i="9"/>
  <c r="E2" i="18" s="1"/>
  <c r="JT2" i="19"/>
  <c r="D2" i="18"/>
  <c r="E4" i="17"/>
  <c r="BG2" i="19"/>
  <c r="D4" i="17"/>
  <c r="E3" i="17"/>
  <c r="AN2" i="19"/>
  <c r="D3" i="17"/>
  <c r="E2" i="17"/>
  <c r="AC2" i="19"/>
  <c r="D2" i="17"/>
  <c r="E10" i="9"/>
  <c r="H2" i="19"/>
  <c r="E10" i="10"/>
  <c r="F10" i="10" s="1" a="1"/>
  <c r="F10" i="10" s="1"/>
  <c r="B2" i="16" l="1"/>
  <c r="G10" i="9" a="1"/>
  <c r="G10" i="9" s="1"/>
  <c r="F12" i="10" s="1"/>
  <c r="C34" i="10"/>
  <c r="B3" i="16"/>
  <c r="F34" i="10"/>
  <c r="C12" i="10"/>
  <c r="C3" i="16" l="1"/>
  <c r="C2"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Gustavo Macedo</author>
  </authors>
  <commentList>
    <comment ref="E6" authorId="0" shapeId="0" xr:uid="{B53EF3C2-2AC5-4F1B-8591-7E3E6B2EAF7E}">
      <text>
        <r>
          <rPr>
            <b/>
            <sz val="9"/>
            <color indexed="81"/>
            <rFont val="Segoe UI"/>
            <family val="2"/>
          </rPr>
          <t xml:space="preserve">NIVEL DE CAPACIDADE DO CONTROLE
Nível de Capacidade 0
</t>
        </r>
        <r>
          <rPr>
            <sz val="9"/>
            <color indexed="81"/>
            <rFont val="Segoe UI"/>
            <family val="2"/>
          </rPr>
          <t xml:space="preserve">Descrição: Ausência de capacidade para a implementação das medidas do controle, ou desconhecimento sobre o atendimento das medidas.
</t>
        </r>
        <r>
          <rPr>
            <b/>
            <sz val="9"/>
            <color indexed="81"/>
            <rFont val="Segoe UI"/>
            <family val="2"/>
          </rPr>
          <t xml:space="preserve">
Nível de Capacidade 1
</t>
        </r>
        <r>
          <rPr>
            <sz val="9"/>
            <color indexed="81"/>
            <rFont val="Segoe UI"/>
            <family val="2"/>
          </rPr>
          <t>Descrição:O controle atinge mais ou menos seu objetivo, por meio da aplicação de um conjunto incompleto de atividades que podem ser caracterizadas como iniciais ou intuitivas (pouco organizadas).</t>
        </r>
        <r>
          <rPr>
            <b/>
            <sz val="9"/>
            <color indexed="81"/>
            <rFont val="Segoe UI"/>
            <family val="2"/>
          </rPr>
          <t xml:space="preserve">
Nível de Capacidade 2
</t>
        </r>
        <r>
          <rPr>
            <sz val="9"/>
            <color indexed="81"/>
            <rFont val="Segoe UI"/>
            <family val="2"/>
          </rPr>
          <t>Descrição:O controle atinge seu objetivo por meio da aplicação de um conjunto básico, porém completo, de atividades que podem ser caracterizadas como realizadas.</t>
        </r>
        <r>
          <rPr>
            <b/>
            <sz val="9"/>
            <color indexed="81"/>
            <rFont val="Segoe UI"/>
            <family val="2"/>
          </rPr>
          <t xml:space="preserve">
Nível de Capacidade 3
</t>
        </r>
        <r>
          <rPr>
            <sz val="9"/>
            <color indexed="81"/>
            <rFont val="Segoe UI"/>
            <family val="2"/>
          </rPr>
          <t>Descrição:O controle atinge seu objetivo de forma muito mais organizada utilizando os recursos organizacionais. Além disso, o controle é formalizado por meio de uma política institucional, específica ou como parte de outra maior.</t>
        </r>
        <r>
          <rPr>
            <b/>
            <sz val="9"/>
            <color indexed="81"/>
            <rFont val="Segoe UI"/>
            <family val="2"/>
          </rPr>
          <t xml:space="preserve">
Nível de Capacidade 4
</t>
        </r>
        <r>
          <rPr>
            <sz val="9"/>
            <color indexed="81"/>
            <rFont val="Segoe UI"/>
            <family val="2"/>
          </rPr>
          <t>Descrição: O controle atinge seu objetivo, é bem definido e suas medidas são implementadas continuamente por meio de um processo decorrente da política formalizada.</t>
        </r>
        <r>
          <rPr>
            <b/>
            <sz val="9"/>
            <color indexed="81"/>
            <rFont val="Segoe UI"/>
            <family val="2"/>
          </rPr>
          <t xml:space="preserve">
Nível de Capacidade 5
</t>
        </r>
        <r>
          <rPr>
            <sz val="9"/>
            <color indexed="81"/>
            <rFont val="Segoe UI"/>
            <family val="2"/>
          </rPr>
          <t>Descrição:O controle atinge seu objetivo, é bem definido, suas medidas são implementadas continuamente por meio de um processo e seu desempenho é mensurado quantitativamente por meio de indicadores.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Yuri Arcanjo</author>
  </authors>
  <commentList>
    <comment ref="I10" authorId="0" shapeId="0" xr:uid="{975F344A-26B4-4C6E-868C-8F2099CE42EE}">
      <text>
        <r>
          <rPr>
            <b/>
            <sz val="11"/>
            <color indexed="81"/>
            <rFont val="Segoe UI"/>
            <family val="2"/>
          </rPr>
          <t>NÍVEIS DE IMPLEMENTAÇÃO</t>
        </r>
        <r>
          <rPr>
            <sz val="9"/>
            <color indexed="81"/>
            <rFont val="Segoe UI"/>
            <family val="2"/>
          </rPr>
          <t xml:space="preserve">
</t>
        </r>
        <r>
          <rPr>
            <sz val="8"/>
            <color indexed="81"/>
            <rFont val="Segoe UI"/>
            <family val="2"/>
          </rPr>
          <t xml:space="preserve"> </t>
        </r>
        <r>
          <rPr>
            <sz val="9"/>
            <color indexed="81"/>
            <rFont val="Segoe UI"/>
            <family val="2"/>
          </rPr>
          <t xml:space="preserve">
</t>
        </r>
        <r>
          <rPr>
            <b/>
            <sz val="9"/>
            <color indexed="81"/>
            <rFont val="Segoe UI"/>
            <family val="2"/>
          </rPr>
          <t>Adota em maior parte ou totalmente</t>
        </r>
        <r>
          <rPr>
            <sz val="9"/>
            <color indexed="81"/>
            <rFont val="Segoe UI"/>
            <family val="2"/>
          </rPr>
          <t xml:space="preserve">
Há decisão formal ou plano aprovado, e a medida é implementada integralmente em maioria (mais de 50%) ou em todos os ativos de informação da organização.
</t>
        </r>
        <r>
          <rPr>
            <b/>
            <sz val="9"/>
            <color indexed="81"/>
            <rFont val="Segoe UI"/>
            <family val="2"/>
          </rPr>
          <t xml:space="preserve">
Adota parcialmente</t>
        </r>
        <r>
          <rPr>
            <sz val="9"/>
            <color indexed="81"/>
            <rFont val="Segoe UI"/>
            <family val="2"/>
          </rPr>
          <t xml:space="preserve">
Há decisão formal ou plano aprovado, e a medida é implementada parcialmente em maioria (mais de 50%) ou em todos os ativos da organização.
</t>
        </r>
        <r>
          <rPr>
            <b/>
            <sz val="9"/>
            <color indexed="81"/>
            <rFont val="Segoe UI"/>
            <family val="2"/>
          </rPr>
          <t xml:space="preserve">
Adota em menor parte</t>
        </r>
        <r>
          <rPr>
            <sz val="9"/>
            <color indexed="81"/>
            <rFont val="Segoe UI"/>
            <family val="2"/>
          </rPr>
          <t xml:space="preserve">
Há decisão formal ou plano aprovado, e a medida é implementada integralmente em menos de 50% dos ativos da organização.
</t>
        </r>
        <r>
          <rPr>
            <b/>
            <sz val="9"/>
            <color indexed="81"/>
            <rFont val="Segoe UI"/>
            <family val="2"/>
          </rPr>
          <t xml:space="preserve">Há decisão formal ou plano aprovado para adotá-la </t>
        </r>
        <r>
          <rPr>
            <sz val="9"/>
            <color indexed="81"/>
            <rFont val="Segoe UI"/>
            <family val="2"/>
          </rPr>
          <t xml:space="preserve">
Há decisão formal ou plano aprovado, porém não há implementação da medida nos ativos da organização.
</t>
        </r>
        <r>
          <rPr>
            <b/>
            <sz val="9"/>
            <color indexed="81"/>
            <rFont val="Segoe UI"/>
            <family val="2"/>
          </rPr>
          <t>A organização não adota essa medida</t>
        </r>
        <r>
          <rPr>
            <sz val="9"/>
            <color indexed="81"/>
            <rFont val="Segoe UI"/>
            <family val="2"/>
          </rPr>
          <t xml:space="preserve">
Não há qualquer decisão formal ou plano aprovado, tampouco implementação da medida.
</t>
        </r>
        <r>
          <rPr>
            <b/>
            <sz val="9"/>
            <color indexed="81"/>
            <rFont val="Segoe UI"/>
            <family val="2"/>
          </rPr>
          <t>Não se aplica</t>
        </r>
        <r>
          <rPr>
            <sz val="9"/>
            <color indexed="81"/>
            <rFont val="Segoe UI"/>
            <family val="2"/>
          </rPr>
          <t xml:space="preserve">
A medida não se aplica em nenhum ativo, por entendimento dos gestores ou considerando alguma particularidade do contexto de atuação da organização. A não aplicabilidade deverá seguir de uma motivação baseada em uma análise de riscos.</t>
        </r>
      </text>
    </comment>
    <comment ref="K10" authorId="0" shapeId="0" xr:uid="{4FD9C038-B077-4882-9B23-ADB510895904}">
      <text>
        <r>
          <rPr>
            <b/>
            <sz val="9"/>
            <color indexed="81"/>
            <rFont val="Segoe UI"/>
            <family val="2"/>
          </rPr>
          <t xml:space="preserve">NIVEL DE CAPACIDADE DO CONTROLE
Nível de Capacidade 0
</t>
        </r>
        <r>
          <rPr>
            <sz val="9"/>
            <color indexed="81"/>
            <rFont val="Segoe UI"/>
            <family val="2"/>
          </rPr>
          <t xml:space="preserve">Descrição: Ausência de capacidade para a implementação das medidas do controle, ou desconhecimento sobre o atendimento das medidas.
</t>
        </r>
        <r>
          <rPr>
            <b/>
            <sz val="9"/>
            <color indexed="81"/>
            <rFont val="Segoe UI"/>
            <family val="2"/>
          </rPr>
          <t xml:space="preserve">
Nível de Capacidade 1
</t>
        </r>
        <r>
          <rPr>
            <sz val="9"/>
            <color indexed="81"/>
            <rFont val="Segoe UI"/>
            <family val="2"/>
          </rPr>
          <t>Descrição:O controle atinge mais ou menos seu objetivo, por meio da aplicação de um conjunto incompleto de atividades que podem ser caracterizadas como iniciais ou intuitivas (pouco organizadas).</t>
        </r>
        <r>
          <rPr>
            <b/>
            <sz val="9"/>
            <color indexed="81"/>
            <rFont val="Segoe UI"/>
            <family val="2"/>
          </rPr>
          <t xml:space="preserve">
Nível de Capacidade 2
</t>
        </r>
        <r>
          <rPr>
            <sz val="9"/>
            <color indexed="81"/>
            <rFont val="Segoe UI"/>
            <family val="2"/>
          </rPr>
          <t>Descrição:O controle atinge seu objetivo por meio da aplicação de um conjunto básico, porém completo, de atividades que podem ser caracterizadas como realizadas.</t>
        </r>
        <r>
          <rPr>
            <b/>
            <sz val="9"/>
            <color indexed="81"/>
            <rFont val="Segoe UI"/>
            <family val="2"/>
          </rPr>
          <t xml:space="preserve">
Nível de Capacidade 3
</t>
        </r>
        <r>
          <rPr>
            <sz val="9"/>
            <color indexed="81"/>
            <rFont val="Segoe UI"/>
            <family val="2"/>
          </rPr>
          <t>Descrição:O controle atinge seu objetivo de forma muito mais organizada utilizando os recursos organizacionais. Além disso, o controle é formalizado por meio de uma política institucional, específica ou como parte de outra maior.</t>
        </r>
        <r>
          <rPr>
            <b/>
            <sz val="9"/>
            <color indexed="81"/>
            <rFont val="Segoe UI"/>
            <family val="2"/>
          </rPr>
          <t xml:space="preserve">
Nível de Capacidade 4
</t>
        </r>
        <r>
          <rPr>
            <sz val="9"/>
            <color indexed="81"/>
            <rFont val="Segoe UI"/>
            <family val="2"/>
          </rPr>
          <t>Descrição: O controle atinge seu objetivo, é bem definido e suas medidas são implementadas continuamente por meio de um processo decorrente da política formalizada.</t>
        </r>
        <r>
          <rPr>
            <b/>
            <sz val="9"/>
            <color indexed="81"/>
            <rFont val="Segoe UI"/>
            <family val="2"/>
          </rPr>
          <t xml:space="preserve">
Nível de Capacidade 5
</t>
        </r>
        <r>
          <rPr>
            <sz val="9"/>
            <color indexed="81"/>
            <rFont val="Segoe UI"/>
            <family val="2"/>
          </rPr>
          <t>Descrição:O controle atinge seu objetivo, é bem definido, suas medidas são implementadas continuamente por meio de um processo e seu desempenho é mensurado quantitativamente por meio de indicadores.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Lima, Naiara M</author>
  </authors>
  <commentList>
    <comment ref="F8" authorId="0" shapeId="0" xr:uid="{6E4DC96C-4676-411A-BADF-A203A2406E7E}">
      <text>
        <r>
          <rPr>
            <b/>
            <sz val="11"/>
            <color indexed="81"/>
            <rFont val="Segoe UI"/>
            <family val="2"/>
          </rPr>
          <t>NÍVEIS DE IMPLEMENTAÇÃO</t>
        </r>
        <r>
          <rPr>
            <sz val="9"/>
            <color indexed="81"/>
            <rFont val="Segoe UI"/>
            <family val="2"/>
          </rPr>
          <t xml:space="preserve">
</t>
        </r>
        <r>
          <rPr>
            <sz val="11"/>
            <color indexed="81"/>
            <rFont val="Segoe UI"/>
            <family val="2"/>
          </rPr>
          <t xml:space="preserve"> </t>
        </r>
        <r>
          <rPr>
            <sz val="9"/>
            <color indexed="81"/>
            <rFont val="Segoe UI"/>
            <family val="2"/>
          </rPr>
          <t xml:space="preserve">
</t>
        </r>
        <r>
          <rPr>
            <b/>
            <sz val="9"/>
            <color indexed="81"/>
            <rFont val="Segoe UI"/>
            <family val="2"/>
          </rPr>
          <t>Adota em maior parte ou totalmente</t>
        </r>
        <r>
          <rPr>
            <sz val="9"/>
            <color indexed="81"/>
            <rFont val="Segoe UI"/>
            <family val="2"/>
          </rPr>
          <t xml:space="preserve">
Há decisão formal ou plano aprovado, e a medida é implementada integralmente em maioria (mais de 50%) ou em todos os ativos de informação da organização.
</t>
        </r>
        <r>
          <rPr>
            <b/>
            <sz val="9"/>
            <color indexed="81"/>
            <rFont val="Segoe UI"/>
            <family val="2"/>
          </rPr>
          <t>Adota parcialmente</t>
        </r>
        <r>
          <rPr>
            <sz val="9"/>
            <color indexed="81"/>
            <rFont val="Segoe UI"/>
            <family val="2"/>
          </rPr>
          <t xml:space="preserve">
Há decisão formal ou plano aprovado, e a medida é implementada parcialmente em maioria (mais de 50%) ou em todos os ativos da organização.
</t>
        </r>
        <r>
          <rPr>
            <b/>
            <sz val="9"/>
            <color indexed="81"/>
            <rFont val="Segoe UI"/>
            <family val="2"/>
          </rPr>
          <t>Adota em menor parte</t>
        </r>
        <r>
          <rPr>
            <sz val="9"/>
            <color indexed="81"/>
            <rFont val="Segoe UI"/>
            <family val="2"/>
          </rPr>
          <t xml:space="preserve">
Há decisão formal ou plano aprovado, e a medida é implementada integralmente em menos de 50% dos ativos da organização.
</t>
        </r>
        <r>
          <rPr>
            <b/>
            <sz val="9"/>
            <color indexed="81"/>
            <rFont val="Segoe UI"/>
            <family val="2"/>
          </rPr>
          <t xml:space="preserve">Há decisão formal ou plano aprovado para adotá-la </t>
        </r>
        <r>
          <rPr>
            <sz val="9"/>
            <color indexed="81"/>
            <rFont val="Segoe UI"/>
            <family val="2"/>
          </rPr>
          <t xml:space="preserve">
Há decisão formal ou plano aprovado, porém não há implementação da medida nos ativos da organização.
</t>
        </r>
        <r>
          <rPr>
            <b/>
            <sz val="9"/>
            <color indexed="81"/>
            <rFont val="Segoe UI"/>
            <family val="2"/>
          </rPr>
          <t xml:space="preserve">
A organização não adota essa medida</t>
        </r>
        <r>
          <rPr>
            <sz val="9"/>
            <color indexed="81"/>
            <rFont val="Segoe UI"/>
            <family val="2"/>
          </rPr>
          <t xml:space="preserve">
 Não há qualquer decisão formal ou plano aprovado, tampouco implementação da medida.
</t>
        </r>
        <r>
          <rPr>
            <b/>
            <sz val="9"/>
            <color indexed="81"/>
            <rFont val="Segoe UI"/>
            <family val="2"/>
          </rPr>
          <t>Não se aplica</t>
        </r>
        <r>
          <rPr>
            <sz val="9"/>
            <color indexed="81"/>
            <rFont val="Segoe UI"/>
            <family val="2"/>
          </rPr>
          <t xml:space="preserve">
A medida não se aplica em nenhum ativo, por entendimento dos gestores ou considerando alguma particularidade do contexto de atuação da organização. A não aplicabilidade deverá seguir de uma motivação baseada em uma análise de riscos.</t>
        </r>
      </text>
    </comment>
    <comment ref="H8" authorId="0" shapeId="0" xr:uid="{F55630CB-95C0-4C35-8392-2111BF344463}">
      <text>
        <r>
          <rPr>
            <b/>
            <sz val="11"/>
            <color indexed="81"/>
            <rFont val="Segoe UI"/>
            <family val="2"/>
          </rPr>
          <t>NÍVEIS DE CAPACIDADE DO CONTROLE</t>
        </r>
        <r>
          <rPr>
            <sz val="9"/>
            <color indexed="81"/>
            <rFont val="Tahoma"/>
            <family val="2"/>
          </rPr>
          <t xml:space="preserve">
</t>
        </r>
        <r>
          <rPr>
            <sz val="11"/>
            <color indexed="81"/>
            <rFont val="Tahoma"/>
            <family val="2"/>
          </rPr>
          <t xml:space="preserve"> </t>
        </r>
        <r>
          <rPr>
            <b/>
            <sz val="9"/>
            <color indexed="81"/>
            <rFont val="Segoe UI"/>
            <family val="2"/>
          </rPr>
          <t xml:space="preserve">
Nível de Capacidade 0</t>
        </r>
        <r>
          <rPr>
            <sz val="9"/>
            <color indexed="81"/>
            <rFont val="Segoe UI"/>
            <family val="2"/>
          </rPr>
          <t xml:space="preserve">
Descrição: Ausência de capacidade para a implementação das medidas do controle, ou desconhecimento sobre o atendimento das medidas.
</t>
        </r>
        <r>
          <rPr>
            <b/>
            <sz val="9"/>
            <color indexed="81"/>
            <rFont val="Segoe UI"/>
            <family val="2"/>
          </rPr>
          <t>Nível de Capacidade 1</t>
        </r>
        <r>
          <rPr>
            <sz val="9"/>
            <color indexed="81"/>
            <rFont val="Segoe UI"/>
            <family val="2"/>
          </rPr>
          <t xml:space="preserve">
Descrição:O controle atinge mais ou menos seu objetivo, por meio da aplicação de um conjunto incompleto de atividades que podem ser caracterizadas como iniciais ou intuitivas (pouco organizadas).
</t>
        </r>
        <r>
          <rPr>
            <b/>
            <sz val="9"/>
            <color indexed="81"/>
            <rFont val="Segoe UI"/>
            <family val="2"/>
          </rPr>
          <t>Nível de Capacidade 2</t>
        </r>
        <r>
          <rPr>
            <sz val="9"/>
            <color indexed="81"/>
            <rFont val="Segoe UI"/>
            <family val="2"/>
          </rPr>
          <t xml:space="preserve">
Descrição:O controle atinge seu objetivo por meio da aplicação de um conjunto básico, porém completo, de atividades que podem ser caracterizadas como realizadas.
</t>
        </r>
        <r>
          <rPr>
            <b/>
            <sz val="9"/>
            <color indexed="81"/>
            <rFont val="Segoe UI"/>
            <family val="2"/>
          </rPr>
          <t>Nível de Capacidade 3</t>
        </r>
        <r>
          <rPr>
            <sz val="9"/>
            <color indexed="81"/>
            <rFont val="Segoe UI"/>
            <family val="2"/>
          </rPr>
          <t xml:space="preserve">
Descrição:O controle atinge seu objetivo de forma muito mais organizada utilizando os recursos organizacionais. Além disso, o controle é formalizado por meio de uma política institucional, específica ou como parte de outra maior.
</t>
        </r>
        <r>
          <rPr>
            <b/>
            <sz val="9"/>
            <color indexed="81"/>
            <rFont val="Segoe UI"/>
            <family val="2"/>
          </rPr>
          <t>Nível de Capacidade 4</t>
        </r>
        <r>
          <rPr>
            <sz val="9"/>
            <color indexed="81"/>
            <rFont val="Segoe UI"/>
            <family val="2"/>
          </rPr>
          <t xml:space="preserve">
Descrição: O controle atinge seu objetivo, é bem definido e suas medidas são implementadas continuamente por meio de um processo decorrente da política formalizada.
</t>
        </r>
        <r>
          <rPr>
            <b/>
            <sz val="9"/>
            <color indexed="81"/>
            <rFont val="Segoe UI"/>
            <family val="2"/>
          </rPr>
          <t>Nível de Capacidade 5</t>
        </r>
        <r>
          <rPr>
            <sz val="9"/>
            <color indexed="81"/>
            <rFont val="Segoe UI"/>
            <family val="2"/>
          </rPr>
          <t xml:space="preserve">
Descrição:O controle atinge seu objetivo, é bem definido, suas medidas são implementadas continuamente por meio de um processo e seu desempenho é mensurado quantitativamente por meio de indicadores.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tc={F3B41240-FCB9-45E4-BADA-36D3B058BFC3}</author>
  </authors>
  <commentList>
    <comment ref="E13" authorId="0" shapeId="0" xr:uid="{F3B41240-FCB9-45E4-BADA-36D3B058BFC3}">
      <text>
        <t>[Comentário encadeado]
Sua versão do Excel permite que você leia este comentário encadeado, no entanto, as edições serão removidas se o arquivo for aberto em uma versão mais recente do Excel. Saiba mais: https://go.microsoft.com/fwlink/?linkid=870924
Comentário:
    A medida não se aplica em nenhum ativo, por entendimento dos gestores ou considerando alguma particularidade do contexto de atuação da organização. A não aplicabilidade deverá seguir de uma motivação baseada em uma análise de riscos.</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tc={2D633669-1D6B-4900-94D6-B612E37B94EB}</author>
  </authors>
  <commentList>
    <comment ref="C6" authorId="0" shapeId="0" xr:uid="{2D633669-1D6B-4900-94D6-B612E37B94EB}">
      <text>
        <t>[Comentário encadeado]
Sua versão do Excel permite que você leia este comentário encadeado, no entanto, as edições serão removidas se o arquivo for aberto em uma versão mais recente do Excel. Saiba mais: https://go.microsoft.com/fwlink/?linkid=870924
Comentário:
    índice do nível de capacidade do controle</t>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tc={979EEA2C-9594-459A-922A-64FA4C22DC84}</author>
  </authors>
  <commentList>
    <comment ref="C6" authorId="0" shapeId="0" xr:uid="{979EEA2C-9594-459A-922A-64FA4C22DC84}">
      <text>
        <t>[Comentário encadeado]
Sua versão do Excel permite que você leia este comentário encadeado, no entanto, as edições serão removidas se o arquivo for aberto em uma versão mais recente do Excel. Saiba mais: https://go.microsoft.com/fwlink/?linkid=870924
Comentário:
    índice do nível de capacidade do controle</t>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829877F4-6379-41E7-B13A-092E628864DD}" name="Conexão1" type="4" refreshedVersion="5" deleted="1" background="1" saveData="1">
    <webPr sourceData="1" parsePre="1" consecutive="1" xl2000="1" htmlTables="1"/>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<sst xmlns="http://schemas.openxmlformats.org/spreadsheetml/2006/main" count="4660" uniqueCount="1726">
  <si>
    <t>CADASTRO</t>
  </si>
  <si>
    <t>LISTA DE ÓRGÃOS/INSTITUIÇÕES</t>
  </si>
  <si>
    <t>PESQUISA AUTOMATIZADA</t>
  </si>
  <si>
    <t>DATA FIM DIAGNOSTICO</t>
  </si>
  <si>
    <t>Ministério da Economia - ME</t>
  </si>
  <si>
    <t>VERSÃO DO DIAGNÓSTICO</t>
  </si>
  <si>
    <t>Advocacia Geral da União – AGU</t>
  </si>
  <si>
    <t>Controladoria-Geral da União – CGU</t>
  </si>
  <si>
    <t>Gabinete de Segurança Institucional da Presidência da República - GSI/PR</t>
  </si>
  <si>
    <t>Ministério da Agricultura, Pecuária e Abastecimento – MAPA</t>
  </si>
  <si>
    <t>Ministério da Cidadania - MCIDADANIA</t>
  </si>
  <si>
    <t>Ministério da Ciência, Tecnologia, Inovações e Comunicações – MCTIC</t>
  </si>
  <si>
    <t>Ministério das Comunicações - MCOM</t>
  </si>
  <si>
    <t>Ministério da Defesa – MD</t>
  </si>
  <si>
    <t>Ministério da Educação – MEC</t>
  </si>
  <si>
    <t>Ministério da Infraestrutura – MINFRA</t>
  </si>
  <si>
    <t>Ministério da Justiça e Segurança Pública – MJSP</t>
  </si>
  <si>
    <t>Ministério da Mulher, da Família e dos Direitos Humanos - MMFDH</t>
  </si>
  <si>
    <t>Ministério da Saúde – MS</t>
  </si>
  <si>
    <t>Ministério das Relações Exteriores – MRE</t>
  </si>
  <si>
    <t>Ministério de Minas e Energia – MME</t>
  </si>
  <si>
    <t>Ministério do Desenvolvimento Regional - MDR</t>
  </si>
  <si>
    <t>Ministério do Meio Ambiente – MMA</t>
  </si>
  <si>
    <t>Ministério do Trabalho e Previdência - MTB</t>
  </si>
  <si>
    <t>Ministério do Turismo – Mtur</t>
  </si>
  <si>
    <t>Secretaria Geral da Presidência da República – SGPR</t>
  </si>
  <si>
    <t>Agência Brasileira de Inteligência – ABIN</t>
  </si>
  <si>
    <t>Arquivo Nacional – AN</t>
  </si>
  <si>
    <t>Casa Civil - CC</t>
  </si>
  <si>
    <t>Centro de Tecnologia da Informação Renato Archer – CTI</t>
  </si>
  <si>
    <t>Centro de Tecnologia Mineral – CETEM</t>
  </si>
  <si>
    <t>Centro Gestor e Operacional do Sistema de Proteção da Amazônia - CENSIPAM</t>
  </si>
  <si>
    <t>Comando da Aeronáutica – COMAER</t>
  </si>
  <si>
    <t>Comando da Marinha – CMAR</t>
  </si>
  <si>
    <t>Comando do Exército – CEX</t>
  </si>
  <si>
    <t>Coordenação-Geral de Gestão de Portos do MINFRA</t>
  </si>
  <si>
    <t>Coordenação-Geral de Projetos Especiais de Tecnologia da lnformação - CGPTI do MAPA</t>
  </si>
  <si>
    <t>Secretaria Nacional de Assistência Social do MCIDADANIA</t>
  </si>
  <si>
    <t>Secretaria de Avaliação e Gestão da Informação do MCIDADANIA</t>
  </si>
  <si>
    <t>Secretaria Nacional do Cadastro Único - SECAD</t>
  </si>
  <si>
    <t>Departamento de Polícia Federal - DPF</t>
  </si>
  <si>
    <t>Departamento de Polícia Rodoviária Federal - DPRF</t>
  </si>
  <si>
    <t>Secretaria Nacional de Trânsito - SNT</t>
  </si>
  <si>
    <t>Departamento Penitenciário Nacional - DEPEN</t>
  </si>
  <si>
    <t>Departamento Nacional de Registro Empresarial e Integração - DREI</t>
  </si>
  <si>
    <t>Hospital das Forças Armadas – HFA</t>
  </si>
  <si>
    <t>Imprensa Nacional – IN</t>
  </si>
  <si>
    <t>Instituto Brasileiro de Informação em Ciência e Tecnologia – IBICT</t>
  </si>
  <si>
    <t>Instituto Nacional de Câncer José Alencar Gomes da Silva - INCA</t>
  </si>
  <si>
    <t>Instituto Nacional de Cardiologia – INC/SAS</t>
  </si>
  <si>
    <t>Instituto Nacional de Meteorologia - INMET</t>
  </si>
  <si>
    <t>Instituto Nacional de Pesquisas da Amazônia - INPA</t>
  </si>
  <si>
    <t>Instituto Nacional de Pesquisas Espaciais – INPE-MCT</t>
  </si>
  <si>
    <t>Instituto Nacional de Educação de Surdos</t>
  </si>
  <si>
    <t>Instituto Nacional de Tecnologia – INT</t>
  </si>
  <si>
    <t>Instituto Nacional de Tecnologia da Informação – ITI</t>
  </si>
  <si>
    <t>Laboratório Nacional de Computação Científica – LNCC-MCT</t>
  </si>
  <si>
    <t>Museu de Astronomia e Ciências Afins – MAST</t>
  </si>
  <si>
    <t>Museu Paraense Emílio Goeldi – MPEG</t>
  </si>
  <si>
    <t>Observatório Nacional – ON</t>
  </si>
  <si>
    <t>Procuradoria-Geral da Fazenda Nacional – PGFN</t>
  </si>
  <si>
    <t>Secretaria da Receita Federal do Brasil – RFB</t>
  </si>
  <si>
    <t>Secretaria de Coordenação e Governança das Empresas Estatais - SEST</t>
  </si>
  <si>
    <t>Secretaria de Gestão - SEGES</t>
  </si>
  <si>
    <t>Secretaria de Gestão de Pessoas - SGP</t>
  </si>
  <si>
    <t>Secretaria de Orçamento Federal - SOF</t>
  </si>
  <si>
    <t>Secretaria do Patrimônio da União - SPU</t>
  </si>
  <si>
    <t>Secretaria do Tesouro Nacional - STN</t>
  </si>
  <si>
    <t>Secretaria Nacional do Consumidor – SENACON</t>
  </si>
  <si>
    <t>Secretaria Nacional de Renda de Cidadania - SENARC</t>
  </si>
  <si>
    <t>Agência Espacial Brasileira – AEB</t>
  </si>
  <si>
    <t>Agência Nacional de Águas – ANA</t>
  </si>
  <si>
    <t>Agência Nacional de Aviação Civil – ANAC</t>
  </si>
  <si>
    <t>Agência Nacional de Energia Elétrica – ANEEL</t>
  </si>
  <si>
    <t>Agência Nacional de Mineração - ANM</t>
  </si>
  <si>
    <t>Autoridade Nacional de Proteção de Dados - ANPD</t>
  </si>
  <si>
    <t>Agência Nacional de Saúde Suplementar – ANS</t>
  </si>
  <si>
    <t>Agência Nacional de Telecomunicações – ANATEL</t>
  </si>
  <si>
    <t>Agência Nacional de Transportes Aquaviários – ANTAQ</t>
  </si>
  <si>
    <t>Agência Nacional de Transportes Terrestres – ANTT</t>
  </si>
  <si>
    <t>Agência Nacional de Vigilância Sanitária – ANVISA</t>
  </si>
  <si>
    <t>Agência Nacional do Cinema – ANCINE</t>
  </si>
  <si>
    <t>Agência Nacional do Petróleo, Gás Natural e Biocombustíveis – ANP</t>
  </si>
  <si>
    <t>Banco Central do Brasil – BACEN</t>
  </si>
  <si>
    <t>Conselho Administrativo de Defesa Econômica – CADE</t>
  </si>
  <si>
    <t>Centro Federal de Educação Tecnológica Celso Suckow da Fonseca - CEFET- RJ</t>
  </si>
  <si>
    <t>Centro Federal de Educação Tecnológica de Minas Gerais – CEFET – MG</t>
  </si>
  <si>
    <t>Colégio Pedro II – CP II</t>
  </si>
  <si>
    <t>Comissão de Valores Mobiliários – CVM</t>
  </si>
  <si>
    <t>Comissão Nacional de Energia Nuclear – CNEN</t>
  </si>
  <si>
    <t>Companhia Docas do Pará</t>
  </si>
  <si>
    <t>Conselho Nacional de Desenvolvimento Científico e Tecnológico – CNPQ</t>
  </si>
  <si>
    <t>Coordenação de Aperfeiçoamento de Pessoal de Nível Superior – CAPES</t>
  </si>
  <si>
    <t>Departamento Nacional de Infraestrutura de Transportes – DNIT</t>
  </si>
  <si>
    <t>Departamento Nacional de Obras Contra as Secas – DNOCS</t>
  </si>
  <si>
    <t>Empresa Brasil de Comunicação – EBC</t>
  </si>
  <si>
    <t>Empresa de Planejamento e Logística - EPL</t>
  </si>
  <si>
    <t>Empresa Brasileira de Infraestrutura Aeroportuária - INFRAERO</t>
  </si>
  <si>
    <t>Empresa Gerencial de Projetos Navais – EMGEPRON</t>
  </si>
  <si>
    <t>Fundação Alexandre de Gusmão – FUNAG</t>
  </si>
  <si>
    <t>Fundação Biblioteca Nacional – FBN</t>
  </si>
  <si>
    <t>Fundação Casa de Rui Barbosa – FCRB</t>
  </si>
  <si>
    <t>Fundação Cultural Palmares – FCP</t>
  </si>
  <si>
    <t>Fundação Escola Nacional de Administração Pública - ENAP</t>
  </si>
  <si>
    <t>Fundação Instituto Brasileiro de Geografia e Estatística – IBGE</t>
  </si>
  <si>
    <t>Fundação Instituto de Pesquisa Econômica Aplicada - IPEA</t>
  </si>
  <si>
    <t>Fundação Joaquim Nabuco – FUNDAJ</t>
  </si>
  <si>
    <t>Fundação Jorge Duprat Figueiredo, de Segurança e Medicina do Trabalho – FUNDACENTRO</t>
  </si>
  <si>
    <t>Fundação Nacional de Artes – FUNARTE</t>
  </si>
  <si>
    <t>Fundação Nacional de Saúde – FUNASA</t>
  </si>
  <si>
    <t>Fundação Nacional do Índio – FUNAI</t>
  </si>
  <si>
    <t>Fundação Oswaldo Cruz – FIOCRUZ</t>
  </si>
  <si>
    <t>Fundação Universidade de Brasília – UNB</t>
  </si>
  <si>
    <t>Fundação Universidade do Amazonas – UFAM</t>
  </si>
  <si>
    <t>Fundação Universidade do Rio Grande – FURG</t>
  </si>
  <si>
    <t>Fundação Universidade Federal da Grande Dourados – UFGD</t>
  </si>
  <si>
    <t>Fundação Universidade Federal de Ciências da Saúde de Porto Alegre – UFCSPA</t>
  </si>
  <si>
    <t>Fundação Universidade Federal de Mato Grosso – UFMT</t>
  </si>
  <si>
    <t>Fundação Universidade Federal de Ouro Preto – UFOP</t>
  </si>
  <si>
    <t>Fundação Universidade Federal de Pelotas – UFPel</t>
  </si>
  <si>
    <t>Fundação Universidade Federal de Rondônia – UNIR</t>
  </si>
  <si>
    <t>Fundação Universidade Federal de Roraima – UFRR</t>
  </si>
  <si>
    <t>Fundação Universidade Federal de São Carlos – UFSCar</t>
  </si>
  <si>
    <t>Fundação Universidade Federal de São João Del Rei – FUNREI</t>
  </si>
  <si>
    <t>Fundação Universidade Federal de Sergipe – UFS</t>
  </si>
  <si>
    <t>Fundação Universidade Federal de Viçosa – UFV</t>
  </si>
  <si>
    <t>Fundação Universidade Federal do ABC – UFABC</t>
  </si>
  <si>
    <t>Fundação Universidade Federal do Acre – UFAC</t>
  </si>
  <si>
    <t>Fundação Universidade Federal do Amapá – UNIFAP</t>
  </si>
  <si>
    <t>Fundação Universidade Federal do Maranhão – UFMA</t>
  </si>
  <si>
    <t>Fundação Universidade Federal do Mato Grosso do Sul – UFMS</t>
  </si>
  <si>
    <t>Fundação Universidade Federal do Pampa – UNIPAMPA</t>
  </si>
  <si>
    <t>Fundação Universidade Federal do Piauí – UFPI</t>
  </si>
  <si>
    <t>Fundação Universidade Federal do Tocantins – UFT</t>
  </si>
  <si>
    <t>Fundação Universidade Federal do Vale do São Francisco – UNIVASF</t>
  </si>
  <si>
    <t>Fundo Nacional de Desenvolvimento da Educação - FNDE</t>
  </si>
  <si>
    <t>Instituto Brasileiro de Museus – IBRAM</t>
  </si>
  <si>
    <t>Instituto Brasileiro do Meio Ambiente e dos Recursos Naturais Renováveis - IBAMA</t>
  </si>
  <si>
    <t>Instituto Chico Mendes de Conservação da Biodiversidade - ICMBio</t>
  </si>
  <si>
    <t>Instituto de Pesquisas Jardim Botânico do Rio de Janeiro – JBRJ</t>
  </si>
  <si>
    <t>Instituto do Patrimônio Histórico e Artístico Nacional - IPHAN</t>
  </si>
  <si>
    <t>Instituto Federal de Educação, Ciência e Tecnologia Baiano – IFBAIANO</t>
  </si>
  <si>
    <t>Instituto Federal de Educação, Ciência e Tecnologia Catarinense – IFC</t>
  </si>
  <si>
    <t>Instituto Federal de Educação, Ciência e Tecnologia da Bahia – IFBA</t>
  </si>
  <si>
    <t>Instituto Federal de Educação, Ciência e Tecnologia da Paraíba – IFPB</t>
  </si>
  <si>
    <t>Instituto Federal de Educação, Ciência e Tecnologia de Alagoas – IFAL</t>
  </si>
  <si>
    <t>Instituto Federal de Educação, Ciência e Tecnologia de Brasília – IFB</t>
  </si>
  <si>
    <t>Instituto Federal de Educação, Ciência e Tecnologia de Goiás – IFG</t>
  </si>
  <si>
    <t>Instituto Federal de Educação, Ciência e Tecnologia de Mato Grosso - IFMT</t>
  </si>
  <si>
    <t>Instituto Federal de Educação, Ciência e Tecnologia de Minas Gerais – IFMG</t>
  </si>
  <si>
    <t>Instituto Federal de Educação, Ciência e Tecnologia de Pernambuco – IFPE</t>
  </si>
  <si>
    <t>Instituto Federal de Educação, Ciência e Tecnologia de Rondônia – IFRO</t>
  </si>
  <si>
    <t>Instituto Federal de Educação, Ciência e Tecnologia de Roraima – IFRR</t>
  </si>
  <si>
    <t>Instituto Federal de Educação, Ciência e Tecnologia de Santa Catarina – IFSC</t>
  </si>
  <si>
    <t>Instituto Federal de Educação, Ciência e Tecnologia de São Paulo – IFSP</t>
  </si>
  <si>
    <t>Instituto Federal de Educação, Ciência e Tecnologia de Sergipe – IFS</t>
  </si>
  <si>
    <t>Instituto Federal de Educação, Ciência e Tecnologia de Tocantins – IFTO</t>
  </si>
  <si>
    <t>Instituto Federal de Educação, Ciência e Tecnologia do Acre – IFAC</t>
  </si>
  <si>
    <t>Instituto Federal de Educação, Ciência e Tecnologia do Amapá – IFAP</t>
  </si>
  <si>
    <t>Instituto Federal de Educação, Ciência e Tecnologia do Amazonas – IFAM</t>
  </si>
  <si>
    <t>Instituto Federal de Educação, Ciência e Tecnologia do Ceará – IFCE</t>
  </si>
  <si>
    <t>Instituto Federal de Educação, Ciência e Tecnologia do Espírito Santo – IFES</t>
  </si>
  <si>
    <t>Instituto Federal de Educação, Ciência e Tecnologia do Maranhão – IFMA</t>
  </si>
  <si>
    <t>Instituto Federal de Educação, Ciência e Tecnologia do Mato Grosso do Sul – IFMS</t>
  </si>
  <si>
    <t>Instituto Federal de Educação, Ciência e Tecnologia do Norte de Minas Gerais – IFNMG</t>
  </si>
  <si>
    <t>Instituto Federal de Educação, Ciência e Tecnologia do Pará – IFPA</t>
  </si>
  <si>
    <t>Instituto Federal de Educação, Ciência e Tecnologia do Paraná – IFPR</t>
  </si>
  <si>
    <t>Instituto Federal de Educação, Ciência e Tecnologia do Piauí – IFPI</t>
  </si>
  <si>
    <t>Instituto Federal de Educação, Ciência e Tecnologia do Rio de Janeiro – IFRJ</t>
  </si>
  <si>
    <t>Instituto Federal de Educação, Ciência e Tecnologia do Rio Grande do Norte – IFRN</t>
  </si>
  <si>
    <t>Instituto Federal de Educação, Ciência e Tecnologia do Rio Grande do Sul – IFRS</t>
  </si>
  <si>
    <t>Instituto Federal de Educação, Ciência e Tecnologia do Sertão Pernambucano – IFSPE</t>
  </si>
  <si>
    <t>Instituto Federal de Educação, Ciência e Tecnologia do Sul de Minas Gerais – IFMGS</t>
  </si>
  <si>
    <t>Instituto Federal de Educação, Ciência e Tecnologia do Triângulo Mineiro - IFTRIAMG</t>
  </si>
  <si>
    <t>Instituto Federal de Educação, Ciência e Tecnologia Farroupilha – IFFAR</t>
  </si>
  <si>
    <t>Instituto Federal de Educação, Ciência e Tecnologia Fluminense – IFFLU</t>
  </si>
  <si>
    <t>Instituto Federal de Educação, Ciência e Tecnologia Goiano – IF-GOIANO</t>
  </si>
  <si>
    <t>Instituto Federal de Educação, Ciência e Tecnologia Sudeste de Minas Gerais – IFMGSE</t>
  </si>
  <si>
    <t>Instituto Federal de Educação, Ciência e Tecnologia Sul-Rio-Grandense</t>
  </si>
  <si>
    <t>Instituto Nacional da Propriedade Industrial – INPI</t>
  </si>
  <si>
    <t>Instituto Nacional de Colonização e Reforma Agrária - INCRA</t>
  </si>
  <si>
    <t>Instituto Nacional de Estudos e Pesquisas Educacionais Anísio Teixeira - INEP</t>
  </si>
  <si>
    <t>Instituto Nacional de Metrologia, Qualidade e Tecnologia - INMETRO</t>
  </si>
  <si>
    <t>Instituto Nacional do Seguro Social – INSS</t>
  </si>
  <si>
    <t>Superintendência da Zona Franca de Manaus – SUFRAMA</t>
  </si>
  <si>
    <t>Superintendência de Seguros Privados – SUSEP</t>
  </si>
  <si>
    <t>Superintendência do Desenvolvimento da Amazônia – SUDAM</t>
  </si>
  <si>
    <t>Superintendência do Desenvolvimento do Centro-Oeste – SUDECO</t>
  </si>
  <si>
    <t>Superintendência do Desenvolvimento do Nordeste – SUDENE</t>
  </si>
  <si>
    <t>Superintendência Nacional de Previdência Complementar – PREVIC</t>
  </si>
  <si>
    <t>Universidade da Integração Internacional da Lusofonia Afro-Brasileira – UNILAB</t>
  </si>
  <si>
    <t>Universidade Federal da Bahia – UFBA</t>
  </si>
  <si>
    <t>Universidade Federal do Delta do Parnaíba - UFDPAR</t>
  </si>
  <si>
    <t>Universidade Federal da Fronteira Sul – UFFS</t>
  </si>
  <si>
    <t>Universidade Federal da Integração Latino-Americana – UNILA</t>
  </si>
  <si>
    <t>Universidade Federal da Paraíba – UFPB</t>
  </si>
  <si>
    <t>Universidade Federal de Alagoas – UFAL</t>
  </si>
  <si>
    <t>Universidade Federal de Alfenas – UNIFAL-MG</t>
  </si>
  <si>
    <t>Universidade Federal de Campina Grande – UFCG</t>
  </si>
  <si>
    <t>Universidade Federal de Catalão - UFCAT</t>
  </si>
  <si>
    <t>Universidade Federal de Goiás – UFG</t>
  </si>
  <si>
    <t>Universidade Federal de Itajubá – UNIFEI</t>
  </si>
  <si>
    <t>Universidade Federal de Jataí - UFJ</t>
  </si>
  <si>
    <t>Universidade Federal de Juiz de Fora – UFJF</t>
  </si>
  <si>
    <t>Universidade Federal de Lavras - UFLA</t>
  </si>
  <si>
    <t>Universidade Federal de Minas Gerais – UFMG</t>
  </si>
  <si>
    <t>Universidade Federal de Pernambuco – UFPE</t>
  </si>
  <si>
    <t>Universidade Federal de Santa Catarina – UFSC</t>
  </si>
  <si>
    <t>Universidade Federal de Santa Maria – UFSM</t>
  </si>
  <si>
    <t>Universidade Federal de São Paulo – UNIFESP</t>
  </si>
  <si>
    <t>Universidade Federal de Uberlândia – UFU</t>
  </si>
  <si>
    <t>Universidade Federal do Agreste de Pernambuco - UFAPE</t>
  </si>
  <si>
    <t>Universidade Federal do Cariri - UFCA</t>
  </si>
  <si>
    <t>Universidade Federal do Ceará – UFC</t>
  </si>
  <si>
    <t>Universidade Federal do Espírito Santo – UFES</t>
  </si>
  <si>
    <t>Universidade Federal do Estado do Rio de Janeiro – UNIRIO</t>
  </si>
  <si>
    <t>Universidade Federal do Oeste da Bahia – UFOB</t>
  </si>
  <si>
    <t>Universidade Federal do Oeste do Pará – UFOPA</t>
  </si>
  <si>
    <t>Universidade Federal do Pará – UFPA</t>
  </si>
  <si>
    <t>Universidade Federal do Paraná – UFPR</t>
  </si>
  <si>
    <t>Universidade Federal de Rondonópolis - UFR</t>
  </si>
  <si>
    <t>Universidade Federal do Recôncavo da Bahia – UFRB</t>
  </si>
  <si>
    <t>Universidade Federal do Rio de Janeiro - UFRJ</t>
  </si>
  <si>
    <t>Universidade Federal do Rio Grande do Norte - UFRN</t>
  </si>
  <si>
    <t>Universidade Federal do Rio Grande do Sul - UFRGS</t>
  </si>
  <si>
    <t>Universidade Federal do Sul da Bahia – UFSB</t>
  </si>
  <si>
    <t>Universidade Federal do Sul e Sudeste do Pará – UNIFESPA</t>
  </si>
  <si>
    <t>Universidade Federal do Norte de Tocantins - UFNT</t>
  </si>
  <si>
    <t>Universidade Federal do Triângulo Mineiro – UFTM</t>
  </si>
  <si>
    <t>Universidade Federal dos Vales do Jequitinhonha e Mucuri – UFVJM</t>
  </si>
  <si>
    <t>Universidade Federal Fluminense – UFF</t>
  </si>
  <si>
    <t>Universidade Federal Rural da Amazônia – UFRA</t>
  </si>
  <si>
    <t>Universidade Federal Rural de Pernambuco – UFRPE</t>
  </si>
  <si>
    <t>Universidade Federal Rural do Rio de Janeiro – UFRRJ</t>
  </si>
  <si>
    <t>Universidade Federal Rural do Semi-Árido – UFERSA-RN</t>
  </si>
  <si>
    <t>Universidade Tecnológica Federal do Paraná – UTFPR</t>
  </si>
  <si>
    <t>Valec - Engenharia, Construções e Ferrovias S.A</t>
  </si>
  <si>
    <t>Hospital de Clínicas de Porto Alegre - HCPA</t>
  </si>
  <si>
    <t>Companhia de Entrepostos e Armazéns Gerais de São Paulo - CEAGESP</t>
  </si>
  <si>
    <t>Outros</t>
  </si>
  <si>
    <t>DIAGNOSTICO</t>
  </si>
  <si>
    <t xml:space="preserve">ESTRUTURAÇÃO BÁSICA </t>
  </si>
  <si>
    <t xml:space="preserve">Nível de Capacidade do Controle </t>
  </si>
  <si>
    <t>Selecione a Opção</t>
  </si>
  <si>
    <t>LISTA GERAL</t>
  </si>
  <si>
    <t>INCC - DESCRIÇÃO</t>
  </si>
  <si>
    <t>Ausência de capacidade para a implementação das medidas do controle, ou desconhecimento sobre o atendimento das medidas.</t>
  </si>
  <si>
    <t>5- iSeg / iPriv</t>
  </si>
  <si>
    <t>O controle atinge mais ou menos seu objetivo, por meio da aplicação de um conjunto incompleto de atividades que podem ser caracterizadas como iniciais ou intuitivas (pouco organizadas).</t>
  </si>
  <si>
    <t>iSeg / iPriv</t>
  </si>
  <si>
    <t>Nível de Maturidade</t>
  </si>
  <si>
    <t>O controle atinge seu objetivo por meio da aplicação de um conjunto básico, porém completo, de atividades que podem ser caracterizadas como realizadas.</t>
  </si>
  <si>
    <t>0,00 a 0,29</t>
  </si>
  <si>
    <t>Inicial</t>
  </si>
  <si>
    <t>O controle atinge seu objetivo de forma muito mais organizada utilizando os recursos organizacionais. Além disso, o controle é formalizado por meio de uma política institucional, específica ou como parte de outra maior.</t>
  </si>
  <si>
    <t>0,30 a 0,49</t>
  </si>
  <si>
    <t>Básico</t>
  </si>
  <si>
    <t>O controle atinge seu objetivo, é bem definido e suas medidas são implementadas continuamente por meio de um processo decorrente da política formalizada.</t>
  </si>
  <si>
    <t>0,50 a 0,69</t>
  </si>
  <si>
    <t>Intermediário</t>
  </si>
  <si>
    <t>O controle atinge seu objetivo, é bem definido, suas medidas são implementadas continuamente por meio de um processo e seu desempenho é mensurado quantitativamente por meio de indicadores.</t>
  </si>
  <si>
    <t>0,70 a 0,89</t>
  </si>
  <si>
    <t>Em Aprimoramento</t>
  </si>
  <si>
    <t>0,90 a 1,00</t>
  </si>
  <si>
    <t>Aprimorado</t>
  </si>
  <si>
    <t>Alta Criticidade</t>
  </si>
  <si>
    <t>Média Criticidade</t>
  </si>
  <si>
    <t>Baixa Criticidade</t>
  </si>
  <si>
    <t>RELATÓRIOS</t>
  </si>
  <si>
    <t xml:space="preserve">MENU: </t>
  </si>
  <si>
    <t>Nome do Resposável pela Unidade de Controle Interno:</t>
  </si>
  <si>
    <t>Nome_Responsável_ControleInterno</t>
  </si>
  <si>
    <t>Nome do Gestor de Segurança da Informação:</t>
  </si>
  <si>
    <t>Nome_Responsável_SI</t>
  </si>
  <si>
    <t>E-mail do Respondente:</t>
  </si>
  <si>
    <t>Nome_Responsável@orgao.com</t>
  </si>
  <si>
    <t>Nome do Encarregado pelo Tratamento de Dados Pessoais:</t>
  </si>
  <si>
    <t>Nome_Responsável_Privacidade</t>
  </si>
  <si>
    <t>Nome do Gestor de Tecnologia da Informação:</t>
  </si>
  <si>
    <t>Nome_Responsável_TI</t>
  </si>
  <si>
    <t>OUTROS</t>
  </si>
  <si>
    <t>USO DA SGD</t>
  </si>
  <si>
    <t>Nome do Órgão:</t>
  </si>
  <si>
    <t>*</t>
  </si>
  <si>
    <t>Nº do Documento (Nota Técnica):</t>
  </si>
  <si>
    <t>CNPJ:</t>
  </si>
  <si>
    <t>Versão do Diagnóstico enviado:</t>
  </si>
  <si>
    <t>Data Limite para retorno do Diagnóstico:</t>
  </si>
  <si>
    <t>ÁREAS DE DOMÍNIO - PLANO DE TRABALHO</t>
  </si>
  <si>
    <t>DADOS DO RETORNO DO DIAGNÓSTICO PARA SGD</t>
  </si>
  <si>
    <t>Responsável</t>
  </si>
  <si>
    <t>Departamento</t>
  </si>
  <si>
    <t>Data de retorno do Diagnóstico para SGD:</t>
  </si>
  <si>
    <t>EXEMPLO_NOME_RESPONSÁVEL_1</t>
  </si>
  <si>
    <t>EXEMPLO_NOME_DEPARTAMENTO_1</t>
  </si>
  <si>
    <t>Versão do Diagnóstico devolvido:</t>
  </si>
  <si>
    <t>NOME_RESPONSÁVEL_2</t>
  </si>
  <si>
    <t>NOME_DEPARTAMENTO_2</t>
  </si>
  <si>
    <t>NOME_RESPONSÁVEL_3</t>
  </si>
  <si>
    <t>NOME_DEPARTAMENTO_3</t>
  </si>
  <si>
    <t>NOME_RESPONSÁVEL_4</t>
  </si>
  <si>
    <t>NOME_DEPARTAMENTO_4</t>
  </si>
  <si>
    <t>NOME_RESPONSÁVEL_5</t>
  </si>
  <si>
    <t>NOME_DEPARTAMENTO_5</t>
  </si>
  <si>
    <t xml:space="preserve">A Instituição já utiliza uma metodologia para avaliação de criticidade de ambiente tecnológico do seus sistemas? </t>
  </si>
  <si>
    <t>Não</t>
  </si>
  <si>
    <r>
      <rPr>
        <b/>
        <u/>
        <sz val="14"/>
        <color rgb="FF0070C0"/>
        <rFont val="Calibri"/>
        <family val="2"/>
        <scheme val="minor"/>
      </rPr>
      <t>Se a resposta for</t>
    </r>
    <r>
      <rPr>
        <b/>
        <sz val="14"/>
        <color rgb="FF0070C0"/>
        <rFont val="Calibri"/>
        <family val="2"/>
        <scheme val="minor"/>
      </rPr>
      <t xml:space="preserve"> </t>
    </r>
    <r>
      <rPr>
        <b/>
        <sz val="14"/>
        <color theme="1"/>
        <rFont val="Calibri"/>
        <family val="2"/>
        <scheme val="minor"/>
      </rPr>
      <t>SIM :</t>
    </r>
  </si>
  <si>
    <r>
      <t xml:space="preserve">Por favor, </t>
    </r>
    <r>
      <rPr>
        <b/>
        <sz val="14"/>
        <color theme="1"/>
        <rFont val="Calibri"/>
        <family val="2"/>
        <scheme val="minor"/>
      </rPr>
      <t>selecione</t>
    </r>
    <r>
      <rPr>
        <sz val="14"/>
        <color theme="1"/>
        <rFont val="Calibri"/>
        <family val="2"/>
        <scheme val="minor"/>
      </rPr>
      <t xml:space="preserve"> a</t>
    </r>
    <r>
      <rPr>
        <b/>
        <sz val="14"/>
        <color theme="1"/>
        <rFont val="Calibri"/>
        <family val="2"/>
        <scheme val="minor"/>
      </rPr>
      <t xml:space="preserve"> opção correta no campo em amarelo</t>
    </r>
    <r>
      <rPr>
        <sz val="14"/>
        <color theme="1"/>
        <rFont val="Calibri"/>
        <family val="2"/>
        <scheme val="minor"/>
      </rPr>
      <t>, considerando o Sistema de Nivel de Criticidadade mais ALTO.</t>
    </r>
  </si>
  <si>
    <r>
      <rPr>
        <b/>
        <u/>
        <sz val="14"/>
        <color rgb="FF0070C0"/>
        <rFont val="Calibri"/>
        <family val="2"/>
        <scheme val="minor"/>
      </rPr>
      <t>Se a Resposta for</t>
    </r>
    <r>
      <rPr>
        <b/>
        <sz val="14"/>
        <color rgb="FF0070C0"/>
        <rFont val="Calibri"/>
        <family val="2"/>
        <scheme val="minor"/>
      </rPr>
      <t xml:space="preserve"> </t>
    </r>
    <r>
      <rPr>
        <b/>
        <sz val="14"/>
        <color theme="1"/>
        <rFont val="Calibri"/>
        <family val="2"/>
        <scheme val="minor"/>
      </rPr>
      <t>NÃO :</t>
    </r>
  </si>
  <si>
    <r>
      <rPr>
        <b/>
        <sz val="14"/>
        <color theme="1"/>
        <rFont val="Calibri"/>
        <family val="2"/>
        <scheme val="minor"/>
      </rPr>
      <t xml:space="preserve">1º Passo: </t>
    </r>
    <r>
      <rPr>
        <sz val="14"/>
        <color theme="1"/>
        <rFont val="Calibri"/>
        <family val="2"/>
        <scheme val="minor"/>
      </rPr>
      <t xml:space="preserve">Por favor, responder ao Questionário de Avaliação de Criticidade disponibilizado como sugestão pela SGD que encontra-se no mesmo endereço desse diagnóstico;
</t>
    </r>
    <r>
      <rPr>
        <b/>
        <sz val="14"/>
        <color theme="1"/>
        <rFont val="Calibri"/>
        <family val="2"/>
        <scheme val="minor"/>
      </rPr>
      <t>2º Passo:</t>
    </r>
    <r>
      <rPr>
        <sz val="14"/>
        <color theme="1"/>
        <rFont val="Calibri"/>
        <family val="2"/>
        <scheme val="minor"/>
      </rPr>
      <t xml:space="preserve"> Após obter a informação do Nivel de criticidade, selecione a opção correta no campo em amarelo, considerando o Sistema de Nivel de Criticidadade mais ALTO.</t>
    </r>
  </si>
  <si>
    <t>Nível de Criticidade</t>
  </si>
  <si>
    <t>Grupo de Implementação</t>
  </si>
  <si>
    <t>Selecione de (0 a 5) o Nível de Capacidade do Controle 
RESPOSTA DA VISÃO MACRO DO CONTROLE 0</t>
  </si>
  <si>
    <t>Selecione sua Resposta</t>
  </si>
  <si>
    <t>ID</t>
  </si>
  <si>
    <t>MEDIDA</t>
  </si>
  <si>
    <t>DESCRIÇÃO</t>
  </si>
  <si>
    <t>RESPOSTA DAS MEDIDAS</t>
  </si>
  <si>
    <t>0.1</t>
  </si>
  <si>
    <t>O órgão nomeou uma autoridade máxima de Tecnologia da Informação?</t>
  </si>
  <si>
    <t>A autoridade máxima de Tecnologia da Informação é responsável secundário por planejar, implementar e melhorar continuamente os controles de privacidade e segurança da informação em soluções de tecnologia da informação e comunicações, nos termos da Instrução Normativa SGD/ME nº 01, de 4 de abril de 2019, e suas alterações, considerando a cadeia de suprimentos relacionada à solução.</t>
  </si>
  <si>
    <t>0.2</t>
  </si>
  <si>
    <t>O órgão nomeou um Gestor de Segurança da Informação?</t>
  </si>
  <si>
    <t>O Gestor de Segurança da Informação é responsável primário por planejar, implementar e melhorar continuamente os controles de segurança da informação em ativos de informação.</t>
  </si>
  <si>
    <t>0.3</t>
  </si>
  <si>
    <t>O órgão nomeou um responsável pela unidade de controle interno?</t>
  </si>
  <si>
    <t>O responsável pela unidade de controle interno contribui no sentido de assegurar que os controles de privacidade e segurança da informação sejam executados de forma apropriada, por meio do desempenho das funções de apoio, supervisão e monitoramento das atividades desenvolvidas pela primeira linha de defesa.</t>
  </si>
  <si>
    <t>0.4</t>
  </si>
  <si>
    <t>O órgão instituiu um Comitê de Segurança da Informação?</t>
  </si>
  <si>
    <t>Instituir um Comitê de Segurança da Informação ou estrutura equivalente, para deliberar sobre os assuntos relativos à Política Nacional de Segurança da Informação.</t>
  </si>
  <si>
    <t>0.5</t>
  </si>
  <si>
    <t>O órgão instituiu uma Equipe de Tratamento e Resposta a Incidentes Cibernéticos - ETIR?</t>
  </si>
  <si>
    <t>Instituir e implementar Equipe de Tratamento e Resposta a Incidentes Cibernéticos - ETIR, que constituirá a rede de equipes, integrada pelos órgãos e pelas entidades da administração pública federal, coordenada pelo Centro de Tratamento e Resposta a Incidentes Cibernéticos de Governo do Gabinete de Segurança Institucional da Presidência da República.</t>
  </si>
  <si>
    <t>0.6</t>
  </si>
  <si>
    <t>O órgão elaborou uma Política de Segurança da Informação - POSIN?</t>
  </si>
  <si>
    <t>É obrigatório a todos os órgãos e as entidades da administração pública federal possuir uma Política de Segurança da Informação, implementada a partir da formalização e aprovação por parte da autoridade máxima da instituição, com o objetivo de estabelecer diretrizes, responsabilidades, competências e subsídios para a gestão da segurança da informação.</t>
  </si>
  <si>
    <t>0.7</t>
  </si>
  <si>
    <t>O órgão nomeou um Encarregado pelo Tratamento de Dados Pessoais?</t>
  </si>
  <si>
    <t>O Encarregado pelo Tratamento de Dados Pessoais é a pessoa indicada pelo controlador e operador para atuar como canal de comunicação entre o controlador, os titulares dos dados e a Autoridade Nacional de Proteção de Dados (ANPD), dentre outras atribuições, é o responsável por orientar os funcionários e os contratados da entidade a respeito das práticas a serem tomadas em relação à proteção de dados pessoais, nos termos do art. 41, §2º, da LGPD.</t>
  </si>
  <si>
    <r>
      <t xml:space="preserve">NECESSÁRIO SELECIONAR RESPOSTA PARA </t>
    </r>
    <r>
      <rPr>
        <b/>
        <u/>
        <sz val="22"/>
        <color rgb="FF002060"/>
        <rFont val="Calibri"/>
        <family val="2"/>
        <scheme val="minor"/>
      </rPr>
      <t>TODAS AS MEDIDAS</t>
    </r>
    <r>
      <rPr>
        <b/>
        <sz val="22"/>
        <color rgb="FF002060"/>
        <rFont val="Calibri"/>
        <family val="2"/>
        <scheme val="minor"/>
      </rPr>
      <t xml:space="preserve"> E </t>
    </r>
    <r>
      <rPr>
        <b/>
        <u/>
        <sz val="22"/>
        <color rgb="FF002060"/>
        <rFont val="Calibri"/>
        <family val="2"/>
        <scheme val="minor"/>
      </rPr>
      <t>TODOS OS CONTROLES</t>
    </r>
  </si>
  <si>
    <t>FILTRO</t>
  </si>
  <si>
    <t>ID CIS v.8</t>
  </si>
  <si>
    <t>GRUPO IMPLE</t>
  </si>
  <si>
    <t>FUNÇÃO
NIST CSF</t>
  </si>
  <si>
    <t>DESCRIÇÃO DA MEDIDA</t>
  </si>
  <si>
    <t>Justificativa / Observação</t>
  </si>
  <si>
    <t>RESPOSTA DA VISÃO MACRO 
DOS CONTROLES</t>
  </si>
  <si>
    <t>CIS CONTROLE 1: INVENTÁRIO E CONTROLE DE ATIVOS INSTITUCIONAIS</t>
  </si>
  <si>
    <t>1.1</t>
  </si>
  <si>
    <t>G1</t>
  </si>
  <si>
    <t>IDENTIFICAR</t>
  </si>
  <si>
    <t>O órgão estabelece e mantém um inventário detalhado de ativos institucionais?</t>
  </si>
  <si>
    <t>Selecione a Resposta</t>
  </si>
  <si>
    <t>1.2</t>
  </si>
  <si>
    <t>1.4</t>
  </si>
  <si>
    <t>G2</t>
  </si>
  <si>
    <t>O órgão usa o Dynamic Host Configuration Protocol DHCP para Atualizar o Inventários de Ativos ?</t>
  </si>
  <si>
    <t>Utilizar o registro (logs) do Dynamic Host Configuration Protocol (DHCP) em todos os servidores DHCP ou utilizar uma ferramenta de gerenciamento de endereços IP para atualizar o inventário de ativos de hardware do órgão. Estabelecer o intervalo de atualização do inventário de no máximo uma semana.</t>
  </si>
  <si>
    <t>1.3</t>
  </si>
  <si>
    <t>DETECTAR</t>
  </si>
  <si>
    <t xml:space="preserve">O órgão usa uma ferramenta de descoberta ativa? </t>
  </si>
  <si>
    <t xml:space="preserve">Identificar ativos conectados à rede institucional através de uma ferramenta de descoberta ativa. Configurar a ferramenta para que essa descoberta seja executada diariamente ou com mais frequência. </t>
  </si>
  <si>
    <t>1.5</t>
  </si>
  <si>
    <t>G3</t>
  </si>
  <si>
    <t>O órgão usa ferramenta de Descoberta Passiva?</t>
  </si>
  <si>
    <t>Utilizar uma ferramenta de descoberta passiva para identificar dispositivos conectados à rede do órgão e automaticamente atualizar o inventário de ativos de hardware do órgão. Estabeleça o intervalo de atualização do inventário de no máximo uma semana.</t>
  </si>
  <si>
    <t>RESPONDER</t>
  </si>
  <si>
    <t>O órgão endereça ativos não autorizados?</t>
  </si>
  <si>
    <t>Assegurar que exista um processo semanal para lidar com ativos não autorizados. Optar por remover o ativo da rede, negar que o ativo se conecte remotamente à rede ou colocar o ativo em quarentena.</t>
  </si>
  <si>
    <t>CIS CONTROLE 2: INVENTÁRIO E CONTROLE DE ATIVOS DE SOFTWARE</t>
  </si>
  <si>
    <t>2.1</t>
  </si>
  <si>
    <t>O órgão estabelece e mantém um inventário de software?</t>
  </si>
  <si>
    <t xml:space="preserve">Estabelecer e manter um inventário detalhado de todos os softwares licenciados instalados em ativos institucionais. O inventário de software deve documentar o título, editor, data inicial de instalação/uso e objetivo de negócio de cada entrada; quando apropriado, inclua o Uniform Resource Locator(URL), app store(s), versão(ões), mecanismo de implantação e data de desativação. Revisar e atualizar o inventário de software semestralmente ou com mais frequência. </t>
  </si>
  <si>
    <t>2.2</t>
  </si>
  <si>
    <t>O órgão assegura que o software autorizado seja atualmente suportado?</t>
  </si>
  <si>
    <t>Garantir que apenas aplicações ou sistemas operacionais atualmente suportados pelo fabricante sejam adicionados ao inventário de softwares autorizados. Softwares não suportados devem ser assim indicados no sistema de inventário. Revisar o inventário de software para verificar o suporte do software pelo menos uma vez por mês ou
com mais frequência.</t>
  </si>
  <si>
    <t>2.3</t>
  </si>
  <si>
    <t>2.5</t>
  </si>
  <si>
    <t>PROTEGER</t>
  </si>
  <si>
    <t>O órgão possui lista de permissões de Software autorizado?</t>
  </si>
  <si>
    <t>Utilizar controles técnicos em todos os ativos para garantir que apenas software autorizado seja executado. Reavaliar semestralmente ou com mais frequência.</t>
  </si>
  <si>
    <t>2.4</t>
  </si>
  <si>
    <t>2.6</t>
  </si>
  <si>
    <t>O orgão possuí lista de permissões de bibliotecas autorizadas?</t>
  </si>
  <si>
    <t xml:space="preserve">Utilizar controles técnicos para garantir que apenas bibliotecas autorizadas (tais como *.dll, *.ocx, *.so, etc) tenham permissão para serem carregadas nos processos no sistema. Impedir que bibliotecas não autorizadas sejam carregadas nos processos. Reavaliar semestralmente ou com mais frequência. </t>
  </si>
  <si>
    <t>2.7</t>
  </si>
  <si>
    <t>O órgão possuí lista de permissões de Scripts autorizados?</t>
  </si>
  <si>
    <t>Utilize controles técnicos como assinaturas digitais e controle de versão para garantir que apenas scripts autorizados e assinados digitalmente (tais como *.ps1, *.py, macros etc.) tenham permissão para serem executados. Bloqueie a execução de scripts não autorizados. Reavalie semestralmente ou com mais frequência.</t>
  </si>
  <si>
    <t>O órgão utiliza ferramentas automatizadas de inventário de software?</t>
  </si>
  <si>
    <t>O órgão endereça o software não autorizado?</t>
  </si>
  <si>
    <t>Assegurar que o software não autorizado seja retirado de uso em ativos institucionais ou receba uma exceção documentada. Revisar mensalmente ou com mais frequência.</t>
  </si>
  <si>
    <t>CIS CONTROLE 3: PROTEÇÃO DE DADOS</t>
  </si>
  <si>
    <t>3.1</t>
  </si>
  <si>
    <t>O órgão estabelece e mantém um processo de gestão de dados?</t>
  </si>
  <si>
    <t>Estabelecer e manter um processo de gestão de dados. No processo, tratar a sensibilidade dos dados, o proprietário dos dados, o manuseio dos dados, os limites de retenção de dados e os requisitos de descarte, com base em padrões de sensibilidade e retenção para a organização.
Revisar e atualizar a documentação anualmente ou quando ocorrerem mudanças significativas na organização que possam impactar esta medida de segurança.</t>
  </si>
  <si>
    <t>3.2</t>
  </si>
  <si>
    <t>O órgão estabelece e mantém um inventário de dados?</t>
  </si>
  <si>
    <t>Estabelecer e manter um inventário de dados, com base no processo de gestão de dados do órgão. No mínimo inventariar os dados sensíveis. Revisar e atualizar o inventário anualmente, priorizando os dados sensíveis.</t>
  </si>
  <si>
    <t>3.3</t>
  </si>
  <si>
    <t>3.7</t>
  </si>
  <si>
    <t>O órgão estabelece e mantém um esquema de classificação de dados?</t>
  </si>
  <si>
    <t>Estabelecer e manter um esquema geral de classificação de dados para o órgão, podendo ser “Sensíveis”, “Confidencial” e “Público.
Revisar e atualizar o esquema de classificação anualmente ou quando ocorrerem mudanças significativas que possam impactar essa medida de segurança.</t>
  </si>
  <si>
    <t>3.4</t>
  </si>
  <si>
    <t>3.8</t>
  </si>
  <si>
    <t>O órgão documenta os Fluxos de Dados?</t>
  </si>
  <si>
    <t>Documentar o fluxo de dados, contendo fluxos de dados do provedor de serviços, devendo ser baseada no processo de gestão de dados do órgão. Revisar e atualizar a documentação anualmente ou quando ocorrerem mudanças significativas que possam impactar essa medida de segurança.</t>
  </si>
  <si>
    <t>3.5</t>
  </si>
  <si>
    <t>O órgão configura listas de controle de acessos a dados?</t>
  </si>
  <si>
    <t xml:space="preserve">Configurar listas de controle de acesso a dados com base na necessidade de acesso do usuário. Aplicar listas de controle de acesso a dados, também conhecidas como permissões de acesso, a sistemas de arquivos, banco de dados e aplicações locais e remotos. </t>
  </si>
  <si>
    <t>3.6</t>
  </si>
  <si>
    <t>O órgão aplica retenção de dados?</t>
  </si>
  <si>
    <t>O órgão descarta dados com segurança?</t>
  </si>
  <si>
    <t>Descartar os dados com segurança, conforme processo de gestão de dados da organização. Certificar que o processo e método de descarte sejam compatíveis com a sensibilidade dos dados.</t>
  </si>
  <si>
    <t>O órgão criptografa dados em dispositivos de usuário final?</t>
  </si>
  <si>
    <t xml:space="preserve">Criptografar os dados em dispositivos de usuário final que contenham dados sensíveis. </t>
  </si>
  <si>
    <t>3.9</t>
  </si>
  <si>
    <t>O órgão criptografa dados em mídia removível?</t>
  </si>
  <si>
    <t>Criptografar os dados em removível.</t>
  </si>
  <si>
    <t>3.10</t>
  </si>
  <si>
    <t>O órgão criptografa dados sensíveis em trânsito?</t>
  </si>
  <si>
    <t>Criptografar dados sensíveis em trânsito. Exemplos: Transport Layer Security (TLS) e Open Secure Shell (Open SSH)</t>
  </si>
  <si>
    <t>3.11</t>
  </si>
  <si>
    <t>O órgão criptografa dados sensíveis em repouso?</t>
  </si>
  <si>
    <t>Criptografar dados sensíveis em repouso em servidores, aplicações e bancos de dados que contenham dados sensíveis. Criptografar a camada de armazenamento, também conhecida como criptografia do lado do servidor, atende ao requisito mínimo desta medida de segurança. Métodos de criptografia adicionais podem incluir criptografia de camada de aplicação, também conhecida como criptografia do lado do cliente, onde o acesso ao(s) dispositivo(s) de armazenamento de dados não permite o acesso aos dados em texto simples.</t>
  </si>
  <si>
    <t>3.12</t>
  </si>
  <si>
    <t>O órgão segmenta o processamento e o armazenamento de dados com base na sensibilidade?</t>
  </si>
  <si>
    <t>Segmentar o processamento e armazenamento de dados com base na sensibilidade dos dados. Não processar dados sensíveis em ativos institucionais destinados a dados de menor sensibilidade.</t>
  </si>
  <si>
    <t>3.13</t>
  </si>
  <si>
    <t>O órgão implanta uma solução de prevenção contra perda de dados?</t>
  </si>
  <si>
    <t>3.14</t>
  </si>
  <si>
    <t>O órgão registra o acesso a dados sensíveis?</t>
  </si>
  <si>
    <t>Registrar o acesso a dados sensíveis, incluindo modificação e descarte.</t>
  </si>
  <si>
    <t>CIS CONTROLE 4: CONFIGURAÇÃO SEGURA DE ATIVOS INSTITUCIONAIS E SOFTWARE</t>
  </si>
  <si>
    <t>4.1</t>
  </si>
  <si>
    <t>O órgão estabelece e mantém um processo de configuração segura?</t>
  </si>
  <si>
    <t>Estabelecer e manter um processo de configuração segura para ativos corporativos (dispositivos de usuário final, incluindo portáteis e móveis; dispositivos não computacionais/IoT; e servidores) e software (sistemas operacionais e 
aplicações). Revisar e atualizar a documentação anualmente ou quando ocorrerem mudanças significativas na organização que possam impactar esta medida de segurança.</t>
  </si>
  <si>
    <t>4.2</t>
  </si>
  <si>
    <t>O órgão estabelece e mantém um processo de configuração segura para a Infraestrutura de Rede?</t>
  </si>
  <si>
    <t>Estabelecer e manter um processo de configuração segura para dispositivos de rede. Revisar e atualizar a documentação anualmente ou quando ocorrerem mudanças significativas na organização que possam impactar esta medida de segurança.</t>
  </si>
  <si>
    <t>4.3</t>
  </si>
  <si>
    <t>O órgão configura o bloqueio automático de sessão nos ativos?</t>
  </si>
  <si>
    <t>4.4</t>
  </si>
  <si>
    <t xml:space="preserve">O órgão implementa e gerencia um firewall nos servidores? </t>
  </si>
  <si>
    <t>Implementar e gerenciar um firewall nos servidores, onde houver suporte. Exemplos de implementações incluem o firewall virtual, firewall do sistema operacional ou um agente de firewall de terceiros</t>
  </si>
  <si>
    <t>4.5</t>
  </si>
  <si>
    <t>O órgão implementa e gerencia um firewall nos dispositivos de usuário final?</t>
  </si>
  <si>
    <t>Implementar e gerenciar um firewall baseado em host ou uma ferramenta de filtragem de porta nos dispositivos de usuário final, com uma regra de negação padrão que bloqueia todo o tráfego, exceto os serviços e portas que são explicitamente permitidos.</t>
  </si>
  <si>
    <t>4.6</t>
  </si>
  <si>
    <t>O órgão gerencia com segurança os ativos e softwares institucionais?</t>
  </si>
  <si>
    <t>Gerenciar com segurança os ativos e software institucionais. Exemplos de implementações incluem gestão de configuração por meio de version controlled-infrastructure-as-code e acesso a interfaces administrativas por meio de protocolos de rede seguros,  como Secure Shell (SSH) e Hypertext Transfer Protocol Secure (HTTPS). Não usar protocolos de gestão inseguros, como Telnet (Teletype Network) e HTTP, a menos que seja operacionalmente essencial.</t>
  </si>
  <si>
    <t>4.7</t>
  </si>
  <si>
    <t>O órgão gerencia contas padrão nos ativos e softwares institucionais?</t>
  </si>
  <si>
    <t>Gerenciar contas padrão nos ativos e softwares institucionais, como root, administrador e outras contas de fornecedores pré-configuradas. Exemplo de configuração incluem desativar ou tornar inutilizáveis as contas padrão de ativos e softwares institucionais.</t>
  </si>
  <si>
    <t>4.8</t>
  </si>
  <si>
    <t xml:space="preserve">O órgão desinstala ou desativa serviços desnecessários nos ativos e softwares institucionais? </t>
  </si>
  <si>
    <t xml:space="preserve">Desinstalar ou desativar serviços desnecessários nos ativos e software institucionais, como o serviço de compartilhamento de arquivo não utilizado, módulo de aplicação web ou função de serviço. </t>
  </si>
  <si>
    <t>4.9</t>
  </si>
  <si>
    <t>O órgão configura servidores DNS confiáveis nos ativos institucionais?</t>
  </si>
  <si>
    <t xml:space="preserve">Configurar servidores DNS confiáveis nos ativos institucionais. Implementar a configuração de ativos para usar servidores DNS controlados pelo órgão e/ou servidores DNS confiáveis acessíveis externamente. </t>
  </si>
  <si>
    <t>4.10</t>
  </si>
  <si>
    <t>4.11</t>
  </si>
  <si>
    <t>O órgão impõe a capacidade de limpeza remota nos dispositivos portáteis do usuário final?</t>
  </si>
  <si>
    <t>Limpar remotamente os dados institucionais de dispositivos portáteis de usuário final de propriedade da organização quando for considerado apropriado, como dispositivos perdidos ou roubados, ou quando um indivíduo não trabalha mais no órgão.</t>
  </si>
  <si>
    <t>4.12</t>
  </si>
  <si>
    <t>O órgão separa os Espaços de Trabalho nos dispositivos móveis?</t>
  </si>
  <si>
    <t>Certificar de que a separação de espaços de trabalho seja usada nos dispositivos móveis de usuário final, ou seja, separar aplicações e dados institucionais de aplicações e dados pessoais nos dispositivos, onde houver suporte.</t>
  </si>
  <si>
    <t>O órgão impõe o bloqueio automático de dispositivos nos dispositivos portáteis do usuário final?</t>
  </si>
  <si>
    <t>Impor bloqueio automático de dispositivos quando houver um número pré-definido de tentativas de autenticação local com falha nos dipositivos portáteis de usuário final, quando compatível. Não permirtir mais de 20 tentativas de autenticação com falha em laptops, já em tablets e smartphones, não permitir mais de 10 tentativas e autenticação com falha.</t>
  </si>
  <si>
    <t>CIS CONTROLE 5:  GESTÃO DE CONTAS</t>
  </si>
  <si>
    <t>5.1</t>
  </si>
  <si>
    <t>O órgão estabelece e mantém um inventário de contas?</t>
  </si>
  <si>
    <t xml:space="preserve">Estabelecer e manter um inventário de todas as contas gerenciadas na organização. O inventário deve incluir contas de usuário e administrador. O inventário, no mínimo, deve conter o nome da pessoa, nome de usuário, datas de início/término de vínculo e departamento. Validar se todas as contas ativas estão autorizadas, trimestralmente ou com mais frequência. </t>
  </si>
  <si>
    <t>5.2</t>
  </si>
  <si>
    <t>5.5</t>
  </si>
  <si>
    <t>O órgão estabelece e mantém um inventário de contas de serviço?</t>
  </si>
  <si>
    <t>Estabelecer e manter um inventário de contas de serviço. O inventário, no mínimo, deve conter o departamento proprietário, data de revisão e propósito. Realizar análises de contas de serviço para validar se todas as contas ativas estão autorizadas, em uma programação recorrente, no mínimo trimestralmente ou com mais frequência.</t>
  </si>
  <si>
    <t>5.3</t>
  </si>
  <si>
    <t>O órgão usa senhas exclusivas?</t>
  </si>
  <si>
    <t>5.4</t>
  </si>
  <si>
    <t>O órgão restringe privilégios de administrador a contas de administrador dedicadas?</t>
  </si>
  <si>
    <t>5.6</t>
  </si>
  <si>
    <t>O órgão centraliza a gestão de contas?</t>
  </si>
  <si>
    <t>Centralizar a gestão de contas por meio de serviço de diretório ou de identidade.</t>
  </si>
  <si>
    <t>O órgão desabilita contas inativas?</t>
  </si>
  <si>
    <t>CIS CONTROLE 6:  GESTÃO DO CONTROLE DE ACESSO</t>
  </si>
  <si>
    <t>6.1</t>
  </si>
  <si>
    <t>6.6</t>
  </si>
  <si>
    <t>O órgão estabelece e mantém um inventário de sistemas de autenticação e autorização?</t>
  </si>
  <si>
    <t>Estabelecer e manter um inventário dos sistemas de autenticação e autorização da organização, incluindo aqueles hospedados no site local ou em um provedor de serviços remoto. Revisar e atualizar o inventário anualmente ou com mais frequência.</t>
  </si>
  <si>
    <t>6.2</t>
  </si>
  <si>
    <t>O órgão estabelece um Processo de Concessão de Acesso?</t>
  </si>
  <si>
    <t>Estabelecer e seguir um processo, de preferência automatizado, para conceder acesso aos ativos institucionais mediante nova contratação, concessão de direitos ou mudança de função de um usuário.</t>
  </si>
  <si>
    <t>6.3</t>
  </si>
  <si>
    <t>O órgão estabelece um Processo de Revogação de Acesso?</t>
  </si>
  <si>
    <t>Estabelecer e seguir um processo, de preferência automatizado, para revogar o acesso aos ativos institucionais, por meio da desativação de contas imediatamente após o encerramento, revogação de direitos ou mudança de função de um usuário. Desativar contas, em vez de excluí-las, pode ser necessário para preservar as trilhas de auditoria.</t>
  </si>
  <si>
    <t>6.4</t>
  </si>
  <si>
    <t>O órgão exige MFA para aplicações expostas externamente?</t>
  </si>
  <si>
    <t>Exigir que todas as aplicações corporativas ou de terceiros expostas externamente apliquem o MFA, onde houver suporte. Impor o MFA por meio de um serviço de diretório ou provedor de SSO é uma implementação satisfatória desta medida de segurança.</t>
  </si>
  <si>
    <t>6.5</t>
  </si>
  <si>
    <t>O órgão exige MFA para acesso remoto à rede?</t>
  </si>
  <si>
    <t>Exigir MFA para acesso remoto à rede.</t>
  </si>
  <si>
    <t>O órgão exige MFA para acesso administrativo?</t>
  </si>
  <si>
    <t>Exigir MFA para todas as contas de acesso administrativo, em todos os ativos institucionais, sejam gerenciados no site local ou por meio de um provedor terceirizado.</t>
  </si>
  <si>
    <t>6.7</t>
  </si>
  <si>
    <t>O órgão centraliza o controle de acesso?</t>
  </si>
  <si>
    <t>Centralizar o controle de acesso para todos os ativos institucionais por meio de um serviço de diretório ou provedor de SSO, onde houver suporte.</t>
  </si>
  <si>
    <t>6.8</t>
  </si>
  <si>
    <t>O órgão define e mantém o controle de acesso baseado em funções?</t>
  </si>
  <si>
    <t>Definir e manter o controle de acesso baseado em funções, determinando e documentando os direitos de acesso necessários para cada função dentro da organização para cumprir com sucesso suas funções atribuídas. Realizar análises de controle de acesso de ativos institucionais para validar se todos os privilégios estão autorizados, em uma programação recorrente, uma vez por ano ou com maior frequência.</t>
  </si>
  <si>
    <t>CIS CONTROLE 7:  GESTÃO CONTÍNUA DE VUNERABILIDADES</t>
  </si>
  <si>
    <t>7.1</t>
  </si>
  <si>
    <t>7.5</t>
  </si>
  <si>
    <t>O órgão realiza varreduras automatizadas de vulnerabilidade em ativos institucionais internos?</t>
  </si>
  <si>
    <t>Realizar varreduras automatizadas de vulnerabilidade em ativos institucionais internos trimestralmente ou com mais frequência. Realizar varreduras autenticadas e não autenticadas, usando uma ferramenta compatível com o SCAP(Security Content Automation Protocol).</t>
  </si>
  <si>
    <t>7.2</t>
  </si>
  <si>
    <t>7.6</t>
  </si>
  <si>
    <t>O órgão realiza varreduras automatizadas de vulnerabilidade em ativos institucionais expostos externamente?</t>
  </si>
  <si>
    <t>Executar varreduras de vulnerabilidade automatizadas de ativos institucionais expostos externamente usando uma ferramenta de varredura de vulnerabilidade compatível com o SCAP. Executar varreduras mensalmente ou com mais frequência.</t>
  </si>
  <si>
    <t>7.3</t>
  </si>
  <si>
    <t>O órgão estabelece e mantém um processo de gestão de vulnerabilidade?</t>
  </si>
  <si>
    <t>Estabelecer e manter um processo de gestão de vulnerabilidade documentado para ativos institucionais. Revisar e atualizar a documentação anualmente ou quando ocorrerem mudanças significativas na organização que possam impactar essa medida de segurança.</t>
  </si>
  <si>
    <t>7.4</t>
  </si>
  <si>
    <t>O órgão executa a gestão automatizada de patches do sistema operacional?</t>
  </si>
  <si>
    <t>Realizar atualizações do sistema operacional em ativos institucionais por meio da gestão automatizada de patches mensalmente ou com mais frequência.</t>
  </si>
  <si>
    <t>O órgão executa a gestão automatizada de patches de aplicações?</t>
  </si>
  <si>
    <t>Realizar atualizações de aplicações em ativos institucionais por meio da gestão automatizada de patches mensalmente ou com mais frequência.</t>
  </si>
  <si>
    <t>O órgão estabelece e mantém um processo de remediação?</t>
  </si>
  <si>
    <t>Estabelecer e manter uma estratégia de remediação baseada em risco documentada em um processo de remediação, com revisões mensais ou mais frequentes.</t>
  </si>
  <si>
    <t>7.7</t>
  </si>
  <si>
    <t>O órgão corrige vulnerabilidades detectadas?</t>
  </si>
  <si>
    <t>Corrigir as vulnerabilidades detectadas no software por meio de processos e ferramentas mensalmente, ou mais frequentemente, com base no processo de correção.</t>
  </si>
  <si>
    <t>CIS CONTROLE 8: GESTÃO DE REGISTROS DE AUDITORIA</t>
  </si>
  <si>
    <t>8.1</t>
  </si>
  <si>
    <t>O órgão estabelece e mantém um processo de gestão de log de auditoria?</t>
  </si>
  <si>
    <t>Estabelecer e manter um processo de gestão de log de auditoria que defina os requisitos de log da organização. Tratar da coleta, revisão e retenção de logs de auditoria para ativos  institucionais. Revisar e atualizar a documentação anualmente ou quando ocorrerem mudanças significativas na instituição que possam impactar esta medida de segurança.</t>
  </si>
  <si>
    <t>8.2</t>
  </si>
  <si>
    <t>8.3</t>
  </si>
  <si>
    <t>O órgão garante o armazenamento adequado do registro de auditoria?</t>
  </si>
  <si>
    <t>Certificar de que os destinos dos logs mantenham armazenamento adequado para cumprir o processo de gestão de log de auditoria da organização</t>
  </si>
  <si>
    <t>8.4</t>
  </si>
  <si>
    <t>O órgão padroniza a sincronização de tempo?</t>
  </si>
  <si>
    <t>Padronizar a sincronização de tempo. Configurar pelo menos duas fontes de tempo sincronizadas nos ativos institucionais, onde houver suporte.</t>
  </si>
  <si>
    <t>8.10</t>
  </si>
  <si>
    <t>O órgão retém os logs de auditoria?</t>
  </si>
  <si>
    <t>Reter os logs de auditoria em ativos institucionais por no mínimo 90 dias.</t>
  </si>
  <si>
    <t>8.5</t>
  </si>
  <si>
    <t>O órgão coleta logs de auditoria?</t>
  </si>
  <si>
    <t>Coletar logs de auditoria. Certificar de que o log, de acordo com o processo de gestão de log de auditoria da organização, tenha sido habilitado em todos os ativos.</t>
  </si>
  <si>
    <t>8.6</t>
  </si>
  <si>
    <t>O órgão coleta logs de auditoria detalhados?</t>
  </si>
  <si>
    <t>Configurar o log de auditoria detalhado para ativos institucionais contendo dados sensíveis. Incluir a origem do evento, data, nome de usuário, carimbo de data/hora, endereços de origem, endereços de destino e outros elementos úteis que podem ajudar em uma investigação forense.</t>
  </si>
  <si>
    <t>8.7</t>
  </si>
  <si>
    <t>O órgão coleta logs de auditoria de consulta DNS?</t>
  </si>
  <si>
    <t xml:space="preserve">Habilitar o registro de log de consulta do servidor DNS (Domain Name System) para detectar pesquisas de nomes de host para domínios maliciosos conhecidos. </t>
  </si>
  <si>
    <t>8.8</t>
  </si>
  <si>
    <t>O órgão coleta logs de auditoria de requisição de URL?</t>
  </si>
  <si>
    <t>Coletar logs de auditoria de requisição de URL em ativos institucionais, quando apropriado e suportado.</t>
  </si>
  <si>
    <t>8.9</t>
  </si>
  <si>
    <t>O órgão coleta logs de auditoria de linha de comando?</t>
  </si>
  <si>
    <t>Coletar logs de auditoria de linha de comando. Exemplos de implementação incluiem a coleta de  log de auditoria do PowerShell, BASH, terminais administrativos remotos.</t>
  </si>
  <si>
    <t>O órgão centraliza os logs de auditoria?</t>
  </si>
  <si>
    <t xml:space="preserve">Centralizar, na medida do possível, a coleta e retenção de logs de auditoria nos ativos institucionais. </t>
  </si>
  <si>
    <t>8.11</t>
  </si>
  <si>
    <t>O órgão conduz revisões de log de auditoria?</t>
  </si>
  <si>
    <t>Realizar análises de logs de auditoria para detectar anomalias ou eventos anormais que possam indicar uma ameaça potencial. Realizar revisões semanalmente ou com mais frequência.</t>
  </si>
  <si>
    <t>8.12</t>
  </si>
  <si>
    <t>O órgão coleta logs do provedor de serviços?</t>
  </si>
  <si>
    <t>Coletar logs do provedor de serviços. Exemplos de implementações incluem coleta de eventos de autenticação e autorização, eventos de criação e de descarte de dados e eventos de gestão de usuários.</t>
  </si>
  <si>
    <t>CIS CONTROLE 9: PROTEÇÕES DE E-MAIL E NAVEGADOR WEB</t>
  </si>
  <si>
    <t>9.1</t>
  </si>
  <si>
    <t>O órgão garante o uso apenas de navegadores e clientes de e-mail suportados plenamente?</t>
  </si>
  <si>
    <t>Certificar de que apenas navegadores e clientes de e-mail suportados plenamente tenham permissão para executar na organização, usando apenas a versão mais recente dos navegadores e clientes de e-mail fornecidos pelo fornecedor.</t>
  </si>
  <si>
    <t>9.2</t>
  </si>
  <si>
    <t>O órgão usa serviços de filtragem de DNS?</t>
  </si>
  <si>
    <t>Usar os serviços de filtragem de DNS em todos os ativos institucionais para bloquear o acesso a domínios mal-intencionados conhecidos.</t>
  </si>
  <si>
    <t>9.3</t>
  </si>
  <si>
    <t>O órgão mantém e impõe filtros de URL baseados em rede?</t>
  </si>
  <si>
    <t>Impor e atualizar filtros de URL baseados em rede para limitar um ativo institucional de se conectar a sites potencialmente maliciosos ou não aprovados. Exemplos de implementações incluem filtragem baseada em categoria, filtragem baseada em reputação ou através do uso de listas de bloqueio. Aplique filtros para todos os ativos institucionais.</t>
  </si>
  <si>
    <t>9.4</t>
  </si>
  <si>
    <t>O órgão restringe extensões de cliente de email e navegador desnecessárias ou não autorizadas?</t>
  </si>
  <si>
    <t>Restringir, seja desinstalando ou desabilitando, quaisquer plug-ins de cliente de e-mail ou navegador, extensões e aplicações complementares não autorizados ou desnecessários.</t>
  </si>
  <si>
    <t>9.5</t>
  </si>
  <si>
    <t>O órgão implementa o DMARC?</t>
  </si>
  <si>
    <t>Para diminuir a chance de e-mails forjados ou modificados de domínios válidos, implemente a política e verificação DMARC, começando com a implementação dos padrões Sender Policy Framework (SPF) e DomainKeys Identified Mail (DKIM)</t>
  </si>
  <si>
    <t>9.6</t>
  </si>
  <si>
    <t>O órgão bloqueia tipos de arquivo desnecessários?</t>
  </si>
  <si>
    <t>Bloquear tipos de arquivo desnecessários que tentem entrar no gateway de e-mail do órgão.</t>
  </si>
  <si>
    <t>9.7</t>
  </si>
  <si>
    <t>O órgão implanta e mantém proteções antimalware de servidor de e-mail?</t>
  </si>
  <si>
    <t>Implantar e manter proteção antimalware de servidores de e-mail, como varredura de anexos e/ou sandbox.</t>
  </si>
  <si>
    <t>CIS CONTROLE 10: DEFESAS CONTRA MALWARE</t>
  </si>
  <si>
    <t>10.1</t>
  </si>
  <si>
    <t>O órgão instala e 
mantém um 
software antimalware?</t>
  </si>
  <si>
    <t>Instalar e manter um software anti-malware em todos os ativos cibernéticos da organização.</t>
  </si>
  <si>
    <t>10.2</t>
  </si>
  <si>
    <t>O órgão configura atualizações automáticas de assinatura antimalware?</t>
  </si>
  <si>
    <t>Realizar a configuração de atualizações automáticas para as assinaturas anti-malware em todos os ativos cibernéticos da organização.</t>
  </si>
  <si>
    <t>10.3</t>
  </si>
  <si>
    <t>O órgão desabilita a execução e reprodução automática para mídias removíveis?</t>
  </si>
  <si>
    <t>Configurar os dispositivos para a não execução e reprodução automática de mídias removíveis.</t>
  </si>
  <si>
    <t>10.4</t>
  </si>
  <si>
    <t>10.5</t>
  </si>
  <si>
    <t>O órgão habilita funções antiexploração?</t>
  </si>
  <si>
    <t>Habilitar funcionalidades "anti-exploits" tais como Data Execution Prevention (DEP) ou Address Space Layout Randomization (ASLR) que estejam disponíveis no sistema operacional, ou implantar ferramentas apropriadas que possam ser configuradas para aplicar proteções sobre um conjunto mais amplo de aplicações e executáveis.</t>
  </si>
  <si>
    <t>10.6</t>
  </si>
  <si>
    <t>O órgão gerencia o software antimalware de maneira centralizada?</t>
  </si>
  <si>
    <t>Utilizar software anti-malware gerenciado centralmente para monitorar e defender continuamente cada uma das estações de trabalho e servidores da organização.</t>
  </si>
  <si>
    <t>O órgão configura a varredura antimalware automática de mídia removível?</t>
  </si>
  <si>
    <t>Configure o software anti-malware para verificar automaticamente a mídia removível.</t>
  </si>
  <si>
    <t>10.7</t>
  </si>
  <si>
    <t>O órgão utiliza software antimalware baseado em comportamento?</t>
  </si>
  <si>
    <t>Utilizar software anti-malware que consiga monitorar e identificar comportamentos fora do comum dos equipamentos da organização.</t>
  </si>
  <si>
    <t>CIS CONTROLE 11: RECUPERAÇÃO DE DADOS</t>
  </si>
  <si>
    <t>11.1</t>
  </si>
  <si>
    <t>11.3</t>
  </si>
  <si>
    <t>O órgão protege os dados de recuperação?</t>
  </si>
  <si>
    <t>Garantir que os dados de recuperação sejam protegidos adequadamente por meio de segurança física ou criptografia quando são armazenados, bem como quando são movidos pela rede. Isso inclui backups remotos e serviços em nuvem. Devem ser
estabelecidos controles que garantam que os dados de recuperação sejam equivalentes aos dados originais.</t>
  </si>
  <si>
    <t>11.2</t>
  </si>
  <si>
    <t>RECUPERAR</t>
  </si>
  <si>
    <t>O órgão estabelece e 
mantém um 
processo de 
recuperação de 
dados?</t>
  </si>
  <si>
    <t>Estabelecer e manter um processo de recuperação de dados. Tal processo deve descrever em seu escopo as atividades de recuperação de dados, priorização da recuperação e a atividade de segurança dos dados de backup. Periodicamente, deve ser realizada uma revisão e/ou atualização deste processo, assim como em casos específicos quando ocorrerem mudanças significativas na organização que venham impactar a organização de forma significativa.</t>
  </si>
  <si>
    <t>O órgão executa backups automatizados?</t>
  </si>
  <si>
    <t>Garantir que todos os dados dos sistemas tenham cópias de segurança (backups) realizadas automaticamente e de forma regular.</t>
  </si>
  <si>
    <t>11.4</t>
  </si>
  <si>
    <t>O órgão estabelece e mantém uma instância isolada de dados de recuperação?</t>
  </si>
  <si>
    <t>Criar e manter pelo menos uma instância isolada dos dados de recuperação. Alguns exemplos deste tipo de implementação são controle de versão de destinos de backup por meio de sistemas e serviços offline (backup offline, não acessível por meio de uma conexão de rede), em nuvem, ou em datacenter separado do site local.</t>
  </si>
  <si>
    <t>11.5</t>
  </si>
  <si>
    <t>O órgão testa os dados de recuperação?</t>
  </si>
  <si>
    <t>Realizar o teste de integridade dos dados na mídia de backup regularmente, executando um processo de restauração de dados para garantir que o backup esteja funcionando corretamente.</t>
  </si>
  <si>
    <t>CIS CONTROLE 12:  GESTÃO DA INFRAESTRUTURA DE REDE</t>
  </si>
  <si>
    <t>12.1</t>
  </si>
  <si>
    <t>12.4</t>
  </si>
  <si>
    <t>O órgão elabora e mantém diagramas de arquitetura?</t>
  </si>
  <si>
    <t>Elaborar e manter diagramas e demais documentações da arquitetura de rede da organização. A revisão destas documentações deve ser realizada de forma periódica ou quando ocorrerem mudanças que possam impactar tais artefatos.</t>
  </si>
  <si>
    <t>12.2</t>
  </si>
  <si>
    <t>O órgão garante que a infraestrutura de rede está atualizada?</t>
  </si>
  <si>
    <t>Garantir que a infraestrutura de rede da organização esteja sempre atualizada. Deve ser realizada uma revisão das versões de software de forma periódica, ou quando for identificada uma vulnerabilidade que eleve o risco da organização.</t>
  </si>
  <si>
    <t>12.3</t>
  </si>
  <si>
    <t>O órgão garante níveis de segurança para a arquitetura de rede?</t>
  </si>
  <si>
    <t>Garantir que a arquitetura de rede se mantenha segura. É interessante buscar implementar políticas de segurança como segmentação de rede, privilégio mínimo e níveis básicos de disponibilidade.</t>
  </si>
  <si>
    <t>O órgão gerencia a infraestrutura de rede e segurança?</t>
  </si>
  <si>
    <t>Implementar e gerenciar com segurança a infraestrutura de rede da organização.</t>
  </si>
  <si>
    <t>12.5</t>
  </si>
  <si>
    <t>O órgão centraliza a autenticação, autorização e auditoria de rede (AAA)?</t>
  </si>
  <si>
    <t>Implementar a centralização de (AAA) de rede.</t>
  </si>
  <si>
    <t>12.6</t>
  </si>
  <si>
    <t>O órgão utiliza protocolos de comunicação e gestão de rede seguros?</t>
  </si>
  <si>
    <t>Implementar protocolos de comunicação e rede seguros.</t>
  </si>
  <si>
    <t>12.7</t>
  </si>
  <si>
    <t>O órgão garante que os dispositivos remotos utilizem uma VPN e se conectem em uma infraestrutura AAA segura da organização?</t>
  </si>
  <si>
    <t>Fazer com que os usuários se autentiquem em serviços de autenticação e VPN gerenciados pela organização antes de acessar os dispositivos e recursos da organização.</t>
  </si>
  <si>
    <t>12.8</t>
  </si>
  <si>
    <t>O órgão utiliza e mantém recursos cibernéticos dedicados para todo o trabalho administrativo?</t>
  </si>
  <si>
    <t>Habilitar a coleta de Netflow e registros de log em cada um dos dispositivos existentes para a execução de tarefas administrativas, utilize e mantenha recursos cibernéticos dedicados, estes devem estar fisicamente ou logicamente separados e seguros. É importante que tais recursos sejam segmentados da rede primária
da organização, e não deve ser permitido o acesso a rede externa da organização. fronteiras da rede.</t>
  </si>
  <si>
    <t>CIS CONTROLE 13: MONITORAMENTO E DEFESA DA REDE</t>
  </si>
  <si>
    <t>13.1</t>
  </si>
  <si>
    <t>13.4</t>
  </si>
  <si>
    <t>O órgão realiza filtragem de tráfego entre os segmentos de rede?</t>
  </si>
  <si>
    <t>Realize a filtragem de tráfego entre os segmentos de rede.</t>
  </si>
  <si>
    <t>13.2</t>
  </si>
  <si>
    <t>13.5</t>
  </si>
  <si>
    <t>O órgão aplica o gerenciamento de controle de acesso em ativos remotos?</t>
  </si>
  <si>
    <t>Aplique o gerenciamento de controle de acesso em ativos que se conectam remotamente a organização. Determine a quantidade de acesso aos recursos da organização utilizando softwares antimalware devidamente atualizados, processos de configuração segura de ativos e certifique-se que os sistemas operacionais e demais aplicações estejam sempre atualizados.</t>
  </si>
  <si>
    <t>13.3</t>
  </si>
  <si>
    <t>13.7</t>
  </si>
  <si>
    <t>O órgão implanta soluções para prevenção de intrusão baseada em host?</t>
  </si>
  <si>
    <t>Implante uma solução para prevenção de intrusão baseada em host e ativos institucionais, preferencialmente com suporte do fornecedor.</t>
  </si>
  <si>
    <t>13.8</t>
  </si>
  <si>
    <t>O órgão implanta soluções para prevenção de intrusão de rede?</t>
  </si>
  <si>
    <t>Implante uma solução para prevenção de intrusão baseada em rede, preferencialmente com suporte do fornecedor.</t>
  </si>
  <si>
    <t>13.9</t>
  </si>
  <si>
    <t>O órgão implanta controle de acesso a nível de porta?</t>
  </si>
  <si>
    <t>Implante o controle de acesso em nível de porta. Tal controle utiliza o protocolo 802.1x ou soluções semelhantes como certificados, também podem ser utilizadas ferramentas para autenticação de usuário e/ou dispositivo.</t>
  </si>
  <si>
    <t>13.6</t>
  </si>
  <si>
    <t>13.10</t>
  </si>
  <si>
    <t>O órgão realiza a filtragem de camada de aplicação?</t>
  </si>
  <si>
    <t>Realize a filtragem de camada de aplicação. Exemplos de implementações são proxy de filtragem, firewall desta camada ou gateway.</t>
  </si>
  <si>
    <t>O órgão centraliza alertas de  eventos de  segurança?</t>
  </si>
  <si>
    <t>Centralize os alertas de eventos de segurança em ativos institucionais para que a organização consiga realizar a correlação e análise do log. Uma boa prática é o uso de um SIEM que inclua alertas de correlação de eventos definidos pelo fornecedor. Outra boa prática é a adoção de uma plataforma de análise de log configurada com aletas de correlação relevantes para a segurança cibernética.</t>
  </si>
  <si>
    <t>O órgão implanta soluções de detecção e intrusão baseada em host?</t>
  </si>
  <si>
    <t>Implante soluções para detecção de intrusão baseada em host em ativos institucionais</t>
  </si>
  <si>
    <t>O órgão implanta  soluções de  detecção e  intrusão  baseada em  rede?</t>
  </si>
  <si>
    <t>Implante soluções para detecção de intrusão de rede em ativos institucionais</t>
  </si>
  <si>
    <t>O órgão coleta logs de fluxo e tráfego de rede?</t>
  </si>
  <si>
    <t>Realize a coleta dos logs de fluxo e tráfego de rede com o objetivo de checar e alertar sobre dispositivos de rede que estejam com comportamento que fujam do padrão. em sua necessidade de acesso como parte de suas responsabilidades.</t>
  </si>
  <si>
    <t>13.11</t>
  </si>
  <si>
    <t>O órgão ajusta limites de  alertas de  eventos de  segurança?</t>
  </si>
  <si>
    <t>Ajuste periodicamente os limites dos alertas de eventos de segurança.</t>
  </si>
  <si>
    <t>CIS CONTROLE 14: CONSCIENTIZAÇÃO E TREINAMENTO DE COMPETÊNCIAS SOBRE SEGURANÇA</t>
  </si>
  <si>
    <t>14.1</t>
  </si>
  <si>
    <t>O órgão implanta e mantém um programa de conscientização de segurança?</t>
  </si>
  <si>
    <t>Criar programa de conscientização de segurança para que todos os membros da força de trabalho o realizem regularmente com o objetivo de garantir que eles entendam e exibam os conhecimentos e comportamentos necessários para ajudar a garantir a segurança da instituição. O programa de conscientização de segurança da instituição deve ser comunicado de maneira contínua e envolvente.</t>
  </si>
  <si>
    <t>14.2</t>
  </si>
  <si>
    <t>O órgão treina colaboradores para reconhecer ataques de engenharia social?</t>
  </si>
  <si>
    <t>Treinar os colaborares sobre como identificar diferentes formas de ataques de engenharia social, como phishing, golpes de telefone e chamadas realizadas por impostores.</t>
  </si>
  <si>
    <t>14.3</t>
  </si>
  <si>
    <t>O órgão treina os colaboradores nas melhores práticas de autenticação?</t>
  </si>
  <si>
    <t>Treinar os colaboradores sobre a importância de habilitar utilizar as melhores práticas de autenticação segura como MFA (Multi-factor Authentication – Autenticação de múltiplos fatores), composição de senha e gestão de credenciais.</t>
  </si>
  <si>
    <t>14.4</t>
  </si>
  <si>
    <t>O órgão treina os colaboradores nas Melhores Práticas de Tratamento de Dados?</t>
  </si>
  <si>
    <t>Treinar os membros da força de trabalho sobre como identificar e armazenar, transferir, arquivar e destruir informações sensíveis (incluindo dados pessoais) adequadamente. Isto também inclui o treinamento sobre práticas recomendadas de mesa e tela limpas, (não deixar senhas expostas nas mesas de trabalho e bloquear a tela da estação de trabalho ao se ausentar), apagar quadros físicos e virtuais após reuniões e armazenar dados e ativos com segurança.</t>
  </si>
  <si>
    <t>14.5</t>
  </si>
  <si>
    <t>O órgão treina os colaboradores sobre as causas da exposição não intencional de dados?</t>
  </si>
  <si>
    <t>Treinar os membros da força de trabalho para estarem cientes das causas de exposições de dados não intencionais, como perder seus dispositivos móveis ou enviar e-mail para a pessoa errada devido ao preenchimento automático de e-mail.</t>
  </si>
  <si>
    <t>14.6</t>
  </si>
  <si>
    <t>O órgão treina os colaboradores sobre como Reconhecer e Relatar incidentes de Segurança?</t>
  </si>
  <si>
    <t>Treinar os colaboradores para serem capazes de identificar os indicadores mais comuns de um incidente e serem capazes de relatar tal incidente.</t>
  </si>
  <si>
    <t>14.7</t>
  </si>
  <si>
    <t>O órgão treina os colaboradores sobre como identificar e comunicar se os seus ativos institucionais estão desatualizados em relação a segurança?</t>
  </si>
  <si>
    <t>Treine os colaboradores para entender como verificar e relatar patches de software desatualizados ou quaisquer falhas em ferramentas e processos automatizados. É importante incluir nesse treinamento a etapa de notificação do pessoal de TI sobre quaisquer falhas em processos e ferramentas automatizadas que estejam ocorrendo.</t>
  </si>
  <si>
    <t>14.8</t>
  </si>
  <si>
    <t>O órgão treina os colaboradores sobre os perigos de se conectar e transmitir dados institucionais em redes inseguras?</t>
  </si>
  <si>
    <t>Treine os colaboradores sobre os perigos de se conectar e transmitir dados em redes inseguras para atividades corporativas. Se a organização tiver funcionários remotos, o treinamento deve incluir orientação para garantir que todos os usuários configurem com segurança sua infraestrutura de rede doméstica.</t>
  </si>
  <si>
    <t>14.9</t>
  </si>
  <si>
    <t>O órgão conduz treinamento de competências e conscientização de segurança para funções específicas?</t>
  </si>
  <si>
    <t xml:space="preserve">Para colaboradores que atuem em funções específicas, realize o treinamento de conscientização de segurança e de competências específicas para estas funções. Exemplos de implementações incluem cursos de administração de sistema seguro para profissionais de TI, treinamento de conscientização e prevenção de vulnerabilidades para desenvolvedores de aplicações da web do OWASP e treinamento avançado de conscientização de engenharia social para funções de níveis estratégico da organização </t>
  </si>
  <si>
    <t>CIS CONTROLE 15: GESTÃO DE PROVEDOR DE SERVIÇOS</t>
  </si>
  <si>
    <t>15.1</t>
  </si>
  <si>
    <t>O órgão cria e gerencia o inventário de provedores de serviços?</t>
  </si>
  <si>
    <t>Crie e gerencie o inventário de provedores de serviços. Este inventário deve listar todos os provedores de serviços da organização, incluir classificações, e conter contatos institucionais para cada provedor de serviço. Deve ser realizada uma revisão e/ou atualização deste inventário anualmente ou quando ocorrerem mudanças significativas do provedor que venham impactar a organização de forma significativa.</t>
  </si>
  <si>
    <t>15.2</t>
  </si>
  <si>
    <t>O órgão cria e gerencia uma política de gestão de provedores de serviços?</t>
  </si>
  <si>
    <t>Crie e gerencie uma política de gestão de provedores de serviços. Faça com que tal política trate de classificação, inventário, avaliação, monitoramento e descomissionamento de prestadores e provedores de serviço da organização. Deve ser realizada uma revisão e/ou alteração desta política periodicamente, em casos específicos quando ocorrerem mudanças significativas na organização que venham impactar a organização de forma significativa.</t>
  </si>
  <si>
    <t>15.3</t>
  </si>
  <si>
    <t>O órgão classifica provedores de serviços?</t>
  </si>
  <si>
    <t>Realize a classificação de provedores de serviços. Para que seja realizada a classificação podem ser levadas em consideração uma ou mais característica do provedor, como a sensibilidade dos dados e informações que este provedor opera/gerencia, volume destes dados e informações, regulamentações aplicáveis, requisitos de disponibilidade e classificação de risco. Deve ser realizada uma revisão e/ou alteração desta classificação periodicamente, em casos específicos quando ocorrerem mudanças significativas na organização que venham impactar a organização e forma significativa</t>
  </si>
  <si>
    <t>15.4</t>
  </si>
  <si>
    <t>15.5</t>
  </si>
  <si>
    <t>O órgão avalia provedores de serviços?</t>
  </si>
  <si>
    <t>Realizar a avaliação de provedores de serviços da organização. O escopo da avaliação deve levar em consideração as diretrizes contidas na política de gestão de provedores de serviços além de classificações e relatórios de avaliação padronizados, questionários, e processos rigorosos aplicáveis. A avaliação de provedores de serviço deve ser realizada de forma periódica e na medida em que novos contratos estipulados ou renovados.</t>
  </si>
  <si>
    <t>O órgão garante que os contratos dos provedores de serviços contenham requisitos mínimos de segurança?</t>
  </si>
  <si>
    <t>Faça com que os contratos do provedor de serviços contenham requisitos de segurança, alguns exemplos destes requisitos de segurança são, requisitos mínimos de segurança do software, resposta a incidentes de segurança, criptografia e descarte de dados. Tais requisitos mínimos devem ser concisos com a política de gestão de provedores da organização. Deve ser realizada uma revisão dos contratos de provedores de forma periódica com o objetivo de atualizar e garantir que os requisitos de segurança estão sendo cumpridos.</t>
  </si>
  <si>
    <t>15.6</t>
  </si>
  <si>
    <t>15.7</t>
  </si>
  <si>
    <t>O órgão encerra de forma segura o contrato com o provedor de serviços?</t>
  </si>
  <si>
    <t>Realizar de forma segura o encerramento de contrato de provedores e prestadores de serviço. Algumas ações que possam ser utilizadas para realizar o encerramento de contratos ou desligamento de prestadores são, desativação de contas de usuário e serviço utilizadas durante o contrato, encerramento de fluxo de dados e descarte
seguros de dados e informações corporativas em sistemas dos provedores de serviço.</t>
  </si>
  <si>
    <t>O órgão monitora provedores de serviço?</t>
  </si>
  <si>
    <t>Realizar a monitoração de provedores de acordo com a política de gestão dos provedores de serviços. Tal monitoração pode incluir a avaliação periódica do provedor, monitoração de artefatos entregues pelo provedor</t>
  </si>
  <si>
    <t>CIS CONTROLE 16: SEGURANÇA DE APLICAÇÕES</t>
  </si>
  <si>
    <t>16.1</t>
  </si>
  <si>
    <t>O órgão estabelece e 
mantém um 
processo de 
desenvolvimento 
de aplicações?</t>
  </si>
  <si>
    <t>Estabelecer e manter um processo de desenvolvimento de aplicações seguro. Este processo deve tratar de itens como padrões de design seguro de aplicações (Security by Design), práticas de codificação seguras, treinamentos para desenvolvedores, gestão de vulnerabilidades, segurança de código de terceiros e procedimentos
de teste de segurança de aplicação. Deve ser realizada uma revisão e/ou alteração deste processo periodicamente, em casos específicos ou quando ocorrerem mudanças na organização que venham impactá-la de forma significativa.</t>
  </si>
  <si>
    <t>16.2</t>
  </si>
  <si>
    <t>O órgão estabelece e mantém um processo para aceitar e endereçar vulnerabilidades de software?</t>
  </si>
  <si>
    <t>Estabelecer e manter um processo de aceitação e tratamento de informações sobre vulnerabilidades de software, incluindo mecanismos para que entidades externas contactem o grupo de segurança da instituição. É importante que o processo inclua itens como: Política de tratamento de vulnerabilidades identificadas e relatadas, equipe ou profissional responsável por analisar os relatórios de vulnerabilidade e um processo de entrada, atribuição, correção e testes de correção. Como parte deste processo, é importante rastrear as vulnerabilidades, classificar a gravidade e atribuir métricas capazes de medir o tempo de identificação, análise e correção das vulnerabilidades. Deve ser realizada uma revisão e/ou alteração deste processo periodicamente, em casos específicos ou quando ocorrerem mudanças na organização que venham impactá-la de forma significativa.</t>
  </si>
  <si>
    <t>16.3</t>
  </si>
  <si>
    <t>O órgão executa análise de causa raiz em vulnerabilidades de segurança?</t>
  </si>
  <si>
    <t>Executar a análise de causa raiz em vulnerabilidades de segurança. A análise da causa raiz é a tarefa capaz de avaliar os problemas subjacentes que criam vulnerabilidades no código da aplicação e permite que as equipes de desenvolvimento vão além de apenas corrigir vulnerabilidades individuais conforme elas surgem.</t>
  </si>
  <si>
    <t>16.4</t>
  </si>
  <si>
    <t>O órgão estabelece e gerencia um inventário de componentes de software de terceiros?</t>
  </si>
  <si>
    <t>Estabelecer e gerenciar um inventário atualizado de componentes de terceiros usados no desenvolvimento, geralmente chamados de “lista de materiais”, bem como componentes programados para uso futuro. Este inventário deve incluir quaisquer riscos que cada componente de terceiros possa representar a organização. Deve ser realizada uma revisão e/ou alteração deste inventário periodicamente, com o objetivo de identificar quaisquer mudanças ou atualização nesses componentes e validar a compatibilidade do mesmo.</t>
  </si>
  <si>
    <t>16.5</t>
  </si>
  <si>
    <t>O órgão usa componentes de software de terceiros atualizados e confiáveis?</t>
  </si>
  <si>
    <t>Utilizar apenas componentes de terceiros atualizados e confiáveis. Quando possível, escolher bibliotecas e estruturas pré-estabelecidas e comprovadas que forneçam a segurança adequada. É importante adquirir tais componentes de fornecedores e fontes confiáveis ou realizar a avaliação de vulnerabilidades do software antes de usar/adquirir.</t>
  </si>
  <si>
    <t>16.6</t>
  </si>
  <si>
    <t>O órgão estabelece e mantém um processo para a classificação de severidade de vulnerabilidades?</t>
  </si>
  <si>
    <t>Estabelecer e manter um processo para a classificação de gravidade de vulnerabilidades capaz de facilitar a priorização na medida em que as vulnerabilidades descobertas são corrigidas. Esse processo deve incluir a definição de um nível mínimo de aceitabilidade de segurança para a liberação de código ou aplicações. A classificação de gravidade deve trazer uma forma sistemática de triagem de vulnerabilidades que venha a melhorar a gestão de riscos e ajuda a garantir que os bugs mais graves sejam priorizados. Revise o processo o e a classificação de vulnerabilidade periodicamente.</t>
  </si>
  <si>
    <t>16.7</t>
  </si>
  <si>
    <t>O órgão usa modelos de configurações de segurança padrão para infraestrutura de aplicações?</t>
  </si>
  <si>
    <t>Utilizar modelos de configuração de segurança padrão (Segurança by Default) recomendados pela equipe de segurança em componentes de infraestrutura de aplicações. Isso inclui servidores subjacentes, bancos de dados e servidores web e se aplica a contêineres de nuvem, componentes de Platform as a Service (PaaS) e componentes de Security as a Service (SaaS). Não permita que o software desenvolvido internamente enfraqueça as configurações de segurança da organização.</t>
  </si>
  <si>
    <t>16.8</t>
  </si>
  <si>
    <t>O órgão separa sistemas de produção e não produção?</t>
  </si>
  <si>
    <t>Manter ambientes separados para sistemas de produção e não produção.</t>
  </si>
  <si>
    <t>16.9</t>
  </si>
  <si>
    <t>O órgão treina desenvolvedores em conceitos de segurança de aplicações e codificação segura?</t>
  </si>
  <si>
    <t>Garantir que todos os responsáveis pelo desenvolvimento de software recebam treinamento para escrever código seguro para seu ambiente de desenvolvimento e responsabilidades específicas. O treinamento deve incluir princípios gerais de segurança e práticas padrão de segurança para aplicações. O treinamento deve ser realizado periodicamente, é interessante estabelecer uma cultura de segurança entre os desenvolvedores.</t>
  </si>
  <si>
    <t>16.10</t>
  </si>
  <si>
    <t>O órgão aplica princípios de design seguro em arquiteturas de aplicações?</t>
  </si>
  <si>
    <t>Aplicar princípios de design seguro em arquiteturas de aplicações. Os princípios de design seguro incluem o conceito de privilégio mínimo e aplicação de mediação para validar cada operação que o usuário faz, promovendo o conceito de “nunca confiar nas entradas do usuário”. Os exemplos incluem garantir que a verificação explícita de erros seja realizada e documentada para todas as entradas, incluindo tamanho, tipo de dados e intervalos ou formatos aceitáveis. O design seguro também significa minimizar a superfície de ataque da infraestrutura da aplicação, como desligar portas e serviços desprotegidos, remover programas e arquivos desnecessários e renomear ou remover contas padrão.</t>
  </si>
  <si>
    <t>16.11</t>
  </si>
  <si>
    <t>O órgão aproveita os módulos ou serviços controlados para componentes de segurança de aplicações?</t>
  </si>
  <si>
    <t>Aproveitar módulos ou serviços controlados para componentes de segurança da aplicação, como gestão de identidade, criptografia e auditoria de logs. O uso de recursos para plataforma em funções críticas de segurança deve reduzir a carga de trabalho dos desenvolvedores e minimizará a probabilidade de erros de design ou
implementação. Os sistemas operacionais modernos fornecem mecanismos para criar e manter logs de auditoria seguros. mecanismos eficazes para identificação, autenticação e autorização e disponibilizam esses mecanismos para as aplicações. Use apenas algoritmos de criptografia padronizados, atualmente aceitos e amplamente revisados. Os sistemas operacionais também fornecem</t>
  </si>
  <si>
    <t>16.12</t>
  </si>
  <si>
    <t>O órgão implementa verificações de segurança em nível de código?</t>
  </si>
  <si>
    <t>Utilizar ferramentas de análise estáticas e dinâmicas dentro do ciclo de vida da aplicação para verificar se as práticas de codificação seguras estão sendo utilizadas na organização.</t>
  </si>
  <si>
    <t>16.13</t>
  </si>
  <si>
    <t>O órgão realiza teste de invasão de aplicação?</t>
  </si>
  <si>
    <t>Realizar testes de invasão em aplicações. Para aplicações críticas, o teste de invasão autenticado é mais adequado para localizar vulnerabilidades de codificação e de negócios do que a varredura de código e o teste de segurança automatizado. O teste de invasão depende da habilidade do testador para manipular manualmente uma aplicação como um usuário autenticado e não autenticado.</t>
  </si>
  <si>
    <t>16.14</t>
  </si>
  <si>
    <t>O órgão realiza a modelagem de ameaças?</t>
  </si>
  <si>
    <t>Realizar a modelagem de ameaças. A modelagem de ameaças é o processo de identificar e abordar as falhas de design de segurança da aplicação em um desenho, antes que o código seja criado. É conduzido por profissionais especialmente treinados que avaliam o design da aplicação e medem os riscos de segurança para cada ponto de entrada e nível de acesso. O objetivo é mapear a aplicação, a arquitetura e a infraestrutura de uma forma estruturada para entender todos os pontos fracos.</t>
  </si>
  <si>
    <t>CIS CONTROLE 17: GESTÃO DE RESPOSTA A INCIDENTES</t>
  </si>
  <si>
    <t>17.1</t>
  </si>
  <si>
    <t>O órgão designa os colaboradores para gerenciar o tratamento de incidentes?</t>
  </si>
  <si>
    <t>Designar os responsáveis para gerenciar o processo de tratamento de incidentes da organização. A equipe de gestão é responsável pela coordenação e documentação dos esforços de resposta e recuperação a incidentes, esta equipe pode formada por
colaboradores internos, terceirizados ou pode contar com os dois tipos de  colaborares. Casos em que a equipe for composta somente por funcionários terceirizados, a organização deve designar pelo menos um colaborador interno para supervisionar qualquer ação terceirizada.</t>
  </si>
  <si>
    <t>17.2</t>
  </si>
  <si>
    <t>O órgão estabelece e mantém informações de contato para relatar incidentes de segurança?</t>
  </si>
  <si>
    <t>Estabelecer e manter as informações de contato das pessoas que precisam ser informadas sobre os incidentes de segurança. Os contatos podem incluir funcionários internos, fornecedores terceirizados, policiais, provedores de seguros cibernéticos, agências governamentais relevantes, parceiros do Information Sharing and Analysis Center (ISAC) ou outras partes interessadas. Verifique os contatos periodicamente para garantir que as informações estejam atualizadas.</t>
  </si>
  <si>
    <t>17.3</t>
  </si>
  <si>
    <t>O órgão estabelece e mantém um processo institucional para relatar incidentes?</t>
  </si>
  <si>
    <t>Estabelecer e manter um processo institucional para a colaborares relatarem incidentes de segurança. O processo inclui cronograma de relatórios, pessoal responsável por para relatar, mecanismo para relatar e as informações mínimas a serem relatadas. É importante certificar que o processo está publicamente disponível para todos os colaboradores da organização. Deve ser realizada uma revisão  periódica deste processo ou quando ocorrerem mudanças significativas na organização que possam impactar esta medida de segurança.</t>
  </si>
  <si>
    <t>17.4</t>
  </si>
  <si>
    <t>O órgão estabelece e mantém um processo de resposta a incidente?</t>
  </si>
  <si>
    <t>Estabelecer e manter um processo de resposta a incidentes que aborde funções e responsabilidades, requisitos de conformidade e um plano de comunicação. Realize a revisão deste processo de forma periódica ou quando ocorrerem mudanças significativas na organização que possam impactar esta medida de segurança.</t>
  </si>
  <si>
    <t>17.5</t>
  </si>
  <si>
    <t>O órgão atribui funções e responsabilidades?</t>
  </si>
  <si>
    <t>17.6</t>
  </si>
  <si>
    <t>O órgão define mecanismos de comunicação durante a resposta a incidente?</t>
  </si>
  <si>
    <t>Determinar quais mecanismos primários e secundários serão usados para relatar um incidente e se comunicar durante um incidente de segurança. Os mecanismos podem incluir ligações, e-mails ou cartas. Lembre-se de que certos mecanismos, como e-mails, podem ser afetados durante um incidente de segurança. Realize a revisão desta medida de forma periódica ou quando ocorrerem mudanças significativas na organização que possam impactar esta medida de segurança.</t>
  </si>
  <si>
    <t>17.7</t>
  </si>
  <si>
    <t>O órgão conduz exercícios de resposta a incidentes regularmente?</t>
  </si>
  <si>
    <t>Planejar e conduzir exercícios e cenários rotineiros de resposta a incidentes para a equipe envolvida na resposta a incidentes, de forma a manter a conscientização e tranquilidade no caso de resposta a ameaças reais. Os exercícios devem testar os canais de comunicação, tomada de decisão e recursos técnicos da equipe de resposta a incidentes, contemplando a utilização das ferramentas e dados disponíveis.</t>
  </si>
  <si>
    <t>17.8</t>
  </si>
  <si>
    <t>O órgão realiza análises pós-incidente?</t>
  </si>
  <si>
    <t>Realizar análises pós-incidente. As análises pós-incidente ajudam a prevenir a recorrência do incidente por meio da identificação de lições aprendidas e ações de acompanhamento.</t>
  </si>
  <si>
    <t>17.9</t>
  </si>
  <si>
    <t>O órgão estabelece e mantém limites de incidentes de segurança?</t>
  </si>
  <si>
    <t>Estabelecer e mantenha limites de incidentes de segurança, incluindo, no mínimo, a diferenciação entre um incidente e um evento. Os exemplos podem incluir: atividade anormal, vulnerabilidade de segurança, ameaça de segurança, violação de dados, incidente de privacidade etc. Realize a revisão desta medida de forma periódica ou quando ocorrerem mudanças significativas na organização que possam impactar esta medida de segurança.</t>
  </si>
  <si>
    <t>CIS CONTROLE 18: TESTES DE INVASÃO</t>
  </si>
  <si>
    <t>18.1</t>
  </si>
  <si>
    <t>O órgão elabora e mantém um programa de teste de invasão?</t>
  </si>
  <si>
    <t>Estabelecer um programa para testes de invasão adequado ao tamanho, complexidade e maturidade da organização. O programa de teste de invasão deve levar em consideração o escopo do teste como rede, aplicação web, API, controles de instalações físicas e etc.</t>
  </si>
  <si>
    <t>18.2</t>
  </si>
  <si>
    <t>O órgão realiza testes de invasão externos periódicos?</t>
  </si>
  <si>
    <t>Conduzir testes de invasão e externos regularmente. A teste de invasão externo deve ser reconhecido pela organização e deve ser capaz de detectar informações exploráveis que possam impactar a segurança da organização. Tal teste deve ser realizado por profissionais qualificados.</t>
  </si>
  <si>
    <t>18.3</t>
  </si>
  <si>
    <t>18.5</t>
  </si>
  <si>
    <t>O órgão realiza testes de invasão internos periódicos?</t>
  </si>
  <si>
    <t>Realize testes de invasão internos periódicos com base nos requisitos do programa de testes de invasão.</t>
  </si>
  <si>
    <t>18.4</t>
  </si>
  <si>
    <t>O órgão corrige os resultados dos testes de invasão?</t>
  </si>
  <si>
    <t>Corrigir as descobertas do teste de invasão com base na política da organização para o escopo e a priorização de correção de vulnerabilidades.</t>
  </si>
  <si>
    <t>O órgão valida as medidas de segurança?</t>
  </si>
  <si>
    <t>Validar as medidas de segurança após cada teste de invasão. Se necessário, modificar os conjuntos de regras e recursos para detectar as técnicas usadas durante o teste.</t>
  </si>
  <si>
    <t>G4</t>
  </si>
  <si>
    <r>
      <t xml:space="preserve">NECESSÁRIO SELECIONAR RESPOSTA PARA </t>
    </r>
    <r>
      <rPr>
        <b/>
        <u/>
        <sz val="22"/>
        <color theme="5" tint="-0.499984740745262"/>
        <rFont val="Calibri"/>
        <family val="2"/>
        <scheme val="minor"/>
      </rPr>
      <t>TODAS AS MEDIDAS</t>
    </r>
    <r>
      <rPr>
        <b/>
        <sz val="22"/>
        <color theme="5" tint="-0.499984740745262"/>
        <rFont val="Calibri"/>
        <family val="2"/>
        <scheme val="minor"/>
      </rPr>
      <t xml:space="preserve"> E </t>
    </r>
    <r>
      <rPr>
        <b/>
        <u/>
        <sz val="22"/>
        <color theme="5" tint="-0.499984740745262"/>
        <rFont val="Calibri"/>
        <family val="2"/>
        <scheme val="minor"/>
      </rPr>
      <t>TODOS OS CONTROLES</t>
    </r>
  </si>
  <si>
    <t>GRUPO DE IMPLEMENTAÇÃO</t>
  </si>
  <si>
    <t>FUNÇÃO NIST PF</t>
  </si>
  <si>
    <t xml:space="preserve">RESPOSTA DAS MEDIDAS </t>
  </si>
  <si>
    <t>RESPOSTA DA VISÃO MACRO DOS CONTROLES</t>
  </si>
  <si>
    <t>CONTROLE 19: INVENTÁRIO E MAPEAMENTO</t>
  </si>
  <si>
    <t>19.1</t>
  </si>
  <si>
    <t>IDENTIFICAR-P</t>
  </si>
  <si>
    <t>A organização documenta os sistemas, serviços e processos que tratam dados pessoais?</t>
  </si>
  <si>
    <t>19.2</t>
  </si>
  <si>
    <t>O órgão mapeia os agentes de tratamento (controlador, co-controladores e operadores) responsáveis pelo processamento de dados pessoais?</t>
  </si>
  <si>
    <t>19.3</t>
  </si>
  <si>
    <t>O órgão documenta as fases do tratamento em que o operador atua?</t>
  </si>
  <si>
    <t>19.4</t>
  </si>
  <si>
    <t xml:space="preserve">O órgão mapeia os fluxos ou ações do tratamento de dados pessoais? </t>
  </si>
  <si>
    <t>19.5</t>
  </si>
  <si>
    <t>O órgão mapeia o escopo (abrangência ou área geográfica) dos tratamentos de dados pessoais?</t>
  </si>
  <si>
    <t>19.6</t>
  </si>
  <si>
    <t>O órgão documenta a natureza (fonte) dos dados pessoais tratados?</t>
  </si>
  <si>
    <t>19.7</t>
  </si>
  <si>
    <t>A organização registra as bases legais que fundamentam as atividades de tratamento de dados pessoais e dados pessoais sensíveis?</t>
  </si>
  <si>
    <t>19.8</t>
  </si>
  <si>
    <t>O órgão inventaria as categorias dos dados pessoais e dados pessoais sensíveis objetos dos tratamentos realizados?</t>
  </si>
  <si>
    <t>19.9</t>
  </si>
  <si>
    <t>O órgão registra o tempo de retenção de dados pessoais tratados conforme a finalidade de cada processamento?</t>
  </si>
  <si>
    <t>19.10</t>
  </si>
  <si>
    <t>O órgão inventaria as categorias dos titulares de dados pessoais utilizados no tratamento?</t>
  </si>
  <si>
    <t>19.11</t>
  </si>
  <si>
    <t>O órgão registra os compartilhamentos de dados pessoais realizados com operadores terceiros e outras instituições conforme Art. 26 e 27 da LGPD, incluindo quais dados pessoais foram divulgados, a quem e com que finalidade?</t>
  </si>
  <si>
    <t>19.12</t>
  </si>
  <si>
    <t>O órgão mapeia os ambientes (ex: interno, nuvem, terceiros, etc) em que os dados pessoais objetos dos tratamentos são processados?</t>
  </si>
  <si>
    <t>19.13</t>
  </si>
  <si>
    <t>O órgão registra as transferências internacionais de dados pessoais realizadas conforme o Capítulo V da LGPD, incluindo quais dados pessoais foram divulgados e a quem?</t>
  </si>
  <si>
    <t>19.14</t>
  </si>
  <si>
    <t>O órgão mapeia os contratos estabelecidos/firmados com terceiros operadores responsáveis pelos tratamentos de dados pessoais?</t>
  </si>
  <si>
    <t>CONTROLE 20: FINALIDADE E HIPÓTESES LEGAIS</t>
  </si>
  <si>
    <t>20.1</t>
  </si>
  <si>
    <t>O órgão identifica as finalidades específicas antes da realização dos tratamentos de dados pessoais?</t>
  </si>
  <si>
    <t>20.2</t>
  </si>
  <si>
    <t>O órgão identifica as hipóteses de tratamento antes da realização dos processamentos de dados pessoais?</t>
  </si>
  <si>
    <t>20.3</t>
  </si>
  <si>
    <t>A organização identifica as bases legais que fundamentam as atividades de tratamento de dados pessoais e dados pessoais sensíveis antes da realização do tratamento?</t>
  </si>
  <si>
    <t>20.4</t>
  </si>
  <si>
    <t>CONTROLAR-P</t>
  </si>
  <si>
    <t>O órgão prioritariamente realiza tratamento de dados pessoais apenas para o atendimento de finalidade específica, na persecução do interesse público, com o objetivo de executar as competências legais ou cumprir as atribuições legais do serviço público?</t>
  </si>
  <si>
    <t>20.5</t>
  </si>
  <si>
    <t>O órgão trata dados pessoais sensíveis para executar políticas públicas previstas apenas em leis e regulamentos?</t>
  </si>
  <si>
    <t>20.6</t>
  </si>
  <si>
    <t>O órgão ao realizar tratamento de dados pessoais sensíveis baseado na hipótese de tutela da saúde, restringe o tratamento exclusivamente a profissionais de saúde, serviços de saúde ou autoridade sanitária?</t>
  </si>
  <si>
    <t>20.7</t>
  </si>
  <si>
    <t>O órgão adota mecanismos para assegurar que a divulgação dos resultados ou de qualquer excerto do estudo ou da pesquisa, em nenhuma hipótese, revele dados pessoais?</t>
  </si>
  <si>
    <t>20.8</t>
  </si>
  <si>
    <t>O órgão, ao realizar estudos em saúde pública, trata os dados pessoais exclusivamente dentro da instituição, mantidos em ambiente controlado e seguro, conforme práticas de segurança previstas em regulamento específico, e estritamente para a finalidade de realização de estudos e pesquisas?</t>
  </si>
  <si>
    <t>20.9</t>
  </si>
  <si>
    <t>O órgão mantém processo contínuo de gerenciamento das hipóteses legais de tratamento, incluindo o desenvolvimento de capacidades para cumprimento de obrigações decorrentes da definição da hipótese legal de tratamento, tais como: gerenciamento do consentimento, elaboração de Avaliação de Legitimo Interesse, etc?</t>
  </si>
  <si>
    <t>20.10</t>
  </si>
  <si>
    <t>O órgão, ao realizar compartilhamento de dados pessoais, adota medidas que assegurem a compatibilidade do propósito geral da finalidade original informada ao titular?</t>
  </si>
  <si>
    <t>20.11</t>
  </si>
  <si>
    <t>O órgão ao coletar cookies identifica, no banner de segundo  nível, as hipóteses legais utilizadas, de acordo com cada finalidade/categoria de cookie, utilizando o consentimento como principal hipótese legal, exceção feita aos cookies estritamente necessários, que podem se basear no legítimo interesse ou, se for caso cumprimento de obrigações ou atribuições legais?</t>
  </si>
  <si>
    <t>20.12</t>
  </si>
  <si>
    <t>O órgão ao coletar cookies permite, no banner de segundo  nível, a obtenção do consentimento específico de acordo com as categorias identificadas, observados o disposto na LGPD?</t>
  </si>
  <si>
    <t>20.13</t>
  </si>
  <si>
    <t>O órgão mantém o fornecimento do serviço quando os titulares de dados pessoais se recusam a fornecer o consentimento para cookies não necessários?</t>
  </si>
  <si>
    <t>20.14</t>
  </si>
  <si>
    <t>O tratamento de dados pessoais de crianças e adolescentes é realizado no seu melhor interesse com base em hipótese legal prevista pela LGPD e, no que couber, conforme preconizado pelo art. 14 da LGPD?</t>
  </si>
  <si>
    <t>CONTROLE 21: GOVERNANÇA</t>
  </si>
  <si>
    <t>21.1</t>
  </si>
  <si>
    <t>GOVERNAR-P</t>
  </si>
  <si>
    <t>O órgão adota medidas para adequar seus processos e atividades relacionadas ao tratamento de dados pessoais às legislações/normativos de privacidade e proteção de dados vigentes?</t>
  </si>
  <si>
    <t>21.2</t>
  </si>
  <si>
    <t>O órgão já elaborou e divulgou o seu Programa Institucional de Privacidade de Dados, conforme estabelecido no art.50 da LGPD?</t>
  </si>
  <si>
    <t>21.3</t>
  </si>
  <si>
    <t>As funções e responsabilidades dos colaboradores envolvidos nos tratamentos de dados pessoais são claramente estabelecidas e comunicadas?</t>
  </si>
  <si>
    <t>21.4</t>
  </si>
  <si>
    <t>O órgão disponibiliza para o encarregado os recursos necessários para implementação da LGPD e acesso direto à alta administração?</t>
  </si>
  <si>
    <t>21.5</t>
  </si>
  <si>
    <t>O órgão determina as responsabilidades e respectivos papéis para o tratamento de dados pessoais com o(s) controlador(es) conjunto(s) envolvido(s)?</t>
  </si>
  <si>
    <t>21.6</t>
  </si>
  <si>
    <t>O órgão divulga a seus colaboradores internos e externos as políticas e procedimentos operacionais relacionados à proteção de dados pessoais?</t>
  </si>
  <si>
    <t>21.7</t>
  </si>
  <si>
    <t>Os requisitos legais, regulatórios e contratuais relativos à privacidade são compreendidos e direcionados por meio regras de boas práticas e de governança publicadas pela instituição?</t>
  </si>
  <si>
    <t>21.8</t>
  </si>
  <si>
    <t xml:space="preserve">No âmbito das operações de tratamento de dados pessoais, existe uma tolerância ao risco organizacional definida, claramente expressa e informada às partes interessadas do órgão? </t>
  </si>
  <si>
    <t>21.9</t>
  </si>
  <si>
    <t>Foram definidos indicadores que serão utilizados para medir os resultados e desempenho do órgão na implementação do Programa Institucional de Privacidade de Dados?</t>
  </si>
  <si>
    <t>21.10</t>
  </si>
  <si>
    <t>O órgão instituiu uma equipe que realiza o monitoramento das vulnerabilidades técnicas dos serviços que tratam dados pessoais?</t>
  </si>
  <si>
    <t>CONTROLE 22: POLÍTICAS, PROCESSOS E PROCEDIMENTOS</t>
  </si>
  <si>
    <t>22.1</t>
  </si>
  <si>
    <t>A organização revisou e adequou a Política de Segurança da Informação ou instrumento similar à LGPD?</t>
  </si>
  <si>
    <t>22.2</t>
  </si>
  <si>
    <t>Há uma política vigente ou documento equivalente que dispõe sobre diretrizes de proteção de dados pessoais?</t>
  </si>
  <si>
    <t>22.3</t>
  </si>
  <si>
    <t>As políticas, processos e procedimentos de gerenciamento de risco de privacidade do tratamento de dados pessoais são identificados, estabelecidos, avaliados, gerenciados e acordados pelas partes interessadas organizacionais, e seu progresso medido e comunicado?</t>
  </si>
  <si>
    <t>22.4</t>
  </si>
  <si>
    <t>Os instrumentos convocatórios (editais licitatórios) estão adequados à LGPD?</t>
  </si>
  <si>
    <t>22.5</t>
  </si>
  <si>
    <t>O órgão fornece um processo para monitorar as leis e políticas de privacidade com o objetivo de identificar alterações que afetem o programa de proteção de dados pessoais?</t>
  </si>
  <si>
    <t>22.6</t>
  </si>
  <si>
    <t>A instituição estabelece um processo formal para a concessão de direitos de acesso privilegiado para o processamento de dados pessoais?</t>
  </si>
  <si>
    <t>22.7</t>
  </si>
  <si>
    <t>O órgão estabelece procedimento ou metodologia para assegurar que os princípios da LGPD estão sendo respeitados desde a fase de concepção do produto ou do serviço até a sua execução (Privacy by Design)?</t>
  </si>
  <si>
    <t>22.8</t>
  </si>
  <si>
    <t>A instituição implementa processos para que o tratamento dos dados pessoais seja preciso, completo, atualizado, adequado e relevante para a finalidade de uso?</t>
  </si>
  <si>
    <t>22.9</t>
  </si>
  <si>
    <t>O órgão estabelece políticas, procedimentos e adota mecanismos documentados para o descarte de dados pessoais?</t>
  </si>
  <si>
    <t>22.10</t>
  </si>
  <si>
    <t>A organização adequou seu Plano de Resposta a Incidentes (ou documento similar) à LGPD de forma a tratar violações relativas à privacidade dos titulares de dados pessoais?</t>
  </si>
  <si>
    <t>22.11</t>
  </si>
  <si>
    <t>A organização estabeleceu procedimentos para comunicar à Autoridade Nacional de Proteção de Dados e ao titular a ocorrência de incidente de segurança que possa acarretar risco ou dano relevante aos titulares?</t>
  </si>
  <si>
    <t>22.12</t>
  </si>
  <si>
    <t>O órgão revisa periodicamente as políticas, processos, planos e procedimentos de proteção de dados pessoais?</t>
  </si>
  <si>
    <t>CONTROLE 23: CONSCIENTIZAÇÃO E TREINAMENTO</t>
  </si>
  <si>
    <t>23.1</t>
  </si>
  <si>
    <t>O órgão implementa e mantêm uma estratégia abrangente de treinamento e conscientização a fim de garantir que a força de trabalho compreenda sobre suas responsabilidades e procedimentos de proteção de dados pessoais?</t>
  </si>
  <si>
    <t>23.2</t>
  </si>
  <si>
    <t>O plano de desenvolvimento de pessoas do órgão contempla treinamento adequado sobre a temática de privacidade e de proteção de dados pessoais?</t>
  </si>
  <si>
    <t>23.3</t>
  </si>
  <si>
    <t>As ações de treinamento e conscientização realizadas pela instituição visam a manter os colaboradores atualizados sobre os desenvolvimentos no ambiente regulatório, contratual e tecnológico que possam afetar a conformidade de privacidade da organização?</t>
  </si>
  <si>
    <t>23.4</t>
  </si>
  <si>
    <t>O órgão executa regularmente (por exemplo, anual) ou conforme necessário (por exemplo, após um incidente) treinamento básico e direcionado de proteção de dados pessoais conforme as funções das pessoas envolvidas com o tratamento?</t>
  </si>
  <si>
    <t>PRIVACIDADE CONTROLE 24: MINIMIZAÇÃO DE DADOS</t>
  </si>
  <si>
    <t>24.1</t>
  </si>
  <si>
    <t>O órgão avalia e classifica os dados pessoais a serem coletados em obrigatórios e opcionais a fim de priorizar somente a coleta dos dados obrigatórios para a prestação do serviço?</t>
  </si>
  <si>
    <t>24.2</t>
  </si>
  <si>
    <t>O órgão restringe ao máximo a coleta de dados de forma que seja suficiente para atender a finalidade específica do tratamento?</t>
  </si>
  <si>
    <t>24.3</t>
  </si>
  <si>
    <t>O órgão, ao realizar o tratamento de dados pessoais, aplica o princípio da minimização de dados para restringir a quantidades de dados pessoais ao estritamente necessário para atendimento da finalidade específica?</t>
  </si>
  <si>
    <t>24.4</t>
  </si>
  <si>
    <t>O órgão adota medidas para assegurar que as configurações de privacidade sejam aplicadas por padrão (Privacy by Default) nos serviços fornecidos?</t>
  </si>
  <si>
    <t>24.5</t>
  </si>
  <si>
    <t>O órgão adota o princípio 'need-to-know', em que deve ser dado acesso apenas aos dados pessoais necessários para o desempenho das funções dos colaboradores?</t>
  </si>
  <si>
    <t>24.6</t>
  </si>
  <si>
    <t>O órgão adota como padrão, sempre que possível, interações e transações que não envolvam a identificação dos titulares?</t>
  </si>
  <si>
    <t>24.7</t>
  </si>
  <si>
    <t>O órgão adota mecanismos para limitar a vinculação dos dados pessoais coletados?</t>
  </si>
  <si>
    <t>24.8</t>
  </si>
  <si>
    <t>As referências de atributos são substituídas por valores de atributos? Por exemplo, para o atributo "aniversário", um valor de atributo poderia ser "1/12/1980" e uma referência de atributo seria "nascido em dezembro".</t>
  </si>
  <si>
    <t>24.9</t>
  </si>
  <si>
    <t>Os dados pessoais utilizados em ambiente de TDH (teste, desenvolvimento e homologação) passam por um processo de anonimização?</t>
  </si>
  <si>
    <t>24.10</t>
  </si>
  <si>
    <t>O órgão realiza revisão periódica dos dados pessoais tratados para que continuem a ser o mínimo necessários para cumprir com a finalidade?</t>
  </si>
  <si>
    <t>24.11</t>
  </si>
  <si>
    <t>O órgão determina e desidentifica os dados pessoais que necessitam ser anonimizados de acordo com o tratamento e exigências estabelecidas por leis aplicáveis?</t>
  </si>
  <si>
    <t>24.12</t>
  </si>
  <si>
    <t>Ao fornecer a base de informações para órgãos de pesquisa ou para realização de estudos em saúde pública, os dados pessoais são, sempre que possível, anonimizados ou pseudoanonimizados?</t>
  </si>
  <si>
    <t>24.13</t>
  </si>
  <si>
    <t>O órgão ao coletar cookies disponibiliza botão de fácil visualização, no banner de primeiro e de segundo nível, que permita rejeitar todos os cookies não-necessários?</t>
  </si>
  <si>
    <t>24.14</t>
  </si>
  <si>
    <t>O órgão ao coletar cookies desativa, no banner de primeiro nível, cookies baseados no consentimento por padrão (opt-in)?</t>
  </si>
  <si>
    <t>24.15</t>
  </si>
  <si>
    <t>O órgão ao coletar cookies classifica os cookies em categorias no banner de segundo nível?</t>
  </si>
  <si>
    <t>CONTROLE 25: GESTÃO DO TRATAMENTO</t>
  </si>
  <si>
    <t>25.1</t>
  </si>
  <si>
    <t>O órgão configura os sistemas para registrar a data em que os dados pessoais são coletados, criados, atualizados, excluídos ou arquivados?</t>
  </si>
  <si>
    <t>25.2</t>
  </si>
  <si>
    <t>O órgão limita a quantidade de processamento sobre os dados pessoais sob sua custódia?</t>
  </si>
  <si>
    <t>25.3</t>
  </si>
  <si>
    <t>O órgão define e documenta os objetivos da minimização do tratamento sobre os dados pessoais sob sua custódia?</t>
  </si>
  <si>
    <t>25.4</t>
  </si>
  <si>
    <t>Os dados são mantidos em formato interoperável e estruturado para o uso compartilhado, com vistas à execução de políticas públicas, à prestação de serviços públicos, à descentralização da atividade pública e à disseminação e ao acesso das informações pelo público em geral?</t>
  </si>
  <si>
    <t>25.5</t>
  </si>
  <si>
    <t>Há procedimentos para garantir que quando há o término do tratamento de dados do titular no órgão, este segue as hipóteses previstas no artigo 15 da LGPD?</t>
  </si>
  <si>
    <t>25.6</t>
  </si>
  <si>
    <t>A instituição utiliza técnicas ou métodos apropriados para garantir exclusão ou destruição segura de dados pessoais (incluindo originais, cópias e registros arquivados), de modo a impedir sua recuperação?</t>
  </si>
  <si>
    <t>25.7</t>
  </si>
  <si>
    <t>A organização avalia se os dados pessoais são retidos (armazenados) durante o tempo estritamente necessário para cumprir com as finalidades de tratamento de dados pessoais que foram identificadas?</t>
  </si>
  <si>
    <t>25.8</t>
  </si>
  <si>
    <t>O órgão implementa no serviço a detecção da expiração do período de retenção e aviso automático de que deve ser avaliada a possibilidade de exclusão dos dados pessoais após o cumprimento das finalidades?</t>
  </si>
  <si>
    <t>25.9</t>
  </si>
  <si>
    <t>O órgão bloqueia e adota medidas de proteção para isentar de processamento adicional os dados pessoais quando os propósitos informados ao titular são atingidos, mas a retenção for exigida pelas leis aplicáveis?</t>
  </si>
  <si>
    <t>CONTROLE 26: ACESSO E QUALIDADE</t>
  </si>
  <si>
    <t>26.1</t>
  </si>
  <si>
    <t>Há um canal de comunicação ativo, seguro e autenticado com um ponto de contato para receber e responder a reclamações e requisições do titular sobre o tratamento de dados pessoais?</t>
  </si>
  <si>
    <t>26.2</t>
  </si>
  <si>
    <t>O órgão adota meios para verificar a validade e exatidão das solicitações de correção realizadas por parte do titular de dados pessoais?</t>
  </si>
  <si>
    <t>26.3</t>
  </si>
  <si>
    <t>O órgão fornece meios para que o titulares de dados pessoais possam solicitar as correções dos dados pessoais ou contestar a exatidão e integridade dos dados pessoais com direito a confirmação de recebimento da solicitação?</t>
  </si>
  <si>
    <t>26.4</t>
  </si>
  <si>
    <t>O órgão fornece, na medida do possível, as respostas ao titular de dados pessoais de forma equivalente àquela em que a solicitação foi realizada?</t>
  </si>
  <si>
    <t>26.5</t>
  </si>
  <si>
    <t>O órgão adota mecanismos de rastreamento para garantir que todas as petições e reclamações recebidas dos titulares de dados pessoais sejam analisadas e tratadas adequadamente em tempo hábil?</t>
  </si>
  <si>
    <t>26.6</t>
  </si>
  <si>
    <t>São utilizados padrões técnicos, principalmente os definidos pela ANPD, que facilitem o controle pelos titulares dos seus dados pessoais?</t>
  </si>
  <si>
    <t>26.7</t>
  </si>
  <si>
    <t>O órgão implementa meios práticos para permitir que os titulares gerenciem os seus dados pessoais, de forma simples, rápida e eficiente, e que não acarrete atrasos indevidos ou custo ao titular?</t>
  </si>
  <si>
    <t>26.8</t>
  </si>
  <si>
    <t>O órgão confirma, na medida do possível, a exatidão, relevância e integridade dos dados pessoais na coleta?</t>
  </si>
  <si>
    <t>26.9</t>
  </si>
  <si>
    <t xml:space="preserve">A instituição implementa medidas que visam a garantir e maximizar a exatidão, qualidade e completude dos dados pessoais coletados? </t>
  </si>
  <si>
    <t>26.10</t>
  </si>
  <si>
    <t>O órgão revisa periodicamente e corrige conforme necessário os dados pessoais imprecisos ou desatualizados?</t>
  </si>
  <si>
    <t>26.11</t>
  </si>
  <si>
    <t>COMUNICAR-P</t>
  </si>
  <si>
    <t>O órgão fornece informações ao titular de dados pessoais sobre o andamento de suas solicitações?</t>
  </si>
  <si>
    <t>26.12</t>
  </si>
  <si>
    <t>O órgão comunica qualquer alteração, correção ou remoção dos dados pessoais para operadores e terceiros com quem os dados pessoais foram compartilhados?</t>
  </si>
  <si>
    <t>CONTROLE 27: COMPARTILHAMENTO, TRANSFERÊNCIA E DIVULGAÇÃO</t>
  </si>
  <si>
    <t>27.1</t>
  </si>
  <si>
    <t>O órgão identifica os compartilhamentos de dados pessoais realizados com operadores terceiros e outras instituições conforme Art. 26 e 27 da LGPD, incluindo quais dados pessoais foram divulgados, a quem, a que horas e com que finalidade?</t>
  </si>
  <si>
    <t>27.2</t>
  </si>
  <si>
    <t>O órgão identifica as transferências internacionais de dados pessoais realizadas conforme o Capítulo V da LGPD, incluindo quais dados pessoais foram divulgados, a quem, a que horas e com que finalidade?</t>
  </si>
  <si>
    <t>27.3</t>
  </si>
  <si>
    <t>O órgão, ao compartilhar dados pessoais, adota um processo de formalização e registro, identificando objeto e finalidade, base legal e duração do tratamento?</t>
  </si>
  <si>
    <t>27.4</t>
  </si>
  <si>
    <t>O órgão solicita descrição formal das medidas de proteção de dados pessoais adotadas pelas entidades com quem compartilha dados pessoais?</t>
  </si>
  <si>
    <t>27.5</t>
  </si>
  <si>
    <t>O órgão observa o disposto pelo art. 33-36 da LGPD para a realização de transferência internacional de dados pessoais?</t>
  </si>
  <si>
    <t>CONTROLE 28: SUPERVISÃO EM TERCEIROS</t>
  </si>
  <si>
    <t>28.1</t>
  </si>
  <si>
    <t>O órgão estabelece as funções e responsabilidades do operador envolvido no tratamento de dados pessoais, principalmente a notificação em caso de violação de dados pessoais?</t>
  </si>
  <si>
    <t>28.2</t>
  </si>
  <si>
    <t>São estabelecidos acordos de confidencialidade, termos de responsabilidade ou termos de sigilo com operadores de dados pessoais controlados pelos órgãos?</t>
  </si>
  <si>
    <t>28.3</t>
  </si>
  <si>
    <t>O órgão estabelece no contrato que o operador não processe os dados pessoais para finalidades que divergem da finalidade principal informada pelo controlador?</t>
  </si>
  <si>
    <t>28.4</t>
  </si>
  <si>
    <t>O órgão determina por contrato o assunto e o prazo do serviço a ser prestado, a extensão, a forma e a finalidade do tratamento de dados pessoais pelo operador, bem como os tipos de dados pessoais processados?</t>
  </si>
  <si>
    <t>28.5</t>
  </si>
  <si>
    <t>O órgão documenta no contrato de nível de serviço os requisitos de proteção de dados pessoais que os operadores de dados pessoais devem atender?</t>
  </si>
  <si>
    <t>28.6</t>
  </si>
  <si>
    <t>O órgão adota meios para garantir que os sistemas do operador de dados pessoais tenham mecanismos de proteção de dados implementados?</t>
  </si>
  <si>
    <t>28.7</t>
  </si>
  <si>
    <t>O órgão instrui ao operador que implemente meios práticos para permitir que os titulares exerçam seu direito de gerenciamento dos dados pessoais?</t>
  </si>
  <si>
    <t>28.8</t>
  </si>
  <si>
    <t>O órgão exige do operador o cumprimento de todas as cláusulas estipuladas em contrato sobre divulgação de dados pessoais, a menos que proibido por lei?</t>
  </si>
  <si>
    <t>28.9</t>
  </si>
  <si>
    <t>O órgão exige que o operador o informe sobre assuntos envolvendo o tratamento de dados pessoais para que o controlador esteja em conformidade com suas obrigações, principalmente em casos de solicitações juridicamente vinculativas para divulgação de dados pessoais, violação de dados pessoais, sobre alterações relevantes ao serviço?</t>
  </si>
  <si>
    <t>28.10</t>
  </si>
  <si>
    <t>O órgão especifica as condições sob as quais o operador deve devolver ou descartar com segurança os dados pessoais após a conclusão do serviço, rescisão de qualquer contrato ou de outra forma mediante solicitação do controlador?</t>
  </si>
  <si>
    <t>28.11</t>
  </si>
  <si>
    <t>O órgão especifica no contrato entre controlador e operador sobre o uso de subcontratados para processar dados pessoais?</t>
  </si>
  <si>
    <t>28.12</t>
  </si>
  <si>
    <t>O órgão monitora e inspeciona a implementação dos requisitos estabelecidos nas cláusulas contratuais pelos operadores?</t>
  </si>
  <si>
    <t>28.13</t>
  </si>
  <si>
    <t>O órgão realizou revisão das cláusulas contratuais em vigência com os operadores terceiros para adequá-los à LGPD?</t>
  </si>
  <si>
    <t>CONTROLE 29: ABERTURA, TRANSPARÊNCIA E NOTIFICAÇÃO</t>
  </si>
  <si>
    <t>29.1</t>
  </si>
  <si>
    <t>O órgão adota meios para apresentar as informações de tratamento de dados pessoais de forma clara para que possam ser compreendidas por uma pessoa que não esteja familiarizada com as tecnologias da informação, internet ou jargões jurídicos?</t>
  </si>
  <si>
    <t>29.2</t>
  </si>
  <si>
    <t>O órgão adota meios para disponibilizar a política de privacidade em local de fácil acesso, antes ou no momento do tratamento de dados pessoais, sem a necessidade de o titular ter que solicitá-lo especificamente?</t>
  </si>
  <si>
    <t>29.3</t>
  </si>
  <si>
    <t>O órgão adota algum mecanismo, sempre que possível, para comprovar que o titular de dados pessoais obteve acesso à política de privacidade fornecida?</t>
  </si>
  <si>
    <t>29.4</t>
  </si>
  <si>
    <t>O órgão revisa a política de privacidade, cookies e outras aplicáveis ao tratamento de dados pessoais, antes ou assim que possível, para refletir mudanças realizadas no tratamento?</t>
  </si>
  <si>
    <t>29.5</t>
  </si>
  <si>
    <t>O órgão destaca na Política de Privacidade informações sobre os dados pessoais que a organização coleta e a(s) finalidade(s) do tratamento para a qual a coleta é realizada, hipóteses e bases legais?</t>
  </si>
  <si>
    <t>29.6</t>
  </si>
  <si>
    <t>A identidade e as informações de contato do encarregado estão divulgadas publicamente, de forma clara e objetiva, preferencialmente no sítio eletrônico do controlador?</t>
  </si>
  <si>
    <t>29.7</t>
  </si>
  <si>
    <t>O órgão fornece informações aos titulares sobre como é realizado o tratamento de dados pessoais, tais como o período de retenção dos dados pessoais coletados, entre outras ações de tratamento?</t>
  </si>
  <si>
    <t>29.8</t>
  </si>
  <si>
    <t>Os titulares de dados são informados quando há alterações na forma de tratamento dos dados pessoais?</t>
  </si>
  <si>
    <t>29.9</t>
  </si>
  <si>
    <t>O órgão fornece orientações ao titular sobre a forma e meios utilizados de gerenciamento aos dados pessoais?</t>
  </si>
  <si>
    <t>29.10</t>
  </si>
  <si>
    <t>O órgão informa se a organização compartilha dados pessoais com entidades externas, os dados pessoais compartilhados e a finalidade para tal compartilhamento?</t>
  </si>
  <si>
    <t>29.11</t>
  </si>
  <si>
    <t>O órgão fornece informações sobre a proteção e descarte seguro dos dados pessoais coletados?</t>
  </si>
  <si>
    <t>29.12</t>
  </si>
  <si>
    <t>O órgão fornece, quando solicitado por instituição competente, informações relativas a violações de privacidade dos titulares, juntamente com quaisquer ações associadas que o solicitante possa tomar para mitigar os riscos adicionais decorrentes da violação?</t>
  </si>
  <si>
    <t>CONTROLE 30: AVALIAÇÃO DE IMPACTO, MONITORAMENTO E AUDITORIA</t>
  </si>
  <si>
    <t>30.1</t>
  </si>
  <si>
    <t>O órgão observa o conteúdo mínimo a ser inserido no Relatório de Impacto à Proteção de Dados Pessoais - RIPD conforme o disposto no Art. 38, parágrafo único da LGPD?</t>
  </si>
  <si>
    <t>30.2</t>
  </si>
  <si>
    <t>O órgão estabelece processo para avaliar o impacto na privacidade ao fornecer serviços que tratam dados pessoais?</t>
  </si>
  <si>
    <t>30.3</t>
  </si>
  <si>
    <t>A organização avalia os riscos dos processos de tratamento de dados pessoais que foram identificados?</t>
  </si>
  <si>
    <t>30.4</t>
  </si>
  <si>
    <t>O órgão documenta os riscos de privacidade oriundos da avaliação de impacto à Proteção de Dados Pessoais?</t>
  </si>
  <si>
    <t>30.5</t>
  </si>
  <si>
    <t>O órgão documenta as medidas de proteção de dados pessoais adotadas para mitigação do impacto à Proteção de Dados Pessoais?</t>
  </si>
  <si>
    <t>30.6</t>
  </si>
  <si>
    <t>O órgão realiza e documenta os resultados de uma avaliação de impacto à Proteção de Dados Pessoais?</t>
  </si>
  <si>
    <t>30.7</t>
  </si>
  <si>
    <t>O órgão desenvolve, divulga (no que couber) e atualiza relatórios (por exemplo, relatórios sobre violações, investigações, auditorias), a fim de demonstrar responsabilidade e conformidade com leis e regulamentos de proteção de dados pessoais?</t>
  </si>
  <si>
    <t>30.8</t>
  </si>
  <si>
    <t>O órgão monitora e audita regularmente as operações de tratamento de dados pessoais, especialmente aquelas envolvendo dados pessoais sensíveis, para garantir que estejam em conformidade com as leis, regulamentos e termos contratuais aplicáveis?</t>
  </si>
  <si>
    <t>30.9</t>
  </si>
  <si>
    <t>Os controles de proteção de dados pessoais são monitorados e auditados periodicamente para garantir que as operações que envolvam dados pessoais estejam em conformidade com normas e regulamentos internos e externos, quando aplicável, a organização?</t>
  </si>
  <si>
    <t>30.10</t>
  </si>
  <si>
    <t>O órgão implementa medidas apropriadas para monitorar e auditar periodicamente os controles de privacidade e a eficácia da política de privacidade interna (política de proteção de dados pessoais) da instituição?</t>
  </si>
  <si>
    <t>30.11</t>
  </si>
  <si>
    <t>O órgão assegura que as auditorias sejam conduzidas por partes qualificadas e independentes (internas ou externas à organização)?</t>
  </si>
  <si>
    <t>30.12</t>
  </si>
  <si>
    <t>O órgão produz um relatório anual detalhando as ações tomadas para conformidade e um resumo das ações pendentes?</t>
  </si>
  <si>
    <t>CONTROLE 31: SEGURANÇA APLICADA A PRIVACIDADE</t>
  </si>
  <si>
    <t>31.1</t>
  </si>
  <si>
    <t>PROTEGER-P</t>
  </si>
  <si>
    <t>A organização adota medidas de segurança, técnicas e administrativas, testadas e avaliadas, aptas a proteger dados pessoais de acordo com os resultados de uma avaliação de riscos ou impacto de proteção de dados pessoais?</t>
  </si>
  <si>
    <t>31.2</t>
  </si>
  <si>
    <t>O órgão submete os controles de segurança e proteção de dados a revisão e reavaliação periódicas em um processo contínuo de gerenciamento de riscos de segurança?</t>
  </si>
  <si>
    <t>31.3</t>
  </si>
  <si>
    <t>A organização implementa processo para registro, cancelamento e provisionamento de usuários em sistemas que realizam tratamento de dados pessoais?</t>
  </si>
  <si>
    <t>31.4</t>
  </si>
  <si>
    <t>A instituição considera o princípio do privilégio mínimo na concessão de direitos de acesso para o processamento de dados pessoais?</t>
  </si>
  <si>
    <t>31.5</t>
  </si>
  <si>
    <t>Meios fortes de autenticação são providos para o processamento dos dados pessoais, em especial os dados sensíveis (dados de saúde e demais dados previstos pelo art.5º, II da LGPD)?</t>
  </si>
  <si>
    <t>31.6</t>
  </si>
  <si>
    <t>O acesso físico aos dados e dispositivos é gerenciado?</t>
  </si>
  <si>
    <t>31.7</t>
  </si>
  <si>
    <t>O compartilhamento ou transferência de dados pessoais é realizado por meio de um canal criptografado e de cifra recomendada pelos sítios especializados de segurança (Exemplo: https://www.ssllabs.com/ssltest/)?</t>
  </si>
  <si>
    <t>31.8</t>
  </si>
  <si>
    <t>Os dados pessoais armazenados/retidos possuem controles de integridade permitindo identificar se os dados foram alterados sem permissão?</t>
  </si>
  <si>
    <t>31.9</t>
  </si>
  <si>
    <t>O órgão adota mecanismos para restauração de dados pessoais?</t>
  </si>
  <si>
    <t>31.10</t>
  </si>
  <si>
    <t>O órgão restringe e controla a impressão de documentos que contenha dados pessoais encaminhados para as impressoras corporativas?</t>
  </si>
  <si>
    <t>31.11</t>
  </si>
  <si>
    <t>O órgão descarta materiais impressos de forma segura?</t>
  </si>
  <si>
    <t>31.12</t>
  </si>
  <si>
    <t>As medidas de mitigação de riscos resultantes do RIPD são consideradas no processo de desenvolvimento de sistemas?</t>
  </si>
  <si>
    <t>31.13</t>
  </si>
  <si>
    <t>A manutenção e reparação dos ativos organizacionais são realizadas e registradas, com ferramentas aprovadas e controladas?</t>
  </si>
  <si>
    <t>31.14</t>
  </si>
  <si>
    <t>A manutenção remota dos ativos organizacionais é aprovada, registrada e executada de forma a impedir o acesso não autorizado?</t>
  </si>
  <si>
    <t>31.15</t>
  </si>
  <si>
    <t>A organização ao realizar registros de eventos (logs), considerando o princípio de minimização de dados, grava o acesso ao dado pessoal, incluindo por quem, quando, qual titular de dados pessoais foi acessado e quais mudanças (se houver alguma) foram feitas (adições, modificações ou exclusões), como um resultado do evento?</t>
  </si>
  <si>
    <t>31.16</t>
  </si>
  <si>
    <t>A organização monitora proativamente a ocorrência de eventos que podem ser associados à violação de dados pessoais?</t>
  </si>
  <si>
    <t>31.17</t>
  </si>
  <si>
    <t>A organização possui um processo que institui procedimentos e atribui responsabilidades para o registro de incidentes de segurança da informação que envolvem violação de dados pessoais?</t>
  </si>
  <si>
    <t>31.18</t>
  </si>
  <si>
    <t>A organização comunica à Autoridade Nacional de Proteção de Dados sobre a ocorrência de incidente de segurança e proteção de dados pessoais?</t>
  </si>
  <si>
    <t>ID CONTROLE</t>
  </si>
  <si>
    <t>NOME CONTROLE</t>
  </si>
  <si>
    <t>Indicador de Maturidade do Controle de Estruturação Básica</t>
  </si>
  <si>
    <t>ESTRUTURAÇÃO BÁSICA DE GESTÃO EM SEGURANÇA DA INFORMAÇÃO E PRIVACIDADE</t>
  </si>
  <si>
    <t>ISEG</t>
  </si>
  <si>
    <t>Indicador de Maturidade do Controle de Segurança da Informação</t>
  </si>
  <si>
    <t>CIS CONTROLE 5: GESTÃO DE CONTAS</t>
  </si>
  <si>
    <t>CIS CONTROLE 6: GESTÃO DO CONTROLE DE ACESSO</t>
  </si>
  <si>
    <t>CIS CONTROLE 7: GESTÃO CONTÍNUA DE VULNERABILIDADES</t>
  </si>
  <si>
    <t>CIS CONTROLE 12: GESTÃO DA INFRAESTRUTURA DE REDE</t>
  </si>
  <si>
    <t>IPRIV</t>
  </si>
  <si>
    <t>PRIVACIDADE CONTROLE 19: INVENTÁRIO E MAPEAMENTO</t>
  </si>
  <si>
    <t>PRIVACIDADE CONTROLE 20: FINALIDADE E LEGITIMIDADE</t>
  </si>
  <si>
    <t>PRIVACIDADE CONTROLE 21: GOVERNANÇA</t>
  </si>
  <si>
    <t>PRIVACIDADE CONTROLE 22: POLÍTICAS, PROCESSOS E PROCEDIMENTOS</t>
  </si>
  <si>
    <t>PRIVACIDADE CONTROLE 23: CONSCIENTIZAÇÃO E TREINAMENTO</t>
  </si>
  <si>
    <t>PRIVACIDADE CONTROLE 25: GESTÃO DO TRATAMENTO</t>
  </si>
  <si>
    <t>PRIVACIDADE CONTROLE 26: ACESSO E QUALIDADE</t>
  </si>
  <si>
    <t>PRIVACIDADE CONTROLE 27: COMPARTILHAMENTO, TRANSFERÊNCIA E DIVULGAÇÃO</t>
  </si>
  <si>
    <t>PRIVACIDADE CONTROLE 28: SUPERVISÃO EM TERCEIROS</t>
  </si>
  <si>
    <t>PRIVACIDADE CONTROLE 29: ABERTURA, TRANSPARÊNCIA E NOTIFICAÇÃO</t>
  </si>
  <si>
    <t>PRIVACIDADE CONTROLE 30: AVALIAÇÃO DE IMPACTO, MONITORAMENTO E AUDITORIA</t>
  </si>
  <si>
    <t>PRIVACIDADE CONTROLE 31: SEGURANÇA APLICADA A PRIVACIDADE</t>
  </si>
  <si>
    <t>QTD TOTAL DE MEDIDAS</t>
  </si>
  <si>
    <t>QTD DE MEDIDAS COM PRIORIDADE</t>
  </si>
  <si>
    <t>CICLO</t>
  </si>
  <si>
    <t>RESPOSTA</t>
  </si>
  <si>
    <t>Encaminhamento interno (para uso do órgão )</t>
  </si>
  <si>
    <t>Responsáveis</t>
  </si>
  <si>
    <t>Observação do Órgão para SGD</t>
  </si>
  <si>
    <t>Previsão de Inicio</t>
  </si>
  <si>
    <t>Previsão de Fim</t>
  </si>
  <si>
    <t>Status Plano de Ação</t>
  </si>
  <si>
    <t>Status Medida</t>
  </si>
  <si>
    <t>Nova resposta</t>
  </si>
  <si>
    <t>Prioridade</t>
  </si>
  <si>
    <t>Prioridade2</t>
  </si>
  <si>
    <t>Prioridade3</t>
  </si>
  <si>
    <t>Prioridade4</t>
  </si>
  <si>
    <t>-</t>
  </si>
  <si>
    <t>Sim</t>
  </si>
  <si>
    <t>A Definir</t>
  </si>
  <si>
    <t>O órgão implementa e gerencia um firewall nos servidores?</t>
  </si>
  <si>
    <t>O órgão gerencia com segurança os ativos coorporativos e softwares?</t>
  </si>
  <si>
    <t>O órgão gerencia contas padrão nos ativos coorporativos e software?</t>
  </si>
  <si>
    <t>O órgão desinstala ou desativa serviços desnecessários nos ativos e software?</t>
  </si>
  <si>
    <t>O órgão configura servidores DNS confiáveis nos ativos?</t>
  </si>
  <si>
    <t>O órgão adota o princípio 'need-to-how', em que deve ser dado acesso apenas aos dados pessoais necessários para o desempenho das funções dos colaboradores?</t>
  </si>
  <si>
    <t>A organização possui sistema para o registro de incidentes de segurança da informação que envolvem violação de dados pessoais?</t>
  </si>
  <si>
    <t>N DOCUMENTO</t>
  </si>
  <si>
    <t>DATA ENVIO DO DIAGNOSTICO</t>
  </si>
  <si>
    <t>ÓRGÃOS/INTITUIÇÃO</t>
  </si>
  <si>
    <t>NIVEL DE CRITICIDADE</t>
  </si>
  <si>
    <t>CONTROLE_0</t>
  </si>
  <si>
    <t>INCC_0</t>
  </si>
  <si>
    <t>DESCRIÇÃO_0</t>
  </si>
  <si>
    <t>MED_CONTROLE_0.1</t>
  </si>
  <si>
    <t>MED_CONTROLE_0.2</t>
  </si>
  <si>
    <t>MED_CONTROLE_0.3</t>
  </si>
  <si>
    <t>MED_CONTROLE_0.4</t>
  </si>
  <si>
    <t>MED_CONTROLE_0.5</t>
  </si>
  <si>
    <t>MED_CONTROLE 0.6</t>
  </si>
  <si>
    <t>MED_CONTROLE_0.7</t>
  </si>
  <si>
    <t>MATURIDADE_CONTROLE_0</t>
  </si>
  <si>
    <t>NIVEL_C_0</t>
  </si>
  <si>
    <t>CONTROLE_1</t>
  </si>
  <si>
    <t>CONTROLE_1.1</t>
  </si>
  <si>
    <t>CONTROLE_1.2</t>
  </si>
  <si>
    <t>CONTROLE_1.3</t>
  </si>
  <si>
    <t>CONTROLE_1.4</t>
  </si>
  <si>
    <t>CONTROLE_1.5</t>
  </si>
  <si>
    <t>MATURIDADE_CONTROLE_1</t>
  </si>
  <si>
    <t>NIVEL_C_1</t>
  </si>
  <si>
    <t>DESCRIÇÃO_C_1</t>
  </si>
  <si>
    <t>CONTROLE_2</t>
  </si>
  <si>
    <t>CONTROLE_2.1</t>
  </si>
  <si>
    <t>CONTROLE_2.2</t>
  </si>
  <si>
    <t>CONTROLE_2.3</t>
  </si>
  <si>
    <t>CONTROLE_2.4</t>
  </si>
  <si>
    <t>CONTROLE_2.5</t>
  </si>
  <si>
    <t>CONTROLE_2.6</t>
  </si>
  <si>
    <t>CONTROLE_2.7</t>
  </si>
  <si>
    <t>MATURIDADE_CONTROLE_2</t>
  </si>
  <si>
    <t>NIVEL_C_2</t>
  </si>
  <si>
    <t>INCC_2</t>
  </si>
  <si>
    <t>DESCRIÇÃO_2</t>
  </si>
  <si>
    <t>CONTROLE_3</t>
  </si>
  <si>
    <t>CONTROLE_3.1</t>
  </si>
  <si>
    <t>CONTROLE_3.2</t>
  </si>
  <si>
    <t>CONTROLE_3.3</t>
  </si>
  <si>
    <t>CONTROLE_3.4</t>
  </si>
  <si>
    <t>CONTROLE_3.5</t>
  </si>
  <si>
    <t>CONTROLE_3.6</t>
  </si>
  <si>
    <t>CONTROLE_3.7</t>
  </si>
  <si>
    <t>CONTROLE_3.8</t>
  </si>
  <si>
    <t>CONTROLE_3.9</t>
  </si>
  <si>
    <t>CONTROLE_3.10</t>
  </si>
  <si>
    <t>CONTROLE_3.11</t>
  </si>
  <si>
    <t>CONTROLE_3.12</t>
  </si>
  <si>
    <t>CONTROLE_3.13</t>
  </si>
  <si>
    <t>CONTROLE_3.14</t>
  </si>
  <si>
    <t>MATURIDADE_CONTROLE_3</t>
  </si>
  <si>
    <t>NIVEL_C_3</t>
  </si>
  <si>
    <t>INCC_3</t>
  </si>
  <si>
    <t>DESCRIÇÃO_3</t>
  </si>
  <si>
    <t>CONTROLE_4</t>
  </si>
  <si>
    <t>CONTROLE_4.1</t>
  </si>
  <si>
    <t>CONTROLE_4.2</t>
  </si>
  <si>
    <t>CONTROLE_4.3</t>
  </si>
  <si>
    <t>CONTROLE_4.4</t>
  </si>
  <si>
    <t>CONTROLE_4.5</t>
  </si>
  <si>
    <t>CONTROLE_4.6</t>
  </si>
  <si>
    <t>CONTROLE_4.7</t>
  </si>
  <si>
    <t>CONTROLE_4.8</t>
  </si>
  <si>
    <t>CONTROLE_4.9</t>
  </si>
  <si>
    <t>CONTROLE_4.10</t>
  </si>
  <si>
    <t>CONTROLE_4.11</t>
  </si>
  <si>
    <t>CONTROLE_4.12</t>
  </si>
  <si>
    <t>MATURIDADE_CONTROLE_4</t>
  </si>
  <si>
    <t>NIVEL_C_4</t>
  </si>
  <si>
    <t>INCC_4</t>
  </si>
  <si>
    <t>DESCRIÇÃO_4</t>
  </si>
  <si>
    <t>CONTROLE_5</t>
  </si>
  <si>
    <t>CONTROLE_5.1</t>
  </si>
  <si>
    <t>CONTROLE_5.2</t>
  </si>
  <si>
    <t>CONTROLE_5.3</t>
  </si>
  <si>
    <t>CONTROLE_5.4</t>
  </si>
  <si>
    <t>CONTROLE_5.5</t>
  </si>
  <si>
    <t>CONTROLE_5.6</t>
  </si>
  <si>
    <t>MATURIDADE_CONTROLE_5</t>
  </si>
  <si>
    <t>NIVEL_C_5</t>
  </si>
  <si>
    <t>INCC_5</t>
  </si>
  <si>
    <t>DESCRIÇÃO_5</t>
  </si>
  <si>
    <t>CONTROLE_6</t>
  </si>
  <si>
    <t>CONTROLE_6.1</t>
  </si>
  <si>
    <t>CONTROLE_6.2</t>
  </si>
  <si>
    <t>CONTROLE_6.3</t>
  </si>
  <si>
    <t>CONTROLE_6.4</t>
  </si>
  <si>
    <t>CONTROLE_6.5</t>
  </si>
  <si>
    <t>CONTROLE_6.6</t>
  </si>
  <si>
    <t>CONTROLE_6.7</t>
  </si>
  <si>
    <t>CONTROLE_6.8</t>
  </si>
  <si>
    <t>MATURIDADE_CONTROLE_6</t>
  </si>
  <si>
    <t>NIVEL_C_6</t>
  </si>
  <si>
    <t>INCC_6</t>
  </si>
  <si>
    <t>DESCRIÇÃO_6</t>
  </si>
  <si>
    <t>CONTROLE_7</t>
  </si>
  <si>
    <t>CONTROLE_7.1</t>
  </si>
  <si>
    <t>CONTROLE_7.2</t>
  </si>
  <si>
    <t>CONTROLE_7.3</t>
  </si>
  <si>
    <t>CONTROLE_7.4</t>
  </si>
  <si>
    <t>CONTROLE_7.5</t>
  </si>
  <si>
    <t>CONTROLE_7.6</t>
  </si>
  <si>
    <t>CONTROLE_7.7</t>
  </si>
  <si>
    <t>MATURIDADE_CONTROLE_7</t>
  </si>
  <si>
    <t>NIVEL_C_7</t>
  </si>
  <si>
    <t>INCC_7</t>
  </si>
  <si>
    <t>DESCRIÇÃO_7</t>
  </si>
  <si>
    <t>CONTROLE_8</t>
  </si>
  <si>
    <t>CONTROLE_8.1</t>
  </si>
  <si>
    <t>CONTROLE_8.2</t>
  </si>
  <si>
    <t>CONTROLE_8.3</t>
  </si>
  <si>
    <t>CONTROLE_8.4</t>
  </si>
  <si>
    <t>CONTROLE_8.5</t>
  </si>
  <si>
    <t>CONTROLE_8.6</t>
  </si>
  <si>
    <t>CONTROLE_8.7</t>
  </si>
  <si>
    <t>CONTROLE_8.8</t>
  </si>
  <si>
    <t>CONTROLE_8.9</t>
  </si>
  <si>
    <t>CONTROLE_8.10</t>
  </si>
  <si>
    <t>CONTROLE_8.11</t>
  </si>
  <si>
    <t>CONTROLE_8.12</t>
  </si>
  <si>
    <t>MATURIDADE_CONTROLE_8</t>
  </si>
  <si>
    <t>NIVEL_C_8</t>
  </si>
  <si>
    <t>INCC_8</t>
  </si>
  <si>
    <t>DESCRIÇÃO_8</t>
  </si>
  <si>
    <t>CONTROLE_9</t>
  </si>
  <si>
    <t>CONTROLE_9.1</t>
  </si>
  <si>
    <t>CONTROLE_9.2</t>
  </si>
  <si>
    <t>CONTROLE_9.3</t>
  </si>
  <si>
    <t>CONTROLE_9.4</t>
  </si>
  <si>
    <t>CONTROLE_9.5</t>
  </si>
  <si>
    <t>CONTROLE_9.6</t>
  </si>
  <si>
    <t>CONTROLE_9.7</t>
  </si>
  <si>
    <t>MATURIDADE_CONTROLE_9</t>
  </si>
  <si>
    <t>NIVEL_C_9</t>
  </si>
  <si>
    <t>INCC_9</t>
  </si>
  <si>
    <t>DESCRIÇÃO_9</t>
  </si>
  <si>
    <t>CONTROLE_10</t>
  </si>
  <si>
    <t>CONTROLE_10.1</t>
  </si>
  <si>
    <t>CONTROLE_10.2</t>
  </si>
  <si>
    <t>CONTROLE_10.3</t>
  </si>
  <si>
    <t>CONTROLE_10.4</t>
  </si>
  <si>
    <t>CONTROLE_10.5</t>
  </si>
  <si>
    <t>CONTROLE_10.6</t>
  </si>
  <si>
    <t>CONTROLE_10.7</t>
  </si>
  <si>
    <t>MATURIDADE_CONTROLE_10</t>
  </si>
  <si>
    <t>NIVEL_C_10</t>
  </si>
  <si>
    <t>INCC_10</t>
  </si>
  <si>
    <t>DESCRIÇÃO_10</t>
  </si>
  <si>
    <t>CONTROLE_11</t>
  </si>
  <si>
    <t>CONTROLE_11.1</t>
  </si>
  <si>
    <t>CONTROLE_11.2</t>
  </si>
  <si>
    <t>CONTROLE_11.3</t>
  </si>
  <si>
    <t>CONTROLE_11.4</t>
  </si>
  <si>
    <t>CONTROLE_11.5</t>
  </si>
  <si>
    <t>MATURIDADE_CONTROLE_11</t>
  </si>
  <si>
    <t>NIVEL_C_11</t>
  </si>
  <si>
    <t>INCC_11</t>
  </si>
  <si>
    <t>DESCRIÇÃO_11</t>
  </si>
  <si>
    <t>CONTROLE_12</t>
  </si>
  <si>
    <t>CONTROLE_12.1</t>
  </si>
  <si>
    <t>CONTROLE_12.2</t>
  </si>
  <si>
    <t>CONTROLE_12.3</t>
  </si>
  <si>
    <t>CONTROLE_12.4</t>
  </si>
  <si>
    <t>CONTROLE_12.5</t>
  </si>
  <si>
    <t>CONTROLE_12.6</t>
  </si>
  <si>
    <t>CONTROLE_12.7</t>
  </si>
  <si>
    <t>CONTROLE_12.8</t>
  </si>
  <si>
    <t>MATURIDADE_CONTROLE_12</t>
  </si>
  <si>
    <t>NIVEL_C_12</t>
  </si>
  <si>
    <t>INCC_12</t>
  </si>
  <si>
    <t>DESCRIÇÃO_12</t>
  </si>
  <si>
    <t>CONTROLE_13</t>
  </si>
  <si>
    <t>CONTROLE_13.1</t>
  </si>
  <si>
    <t>CONTROLE_13.2</t>
  </si>
  <si>
    <t>CONTROLE_13.3</t>
  </si>
  <si>
    <t>CONTROLE_13.4</t>
  </si>
  <si>
    <t>CONTROLE_13.5</t>
  </si>
  <si>
    <t>CONTROLE_13.6</t>
  </si>
  <si>
    <t>CONTROLE_13.7</t>
  </si>
  <si>
    <t>CONTROLE_13.8</t>
  </si>
  <si>
    <t>CONTROLE_13.9</t>
  </si>
  <si>
    <t>CONTROLE_13.10</t>
  </si>
  <si>
    <t>CONTROLE_13.11</t>
  </si>
  <si>
    <t>MATURIDADE_CONTROLE_13</t>
  </si>
  <si>
    <t>NIVEL_C_13</t>
  </si>
  <si>
    <t>INCC_13</t>
  </si>
  <si>
    <t>DESCRIÇÃO_13</t>
  </si>
  <si>
    <t>CONTROLE_14</t>
  </si>
  <si>
    <t>CONTROLE_14.1</t>
  </si>
  <si>
    <t>CONTROLE_14.2</t>
  </si>
  <si>
    <t>CONTROLE_14.3</t>
  </si>
  <si>
    <t>CONTROLE_14.4</t>
  </si>
  <si>
    <t>CONTROLE_14.5</t>
  </si>
  <si>
    <t>CONTROLE_14.6</t>
  </si>
  <si>
    <t>CONTROLE_14.7</t>
  </si>
  <si>
    <t>CONTROLE_14.8</t>
  </si>
  <si>
    <t>CONTROLE_14.9</t>
  </si>
  <si>
    <t>MATURIDADE_CONTROLE_14</t>
  </si>
  <si>
    <t>NIVEL_C_14</t>
  </si>
  <si>
    <t>INCC_14</t>
  </si>
  <si>
    <t>DESCRIÇÃO_14</t>
  </si>
  <si>
    <t>CONTROLE_15</t>
  </si>
  <si>
    <t>CONTROLE_15.1</t>
  </si>
  <si>
    <t>CONTROLE_15.2</t>
  </si>
  <si>
    <t>CONTROLE_15.3</t>
  </si>
  <si>
    <t>CONTROLE_15.4</t>
  </si>
  <si>
    <t>CONTROLE_15.5</t>
  </si>
  <si>
    <t>CONTROLE_15.6</t>
  </si>
  <si>
    <t>CONTROLE_15.7</t>
  </si>
  <si>
    <t>MATURIDADE_CONTROLE_15</t>
  </si>
  <si>
    <t>NIVEL_C_15</t>
  </si>
  <si>
    <t>INCC_15</t>
  </si>
  <si>
    <t>DESCRIÇÃO_15</t>
  </si>
  <si>
    <t>CONTROLE_16</t>
  </si>
  <si>
    <t>CONTROLE_16.1</t>
  </si>
  <si>
    <t>CONTROLE_16.2</t>
  </si>
  <si>
    <t>CONTROLE_16.3</t>
  </si>
  <si>
    <t>CONTROLE_16.4</t>
  </si>
  <si>
    <t>CONTROLE_16.5</t>
  </si>
  <si>
    <t>CONTROLE_16.6</t>
  </si>
  <si>
    <t>CONTROLE_16.7</t>
  </si>
  <si>
    <t>CONTROLE_16.8</t>
  </si>
  <si>
    <t>CONTROLE_16.9</t>
  </si>
  <si>
    <t>CONTROLE_16.10</t>
  </si>
  <si>
    <t>CONTROLE_16.11</t>
  </si>
  <si>
    <t>CONTROLE_16.12</t>
  </si>
  <si>
    <t>CONTROLE_16.13</t>
  </si>
  <si>
    <t>CONTROLE_16.14</t>
  </si>
  <si>
    <t>MATURIDADE_CONTROLE_16</t>
  </si>
  <si>
    <t>NIVEL_C_16</t>
  </si>
  <si>
    <t>INCC_16</t>
  </si>
  <si>
    <t>DESCRIÇÃO_16</t>
  </si>
  <si>
    <t>CONTROLE_17</t>
  </si>
  <si>
    <t>CONTROLE_17.1</t>
  </si>
  <si>
    <t>CONTROLE_17.2</t>
  </si>
  <si>
    <t>CONTROLE_17.3</t>
  </si>
  <si>
    <t>CONTROLE_17.4</t>
  </si>
  <si>
    <t>CONTROLE_17.5</t>
  </si>
  <si>
    <t>CONTROLE_17.6</t>
  </si>
  <si>
    <t>CONTROLE_17.7</t>
  </si>
  <si>
    <t>CONTROLE_17.8</t>
  </si>
  <si>
    <t>CONTROLE_17.9</t>
  </si>
  <si>
    <t>MATURIDADE_CONTROLE_17</t>
  </si>
  <si>
    <t>NIVEL_C_17</t>
  </si>
  <si>
    <t>INCC_17</t>
  </si>
  <si>
    <t>DESCRIÇÃO_17</t>
  </si>
  <si>
    <t>CONTROLE_18</t>
  </si>
  <si>
    <t>CONTROLE_18.1</t>
  </si>
  <si>
    <t>CONTROLE_18.2</t>
  </si>
  <si>
    <t>CONTROLE_18.3</t>
  </si>
  <si>
    <t>CONTROLE_18.4</t>
  </si>
  <si>
    <t>CONTROLE_18.5</t>
  </si>
  <si>
    <t>MATURIDADE_CONTROLE_18</t>
  </si>
  <si>
    <t>NIVEL_C_18</t>
  </si>
  <si>
    <t>INCC_18</t>
  </si>
  <si>
    <t>DESCRIÇÃO_18</t>
  </si>
  <si>
    <t>CONTROLE_19</t>
  </si>
  <si>
    <t>CONTROLE_19.1</t>
  </si>
  <si>
    <t>CONTROLE_19.2</t>
  </si>
  <si>
    <t>CONTROLE_19.3</t>
  </si>
  <si>
    <t>CONTROLE_19.4</t>
  </si>
  <si>
    <t>CONTROLE_19.5</t>
  </si>
  <si>
    <t>CONTROLE_19.6</t>
  </si>
  <si>
    <t>CONTROLE_19.7</t>
  </si>
  <si>
    <t>CONTROLE_19.8</t>
  </si>
  <si>
    <t>CONTROLE_19.9</t>
  </si>
  <si>
    <t>CONTROLE_19.10</t>
  </si>
  <si>
    <t>CONTROLE_19.11</t>
  </si>
  <si>
    <t>CONTROLE_19.12</t>
  </si>
  <si>
    <t>CONTROLE_19.13</t>
  </si>
  <si>
    <t>CONTROLE_19.14</t>
  </si>
  <si>
    <t>MATURIDADE_CONTROLE_19</t>
  </si>
  <si>
    <t>NIVEL_C_19</t>
  </si>
  <si>
    <t>INCC_19</t>
  </si>
  <si>
    <t>DESCRIÇÃO_19</t>
  </si>
  <si>
    <t>CONTROLE_20</t>
  </si>
  <si>
    <t>CONTROLE_20.1</t>
  </si>
  <si>
    <t>CONTROLE_20.2</t>
  </si>
  <si>
    <t>CONTROLE_20.3</t>
  </si>
  <si>
    <t>CONTROLE_20.4</t>
  </si>
  <si>
    <t>CONTROLE_20.5</t>
  </si>
  <si>
    <t>CONTROLE_20.6</t>
  </si>
  <si>
    <t>CONTROLE_20.7</t>
  </si>
  <si>
    <t>CONTROLE_20.8</t>
  </si>
  <si>
    <t>CONTROLE_20.9</t>
  </si>
  <si>
    <t>CONTROLE_20.10</t>
  </si>
  <si>
    <t>CONTROLE_20.11</t>
  </si>
  <si>
    <t>CONTROLE_20.12</t>
  </si>
  <si>
    <t>CONTROLE_20.13</t>
  </si>
  <si>
    <t>CONTROLE_20.14</t>
  </si>
  <si>
    <t>MATURIDADE_CONTROLE_20</t>
  </si>
  <si>
    <t>NIVEL_C_20</t>
  </si>
  <si>
    <t>INCC_20</t>
  </si>
  <si>
    <t>DESCRIÇÃO_20</t>
  </si>
  <si>
    <t>CONTROLE_21</t>
  </si>
  <si>
    <t>CONTROLE_21.1</t>
  </si>
  <si>
    <t>CONTROLE_21.2</t>
  </si>
  <si>
    <t>CONTROLE_21.3</t>
  </si>
  <si>
    <t>CONTROLE_21.4</t>
  </si>
  <si>
    <t>CONTROLE_21.5</t>
  </si>
  <si>
    <t>CONTROLE_21.6</t>
  </si>
  <si>
    <t>CONTROLE_21.7</t>
  </si>
  <si>
    <t>CONTROLE_21.8</t>
  </si>
  <si>
    <t>CONTROLE_21.9</t>
  </si>
  <si>
    <t>CONTROLE_21.10</t>
  </si>
  <si>
    <t>MATURIDADE_CONTROLE_21</t>
  </si>
  <si>
    <t>NIVEL_C_21</t>
  </si>
  <si>
    <t>INCC_21</t>
  </si>
  <si>
    <t>DESCRIÇÃO_21</t>
  </si>
  <si>
    <t>CONTROLE_22</t>
  </si>
  <si>
    <t>CONTROLE_22.1</t>
  </si>
  <si>
    <t>CONTROLE_22.2</t>
  </si>
  <si>
    <t>CONTROLE_22.3</t>
  </si>
  <si>
    <t>CONTROLE_22.4</t>
  </si>
  <si>
    <t>CONTROLE_22.5</t>
  </si>
  <si>
    <t>CONTROLE_22.6</t>
  </si>
  <si>
    <t>CONTROLE_22.7</t>
  </si>
  <si>
    <t>CONTROLE_22.8</t>
  </si>
  <si>
    <t>CONTROLE_22.9</t>
  </si>
  <si>
    <t>CONTROLE_22.10</t>
  </si>
  <si>
    <t>CONTROLE_22.11</t>
  </si>
  <si>
    <t>CONTROLE_22.12</t>
  </si>
  <si>
    <t>MATURIDADE_CONTROLE_22</t>
  </si>
  <si>
    <t>NIVEL_C_22</t>
  </si>
  <si>
    <t>INCC_22</t>
  </si>
  <si>
    <t>DESCRIÇÃO_22</t>
  </si>
  <si>
    <t>CONTROLE_23</t>
  </si>
  <si>
    <t>CONTROLE_23.1</t>
  </si>
  <si>
    <t>CONTROLE_23.2</t>
  </si>
  <si>
    <t>CONTROLE_23.3</t>
  </si>
  <si>
    <t>CONTROLE_23.4</t>
  </si>
  <si>
    <t>MATURIDADE_CONTROLE_23</t>
  </si>
  <si>
    <t>NIVEL_C_23</t>
  </si>
  <si>
    <t>INCC_23</t>
  </si>
  <si>
    <t>DESCRIÇÃO_23</t>
  </si>
  <si>
    <t>CONTROLE_24</t>
  </si>
  <si>
    <t>CONTROLE_24.1</t>
  </si>
  <si>
    <t>CONTROLE_24.2</t>
  </si>
  <si>
    <t>CONTROLE_24.3</t>
  </si>
  <si>
    <t>CONTROLE_24.4</t>
  </si>
  <si>
    <t>CONTROLE_24.5</t>
  </si>
  <si>
    <t>CONTROLE_24.6</t>
  </si>
  <si>
    <t>CONTROLE_24.7</t>
  </si>
  <si>
    <t>CONTROLE_24.8</t>
  </si>
  <si>
    <t>CONTROLE_24.9</t>
  </si>
  <si>
    <t>CONTROLE_24.10</t>
  </si>
  <si>
    <t>CONTROLE_24.11</t>
  </si>
  <si>
    <t>CONTROLE_24.12</t>
  </si>
  <si>
    <t>CONTROLE_24.13</t>
  </si>
  <si>
    <t>CONTROLE_24.14</t>
  </si>
  <si>
    <t>CONTROLE_24.15</t>
  </si>
  <si>
    <t>MATURIDADE_CONTROLE_24</t>
  </si>
  <si>
    <t>NIVEL_C_24</t>
  </si>
  <si>
    <t>INCC_24</t>
  </si>
  <si>
    <t>DESCRIÇÃO_24</t>
  </si>
  <si>
    <t>CONTROLE_25</t>
  </si>
  <si>
    <t>CONTROLE_25.1</t>
  </si>
  <si>
    <t>CONTROLE_25.2</t>
  </si>
  <si>
    <t>CONTROLE_25.3</t>
  </si>
  <si>
    <t>CONTROLE_25.4</t>
  </si>
  <si>
    <t>CONTROLE_25.5</t>
  </si>
  <si>
    <t>CONTROLE_25.6</t>
  </si>
  <si>
    <t>CONTROLE_25.7</t>
  </si>
  <si>
    <t>CONTROLE_25.8</t>
  </si>
  <si>
    <t>CONTROLE_25.9</t>
  </si>
  <si>
    <t>MATURIDADE_CONTROLE_25</t>
  </si>
  <si>
    <t>NIVEL_C_25</t>
  </si>
  <si>
    <t>INCC_25</t>
  </si>
  <si>
    <t>DESCRIÇÃO_25</t>
  </si>
  <si>
    <t>CONTROLE_26</t>
  </si>
  <si>
    <t>CONTROLE_26.1</t>
  </si>
  <si>
    <t>CONTROLE_26.2</t>
  </si>
  <si>
    <t>CONTROLE_26.3</t>
  </si>
  <si>
    <t>CONTROLE_26.4</t>
  </si>
  <si>
    <t>CONTROLE_26.5</t>
  </si>
  <si>
    <t>CONTROLE_26.6</t>
  </si>
  <si>
    <t>CONTROLE_26.7</t>
  </si>
  <si>
    <t>CONTROLE_26.8</t>
  </si>
  <si>
    <t>CONTROLE_26.9</t>
  </si>
  <si>
    <t>CONTROLE_26.10</t>
  </si>
  <si>
    <t>CONTROLE_26.11</t>
  </si>
  <si>
    <t>CONTROLE_26.12</t>
  </si>
  <si>
    <t>MATURIDADE_CONTROLE_26</t>
  </si>
  <si>
    <t>NIVEL_C_26</t>
  </si>
  <si>
    <t>INCC_26</t>
  </si>
  <si>
    <t>DESCRIÇÃO_26</t>
  </si>
  <si>
    <t>CONTROLE_27</t>
  </si>
  <si>
    <t>CONTROLE_27.1</t>
  </si>
  <si>
    <t>CONTROLE_27.2</t>
  </si>
  <si>
    <t>CONTROLE_27.3</t>
  </si>
  <si>
    <t>CONTROLE_27.4</t>
  </si>
  <si>
    <t>CONTROLE_27.5</t>
  </si>
  <si>
    <t>MATURIDADE_CONTROLE_27</t>
  </si>
  <si>
    <t>NIVEL_C_27</t>
  </si>
  <si>
    <t>INCC_27</t>
  </si>
  <si>
    <t>DESCRIÇÃO_27</t>
  </si>
  <si>
    <t>CONTROLE_28</t>
  </si>
  <si>
    <t>CONTROLE_28.1</t>
  </si>
  <si>
    <t>CONTROLE_28.2</t>
  </si>
  <si>
    <t>CONTROLE_28.3</t>
  </si>
  <si>
    <t>CONTROLE_28.4</t>
  </si>
  <si>
    <t>CONTROLE_28.5</t>
  </si>
  <si>
    <t>CONTROLE_28.6</t>
  </si>
  <si>
    <t>CONTROLE_28.7</t>
  </si>
  <si>
    <t>CONTROLE_28.8</t>
  </si>
  <si>
    <t>CONTROLE_28.9</t>
  </si>
  <si>
    <t>CONTROLE_28.10</t>
  </si>
  <si>
    <t>CONTROLE_28.11</t>
  </si>
  <si>
    <t>CONTROLE_28.12</t>
  </si>
  <si>
    <t>CONTROLE_28.13</t>
  </si>
  <si>
    <t>MATURIDADE_CONTROLE_28</t>
  </si>
  <si>
    <t>NIVEL_C_28</t>
  </si>
  <si>
    <t>INCC_28</t>
  </si>
  <si>
    <t>DESCRIÇÃO_28</t>
  </si>
  <si>
    <t>CONTROLE_29</t>
  </si>
  <si>
    <t>CONTROLE_29.1</t>
  </si>
  <si>
    <t>CONTROLE_29.2</t>
  </si>
  <si>
    <t>CONTROLE_29.3</t>
  </si>
  <si>
    <t>CONTROLE_29.4</t>
  </si>
  <si>
    <t>CONTROLE_29.5</t>
  </si>
  <si>
    <t>CONTROLE_29.6</t>
  </si>
  <si>
    <t>CONTROLE_29.7</t>
  </si>
  <si>
    <t>CONTROLE_29.8</t>
  </si>
  <si>
    <t>CONTROLE_29.9</t>
  </si>
  <si>
    <t>CONTROLE_29.10</t>
  </si>
  <si>
    <t>CONTROLE_29.11</t>
  </si>
  <si>
    <t>CONTROLE_29.12</t>
  </si>
  <si>
    <t>MATURIDADE_CONTROLE_29</t>
  </si>
  <si>
    <t>NIVEL_C_29</t>
  </si>
  <si>
    <t>INCC_29</t>
  </si>
  <si>
    <t>DESCRIÇÃO_29</t>
  </si>
  <si>
    <t>CONTROLE_30</t>
  </si>
  <si>
    <t>CONTROLE_30.1</t>
  </si>
  <si>
    <t>CONTROLE_30.2</t>
  </si>
  <si>
    <t>CONTROLE_30.3</t>
  </si>
  <si>
    <t>CONTROLE_30.4</t>
  </si>
  <si>
    <t>CONTROLE_30.5</t>
  </si>
  <si>
    <t>CONTROLE_30.6</t>
  </si>
  <si>
    <t>CONTROLE_30.7</t>
  </si>
  <si>
    <t>CONTROLE_30.8</t>
  </si>
  <si>
    <t>CONTROLE_30.9</t>
  </si>
  <si>
    <t>CONTROLE_30.10</t>
  </si>
  <si>
    <t>CONTROLE_30.11</t>
  </si>
  <si>
    <t>CONTROLE_30.12</t>
  </si>
  <si>
    <t>MATURIDADE_CONTROLE_30</t>
  </si>
  <si>
    <t>NIVEL_C_30</t>
  </si>
  <si>
    <t>INCC_30</t>
  </si>
  <si>
    <t>DESCRIÇÃO_30</t>
  </si>
  <si>
    <t>CONTROLE_31</t>
  </si>
  <si>
    <t>CONTROLE_31.1</t>
  </si>
  <si>
    <t>CONTROLE_31.2</t>
  </si>
  <si>
    <t>CONTROLE_31.3</t>
  </si>
  <si>
    <t>CONTROLE_31.4</t>
  </si>
  <si>
    <t>CONTROLE_31.5</t>
  </si>
  <si>
    <t>CONTROLE_31.6</t>
  </si>
  <si>
    <t>CONTROLE_31.7</t>
  </si>
  <si>
    <t>CONTROLE_31.8</t>
  </si>
  <si>
    <t>CONTROLE_31.9</t>
  </si>
  <si>
    <t>CONTROLE_31.10</t>
  </si>
  <si>
    <t>CONTROLE_31.11</t>
  </si>
  <si>
    <t>CONTROLE_31.12</t>
  </si>
  <si>
    <t>CONTROLE_31.13</t>
  </si>
  <si>
    <t>CONTROLE_31.14</t>
  </si>
  <si>
    <t>CONTROLE_31.15</t>
  </si>
  <si>
    <t>CONTROLE_31.16</t>
  </si>
  <si>
    <t>CONTROLE_31.17</t>
  </si>
  <si>
    <t>CONTROLE_31.18</t>
  </si>
  <si>
    <t>MATURIDADE_CONTROLE_31</t>
  </si>
  <si>
    <t>NIVEL_C_31</t>
  </si>
  <si>
    <t>INCC_31</t>
  </si>
  <si>
    <t>DESCRIÇÃO_31</t>
  </si>
  <si>
    <t>Estrutura Básica</t>
  </si>
  <si>
    <t>1- Implementação</t>
  </si>
  <si>
    <t>2- Capacidade</t>
  </si>
  <si>
    <t>4- Faixa Nivel de Maturidade</t>
  </si>
  <si>
    <t>Peso para por na logica</t>
  </si>
  <si>
    <t>Selecione o Nivel de Capacidade</t>
  </si>
  <si>
    <t xml:space="preserve">Indice </t>
  </si>
  <si>
    <t>iMC</t>
  </si>
  <si>
    <t>Adota em maior parte ou totalmente</t>
  </si>
  <si>
    <t>Adota em menor parte</t>
  </si>
  <si>
    <t>Adota parcialmente</t>
  </si>
  <si>
    <t>Há decisão formal ou plano aprovado para implementar</t>
  </si>
  <si>
    <t>A organização não adota essa medida</t>
  </si>
  <si>
    <t>Não se aplica</t>
  </si>
  <si>
    <t>3- Controle 0</t>
  </si>
  <si>
    <t>Opção de Resposta</t>
  </si>
  <si>
    <t>Resultado</t>
  </si>
  <si>
    <t>Atendido</t>
  </si>
  <si>
    <t>Não atendido</t>
  </si>
  <si>
    <t>INCC</t>
  </si>
  <si>
    <t>Maturidade Controle</t>
  </si>
  <si>
    <t>Controle 0</t>
  </si>
  <si>
    <t>ID medida</t>
  </si>
  <si>
    <t>Resposta</t>
  </si>
  <si>
    <t>Planos de Ação Prioritários</t>
  </si>
  <si>
    <t>Planos de Ação Concluídos</t>
  </si>
  <si>
    <t xml:space="preserve">TOTAL DE MEDIDAS </t>
  </si>
  <si>
    <t>QTD SIM</t>
  </si>
  <si>
    <t>QTD NÃO</t>
  </si>
  <si>
    <t>TOTAL</t>
  </si>
  <si>
    <t>QTD MEDIDAS</t>
  </si>
  <si>
    <r>
      <t xml:space="preserve">Importante: </t>
    </r>
    <r>
      <rPr>
        <b/>
        <sz val="13"/>
        <rFont val="Calibri"/>
        <family val="2"/>
        <scheme val="minor"/>
      </rPr>
      <t>LÓGICA do indicador iSeg - segurança da informação</t>
    </r>
  </si>
  <si>
    <t>Número de Respostas Pendentes para Obtenção de Maturidade de SI:</t>
  </si>
  <si>
    <t>ID Controle</t>
  </si>
  <si>
    <t>Maturidade Segurança da Informação</t>
  </si>
  <si>
    <t>Planos de Ação Prioritários Concluídos</t>
  </si>
  <si>
    <r>
      <t xml:space="preserve">Importante: </t>
    </r>
    <r>
      <rPr>
        <b/>
        <sz val="13"/>
        <rFont val="Calibri"/>
        <family val="2"/>
        <scheme val="minor"/>
      </rPr>
      <t>LÓGICA do indicador iPriv - Privacidade</t>
    </r>
  </si>
  <si>
    <t>Número de Respostas Pendentes para Obtenção de Maturidade de Privacidade:</t>
  </si>
  <si>
    <t>Maturidade Privacidade</t>
  </si>
  <si>
    <t>Quantidade Planos de Ação Prioritários</t>
  </si>
  <si>
    <t>Quantidade Planos de Ação Finalizados</t>
  </si>
  <si>
    <t>Maturidade do Controle de Segurança da Informação</t>
  </si>
  <si>
    <t>e</t>
  </si>
  <si>
    <t>Maturidade Privacidade - CONTROLE</t>
  </si>
  <si>
    <t>PRIVACIDADE CONTROLE 20: FINALIDADE E HIPÓTESES LEGAIS</t>
  </si>
  <si>
    <t>PRIVACIDADE CONTROLE 29:  ABERTURA, TRANSPARÊNCIA E NOTIFICAÇÃO</t>
  </si>
  <si>
    <t>PRIVACIDADE CONTROLE 31:  SEGURANÇA APLICADA A PRIVACIDADE</t>
  </si>
  <si>
    <t>Implementar uma ferramenta automatizada, de prevenção de perda de dados (DLP) baseada em host para identificar todos os dados sensíveis armazenados, processados ou transmitidos por meio de ativos institucionais, incluindo os dados localizados no site local ou em um provedor de serviços remoto, e atualizar o inventário de dados sensíveis do órgão.</t>
  </si>
  <si>
    <t>Inativar ou desabilitar quaisquer contas inativas a partir de 45 dias de inatividade, onde for suportado.</t>
  </si>
  <si>
    <t>Configurar o bloqueio automático de sessão nos ativos após um período definido de inatividade. Para sistemas operacionais de uso geral, a partir de 15 minutos. Para dispositivos móveis de usuário final, o período não deve exceder 2 minutos.</t>
  </si>
  <si>
    <t>Aplicar gestão da retenção dos dados. Reter os dados de acordo com o processo de gestão de dados da organização. A retenção deve incluir prazos mínimos e máximos.</t>
  </si>
  <si>
    <t>Restringir os privilégios de administrador a contas de administrador dedicados nos ativos institucionais. Realizar atividades gerais de computação, como navegação na Internet, e-mail e uso do pacote de produtividade, a partir da conta primária não privilegiada do usuário. Manter nome de usuário das contas administradoras com rastreabilidade intuitiva e única de responsável.</t>
  </si>
  <si>
    <t>Adotar senhas únicas de gerenciamento para cada ativo institucional, evitando reutilizações. Contas que usam MFA (Autenticação multifator) no mínimo senhas de 8 caracteres e uma senha de 14 caracteres para contas que não usam o MFA.</t>
  </si>
  <si>
    <t>O órgão prioritariamente realiza tratamento de dados pessoais apenas para o atendimento de finalidade pública, na persecução do interesse público, com o objetivo de executar as competências legais ou cumprir as atribuições legais do serviço público?</t>
  </si>
  <si>
    <t>Atribuir funções e responsabilidades chave para resposta a incidentes, incluindo equipe jurídica, TI, segurança da informação, instalações, relações públicas, recursos humanos, equipe de resposta a incidentes, conforme aplicável. Realize a revisão deste processo de forma periódica ou quando ocorrerem mudanças significativas na organização que possam impactar esta medida de segurança.</t>
  </si>
  <si>
    <t>Estabelecer e manter um inventário preciso, detalhado e atualizado de todos os ativos corporativos com potencial para armazenar ou processar dados, incluindo: dispositivos de usuário final (incluindo portáteis e móveis), dispositivos de rede, dispositivos não  computacionais/IoT e servidores. Certificar que o inventário registre o endereço de rede (se estático), endereço de hardware, nome da máquina, proprietário do ativo de dados, departamento para cada ativo e se o ativo foi aprovado para se conectar à rede. Para dispositivos móveis de usuário final, as ferramentas do tipo MDM podem oferecer suporte a esse processo, quando apropriado. Deverá inclui ativos conectados à infraestrutura fisica, virtual e remota e aqueles dentro dos ambientes de nuvem. Incluir ativos que são regularmente conectados à infraestrutura de rede institucional, mesmo que não estejam sob o controle do órgão. Revisar e atualizar o inventário de todos os ativos institucionais semestralmente ou com mais frequência.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</si>
</sst>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R$&quot;\ * #,##0.00_-;\-&quot;R$&quot;\ * #,##0.00_-;_-&quot;R$&quot;\ * &quot;-&quot;??_-;_-@_-"/>
    <numFmt numFmtId="164" formatCode="&quot;R$&quot;\ #,##0.00"/>
  </numFmts>
  <fonts count="107">
    <font>
      <sz val="11"/>
      <color theme="1"/>
      <name val="Calibri"/>
      <family val="2"/>
      <scheme val="minor"/>
    </font>
    <font>
      <sz val="11"/>
      <color rgb="FFFF0000"/>
      <name val="Calibri"/>
      <family val="2"/>
      <scheme val="minor"/>
    </font>
    <font>
      <b/>
      <sz val="14"/>
      <color theme="1"/>
      <name val="Calibri"/>
      <family val="2"/>
      <scheme val="minor"/>
    </font>
    <font>
      <u/>
      <sz val="11"/>
      <color theme="10"/>
      <name val="Calibri"/>
      <family val="2"/>
      <scheme val="minor"/>
    </font>
    <font>
      <b/>
      <sz val="12"/>
      <color theme="0"/>
      <name val="Calibri"/>
      <family val="2"/>
      <scheme val="minor"/>
    </font>
    <font>
      <sz val="14"/>
      <color theme="0"/>
      <name val="Calibri"/>
      <family val="2"/>
      <scheme val="minor"/>
    </font>
    <font>
      <sz val="12"/>
      <color theme="1"/>
      <name val="Calibri"/>
      <family val="2"/>
      <scheme val="minor"/>
    </font>
    <font>
      <sz val="14"/>
      <color theme="1"/>
      <name val="Calibri"/>
      <family val="2"/>
      <scheme val="minor"/>
    </font>
    <font>
      <b/>
      <sz val="12"/>
      <color theme="1"/>
      <name val="Calibri"/>
      <family val="2"/>
      <scheme val="minor"/>
    </font>
    <font>
      <u/>
      <sz val="14"/>
      <color theme="10"/>
      <name val="Calibri"/>
      <family val="2"/>
      <scheme val="minor"/>
    </font>
    <font>
      <b/>
      <sz val="14"/>
      <color theme="0"/>
      <name val="Calibri"/>
      <family val="2"/>
      <scheme val="minor"/>
    </font>
    <font>
      <i/>
      <sz val="14"/>
      <color theme="1"/>
      <name val="Calibri"/>
      <family val="2"/>
      <scheme val="minor"/>
    </font>
    <font>
      <b/>
      <sz val="18"/>
      <color theme="1"/>
      <name val="Calibri"/>
      <family val="2"/>
      <scheme val="minor"/>
    </font>
    <font>
      <sz val="16"/>
      <color theme="0"/>
      <name val="Calibri"/>
      <family val="2"/>
      <scheme val="minor"/>
    </font>
    <font>
      <u/>
      <sz val="14"/>
      <color theme="4"/>
      <name val="Calibri"/>
      <family val="2"/>
      <scheme val="minor"/>
    </font>
    <font>
      <b/>
      <sz val="16"/>
      <color theme="4"/>
      <name val="Arial"/>
      <family val="2"/>
    </font>
    <font>
      <sz val="12"/>
      <color theme="1"/>
      <name val="Calibri body"/>
    </font>
    <font>
      <b/>
      <sz val="12"/>
      <color theme="1"/>
      <name val="Calibri body"/>
    </font>
    <font>
      <b/>
      <sz val="20"/>
      <color rgb="FFFF0000"/>
      <name val="Calibri"/>
      <family val="2"/>
      <scheme val="minor"/>
    </font>
    <font>
      <b/>
      <sz val="22"/>
      <color rgb="FFFF0000"/>
      <name val="Calibri"/>
      <family val="2"/>
      <scheme val="minor"/>
    </font>
    <font>
      <b/>
      <sz val="16"/>
      <color theme="0"/>
      <name val="Calibri"/>
      <family val="2"/>
      <scheme val="minor"/>
    </font>
    <font>
      <sz val="8"/>
      <color theme="1"/>
      <name val="Calibri"/>
      <family val="2"/>
      <scheme val="minor"/>
    </font>
    <font>
      <b/>
      <sz val="8"/>
      <name val="Calibri"/>
      <family val="2"/>
      <scheme val="minor"/>
    </font>
    <font>
      <b/>
      <sz val="9"/>
      <color rgb="FF0070C0"/>
      <name val="Calibri"/>
      <family val="2"/>
      <scheme val="minor"/>
    </font>
    <font>
      <b/>
      <sz val="8"/>
      <color theme="1"/>
      <name val="Calibri"/>
      <family val="2"/>
      <scheme val="minor"/>
    </font>
    <font>
      <b/>
      <sz val="8"/>
      <color rgb="FFFF0000"/>
      <name val="Calibri"/>
      <family val="2"/>
      <scheme val="minor"/>
    </font>
    <font>
      <b/>
      <sz val="8"/>
      <color rgb="FF0070C0"/>
      <name val="Calibri"/>
      <family val="2"/>
      <scheme val="minor"/>
    </font>
    <font>
      <sz val="8"/>
      <color rgb="FF0070C0"/>
      <name val="Calibri"/>
      <family val="2"/>
      <scheme val="minor"/>
    </font>
    <font>
      <b/>
      <sz val="36"/>
      <color theme="0"/>
      <name val="Calibri (Body)"/>
    </font>
    <font>
      <b/>
      <sz val="18"/>
      <color theme="0"/>
      <name val="Calibri (Body)"/>
    </font>
    <font>
      <b/>
      <sz val="20"/>
      <color theme="4"/>
      <name val="Arial"/>
      <family val="2"/>
    </font>
    <font>
      <sz val="9"/>
      <color theme="1"/>
      <name val="Arial"/>
      <family val="2"/>
    </font>
    <font>
      <sz val="10"/>
      <color theme="1"/>
      <name val="Arial"/>
      <family val="2"/>
    </font>
    <font>
      <sz val="11"/>
      <color theme="1"/>
      <name val="Arial"/>
      <family val="2"/>
    </font>
    <font>
      <sz val="12"/>
      <color rgb="FF0070C0"/>
      <name val="Arial"/>
      <family val="2"/>
    </font>
    <font>
      <sz val="9"/>
      <color theme="1"/>
      <name val="Calibri"/>
      <family val="2"/>
      <scheme val="minor"/>
    </font>
    <font>
      <sz val="10"/>
      <name val="Arial"/>
      <family val="2"/>
    </font>
    <font>
      <sz val="10"/>
      <color rgb="FF000000"/>
      <name val="Arial"/>
      <family val="2"/>
    </font>
    <font>
      <sz val="8"/>
      <color rgb="FFFFC000"/>
      <name val="Calibri"/>
      <family val="2"/>
      <scheme val="minor"/>
    </font>
    <font>
      <b/>
      <sz val="11"/>
      <color indexed="81"/>
      <name val="Segoe UI"/>
      <family val="2"/>
    </font>
    <font>
      <sz val="9"/>
      <color indexed="81"/>
      <name val="Segoe UI"/>
      <family val="2"/>
    </font>
    <font>
      <b/>
      <sz val="9"/>
      <color indexed="81"/>
      <name val="Segoe UI"/>
      <family val="2"/>
    </font>
    <font>
      <b/>
      <sz val="18"/>
      <color theme="4"/>
      <name val="Arial"/>
      <family val="2"/>
    </font>
    <font>
      <sz val="9"/>
      <color indexed="81"/>
      <name val="Tahoma"/>
      <family val="2"/>
    </font>
    <font>
      <b/>
      <sz val="24"/>
      <color theme="1"/>
      <name val="Calibri"/>
      <family val="2"/>
      <scheme val="minor"/>
    </font>
    <font>
      <b/>
      <sz val="26"/>
      <color theme="0"/>
      <name val="Calibri"/>
      <family val="2"/>
      <scheme val="minor"/>
    </font>
    <font>
      <sz val="24"/>
      <color theme="1"/>
      <name val="Calibri"/>
      <family val="2"/>
      <scheme val="minor"/>
    </font>
    <font>
      <sz val="36"/>
      <color rgb="FF002060"/>
      <name val="Calibri"/>
      <family val="2"/>
      <scheme val="minor"/>
    </font>
    <font>
      <sz val="26"/>
      <color rgb="FF002060"/>
      <name val="Arial"/>
      <family val="2"/>
    </font>
    <font>
      <sz val="24"/>
      <color theme="1"/>
      <name val="Arial"/>
      <family val="2"/>
    </font>
    <font>
      <b/>
      <sz val="28"/>
      <color theme="1"/>
      <name val="Calibri"/>
      <family val="2"/>
      <scheme val="minor"/>
    </font>
    <font>
      <sz val="28"/>
      <color theme="1"/>
      <name val="Calibri"/>
      <family val="2"/>
      <scheme val="minor"/>
    </font>
    <font>
      <sz val="26"/>
      <color theme="1"/>
      <name val="Calibri"/>
      <family val="2"/>
      <scheme val="minor"/>
    </font>
    <font>
      <b/>
      <sz val="26"/>
      <color theme="3" tint="-0.499984740745262"/>
      <name val="Calibri"/>
      <family val="2"/>
      <scheme val="minor"/>
    </font>
    <font>
      <b/>
      <sz val="29"/>
      <name val="Calibri"/>
      <family val="2"/>
      <scheme val="minor"/>
    </font>
    <font>
      <sz val="70"/>
      <color theme="0"/>
      <name val="Calibri"/>
      <family val="2"/>
      <scheme val="minor"/>
    </font>
    <font>
      <sz val="70"/>
      <color theme="3" tint="-0.499984740745262"/>
      <name val="Calibri"/>
      <family val="2"/>
      <scheme val="minor"/>
    </font>
    <font>
      <sz val="11"/>
      <color theme="1"/>
      <name val="Calibri"/>
      <family val="2"/>
      <scheme val="minor"/>
    </font>
    <font>
      <sz val="11"/>
      <color rgb="FF3F3F76"/>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1"/>
      <color theme="6" tint="-0.499984740745262"/>
      <name val="Calibri"/>
      <family val="2"/>
      <scheme val="minor"/>
    </font>
    <font>
      <sz val="11"/>
      <name val="Calibri"/>
      <family val="2"/>
      <scheme val="minor"/>
    </font>
    <font>
      <sz val="13"/>
      <color rgb="FF333333"/>
      <name val="Calibri"/>
      <family val="2"/>
      <scheme val="minor"/>
    </font>
    <font>
      <b/>
      <sz val="13"/>
      <color rgb="FFFF0000"/>
      <name val="Calibri"/>
      <family val="2"/>
      <scheme val="minor"/>
    </font>
    <font>
      <b/>
      <sz val="13"/>
      <name val="Calibri"/>
      <family val="2"/>
      <scheme val="minor"/>
    </font>
    <font>
      <b/>
      <sz val="11"/>
      <name val="Calibri"/>
      <family val="2"/>
      <scheme val="minor"/>
    </font>
    <font>
      <b/>
      <sz val="13"/>
      <color rgb="FF333333"/>
      <name val="Calibri"/>
      <family val="2"/>
      <scheme val="minor"/>
    </font>
    <font>
      <b/>
      <sz val="13"/>
      <color theme="0"/>
      <name val="Calibri"/>
      <family val="2"/>
      <scheme val="minor"/>
    </font>
    <font>
      <b/>
      <sz val="11"/>
      <color rgb="FF201F1E"/>
      <name val="Calibri Light"/>
      <family val="2"/>
      <charset val="1"/>
    </font>
    <font>
      <b/>
      <sz val="11"/>
      <color rgb="FF201F1E"/>
      <name val="Calibri Light"/>
      <family val="2"/>
    </font>
    <font>
      <b/>
      <sz val="11"/>
      <color rgb="FF201F1E"/>
      <name val="Calibri"/>
      <family val="2"/>
    </font>
    <font>
      <sz val="11"/>
      <color theme="1"/>
      <name val="Calibri"/>
      <family val="2"/>
    </font>
    <font>
      <b/>
      <sz val="12"/>
      <name val="Calibri"/>
      <family val="2"/>
      <scheme val="minor"/>
    </font>
    <font>
      <b/>
      <sz val="13"/>
      <color rgb="FFFFFFFF"/>
      <name val="Calibri"/>
      <family val="2"/>
    </font>
    <font>
      <b/>
      <sz val="12"/>
      <color rgb="FF000000"/>
      <name val="Calibri"/>
      <family val="2"/>
    </font>
    <font>
      <sz val="12"/>
      <color rgb="FF000000"/>
      <name val="Arial"/>
      <family val="2"/>
    </font>
    <font>
      <sz val="12"/>
      <name val="Calibri"/>
      <family val="2"/>
      <scheme val="minor"/>
    </font>
    <font>
      <b/>
      <sz val="12"/>
      <color rgb="FF000000"/>
      <name val="Arial"/>
      <family val="2"/>
    </font>
    <font>
      <u/>
      <sz val="11"/>
      <name val="Calibri"/>
      <family val="2"/>
      <scheme val="minor"/>
    </font>
    <font>
      <sz val="18"/>
      <color rgb="FF333333"/>
      <name val="Calibri"/>
      <family val="2"/>
      <scheme val="minor"/>
    </font>
    <font>
      <b/>
      <sz val="16"/>
      <color rgb="FF0070C0"/>
      <name val="Calibri"/>
      <family val="2"/>
      <scheme val="minor"/>
    </font>
    <font>
      <b/>
      <sz val="11"/>
      <color rgb="FF002060"/>
      <name val="Calibri"/>
      <family val="2"/>
      <scheme val="minor"/>
    </font>
    <font>
      <b/>
      <sz val="16"/>
      <color rgb="FF002060"/>
      <name val="Calibri"/>
      <family val="2"/>
      <scheme val="minor"/>
    </font>
    <font>
      <b/>
      <sz val="16"/>
      <color rgb="FFFFFFFF"/>
      <name val="Calibri"/>
      <family val="2"/>
    </font>
    <font>
      <b/>
      <sz val="16"/>
      <name val="Calibri"/>
      <family val="2"/>
      <scheme val="minor"/>
    </font>
    <font>
      <b/>
      <sz val="22"/>
      <color theme="0"/>
      <name val="Calibri"/>
      <family val="2"/>
      <scheme val="minor"/>
    </font>
    <font>
      <b/>
      <sz val="18"/>
      <color theme="0"/>
      <name val="Calibri"/>
      <family val="2"/>
      <scheme val="minor"/>
    </font>
    <font>
      <b/>
      <u/>
      <sz val="14"/>
      <color rgb="FF0070C0"/>
      <name val="Calibri"/>
      <family val="2"/>
      <scheme val="minor"/>
    </font>
    <font>
      <b/>
      <sz val="14"/>
      <color rgb="FF0070C0"/>
      <name val="Calibri"/>
      <family val="2"/>
      <scheme val="minor"/>
    </font>
    <font>
      <b/>
      <sz val="18"/>
      <color theme="1"/>
      <name val="Calibri"/>
      <family val="2"/>
    </font>
    <font>
      <b/>
      <sz val="15"/>
      <color theme="0"/>
      <name val="Calibri"/>
      <family val="2"/>
      <scheme val="minor"/>
    </font>
    <font>
      <sz val="8"/>
      <color theme="8" tint="-0.249977111117893"/>
      <name val="Calibri"/>
      <family val="2"/>
      <scheme val="minor"/>
    </font>
    <font>
      <b/>
      <sz val="20"/>
      <color theme="0"/>
      <name val="Calibri"/>
      <family val="2"/>
      <scheme val="minor"/>
    </font>
    <font>
      <b/>
      <sz val="16"/>
      <color rgb="FF0070C0"/>
      <name val="Arial"/>
      <family val="2"/>
    </font>
    <font>
      <b/>
      <sz val="22"/>
      <color rgb="FF002060"/>
      <name val="Calibri"/>
      <family val="2"/>
      <scheme val="minor"/>
    </font>
    <font>
      <b/>
      <u/>
      <sz val="22"/>
      <color rgb="FF002060"/>
      <name val="Calibri"/>
      <family val="2"/>
      <scheme val="minor"/>
    </font>
    <font>
      <b/>
      <sz val="22"/>
      <color theme="5" tint="-0.499984740745262"/>
      <name val="Calibri"/>
      <family val="2"/>
      <scheme val="minor"/>
    </font>
    <font>
      <b/>
      <u/>
      <sz val="22"/>
      <color theme="5" tint="-0.499984740745262"/>
      <name val="Calibri"/>
      <family val="2"/>
      <scheme val="minor"/>
    </font>
    <font>
      <sz val="15"/>
      <color theme="1"/>
      <name val="Calibri"/>
      <family val="2"/>
      <scheme val="minor"/>
    </font>
    <font>
      <sz val="8"/>
      <name val="Calibri"/>
      <family val="2"/>
      <scheme val="minor"/>
    </font>
    <font>
      <b/>
      <sz val="10"/>
      <color theme="1"/>
      <name val="Arial"/>
      <family val="2"/>
    </font>
    <font>
      <b/>
      <sz val="10"/>
      <color rgb="FF000000"/>
      <name val="Arial"/>
      <family val="2"/>
    </font>
    <font>
      <sz val="11"/>
      <color indexed="81"/>
      <name val="Tahoma"/>
      <family val="2"/>
    </font>
    <font>
      <sz val="11"/>
      <color indexed="81"/>
      <name val="Segoe UI"/>
      <family val="2"/>
    </font>
    <font>
      <sz val="8"/>
      <color indexed="81"/>
      <name val="Segoe UI"/>
      <family val="2"/>
    </font>
  </fonts>
  <fills count="43">
    <fill>
      <patternFill patternType="none"/>
    </fill>
    <fill>
      <patternFill patternType="gray125"/>
    </fill>
    <fill>
      <patternFill patternType="solid">
        <fgColor theme="0"/>
        <bgColor indexed="64"/>
      </patternFill>
    </fill>
    <fill>
      <patternFill patternType="solid">
        <fgColor rgb="FF002060"/>
        <bgColor indexed="64"/>
      </patternFill>
    </fill>
    <fill>
      <patternFill patternType="solid">
        <fgColor theme="8" tint="0.79998168889431442"/>
        <bgColor indexed="64"/>
      </patternFill>
    </fill>
    <fill>
      <patternFill patternType="solid">
        <fgColor rgb="FF0070C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7" tint="0.399975585192419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rgb="FFF2F2F2"/>
        <bgColor indexed="64"/>
      </patternFill>
    </fill>
    <fill>
      <patternFill patternType="solid">
        <fgColor theme="8" tint="0.39997558519241921"/>
        <bgColor indexed="64"/>
      </patternFill>
    </fill>
    <fill>
      <patternFill patternType="solid">
        <fgColor rgb="FF00B050"/>
        <bgColor indexed="64"/>
      </patternFill>
    </fill>
    <fill>
      <patternFill patternType="solid">
        <fgColor theme="5"/>
        <bgColor indexed="64"/>
      </patternFill>
    </fill>
    <fill>
      <patternFill patternType="solid">
        <fgColor rgb="FFC9C9C9"/>
        <bgColor indexed="64"/>
      </patternFill>
    </fill>
    <fill>
      <patternFill patternType="solid">
        <fgColor rgb="FFEDEDED"/>
        <bgColor indexed="64"/>
      </patternFill>
    </fill>
    <fill>
      <patternFill patternType="solid">
        <fgColor theme="0"/>
        <bgColor theme="4" tint="0.79998168889431442"/>
      </patternFill>
    </fill>
    <fill>
      <patternFill patternType="solid">
        <fgColor theme="8" tint="-0.499984740745262"/>
        <bgColor indexed="64"/>
      </patternFill>
    </fill>
    <fill>
      <patternFill patternType="solid">
        <fgColor theme="5" tint="0.39997558519241921"/>
        <bgColor indexed="64"/>
      </patternFill>
    </fill>
    <fill>
      <patternFill patternType="solid">
        <fgColor rgb="FFFFCC99"/>
      </patternFill>
    </fill>
    <fill>
      <patternFill patternType="solid">
        <fgColor theme="2" tint="-0.249977111117893"/>
        <bgColor indexed="64"/>
      </patternFill>
    </fill>
    <fill>
      <patternFill patternType="solid">
        <fgColor theme="6"/>
        <bgColor indexed="64"/>
      </patternFill>
    </fill>
    <fill>
      <patternFill patternType="solid">
        <fgColor rgb="FFFFFFFF"/>
        <bgColor indexed="64"/>
      </patternFill>
    </fill>
    <fill>
      <patternFill patternType="solid">
        <fgColor theme="0" tint="-0.499984740745262"/>
        <bgColor indexed="64"/>
      </patternFill>
    </fill>
    <fill>
      <patternFill patternType="solid">
        <fgColor theme="5" tint="0.59999389629810485"/>
        <bgColor indexed="64"/>
      </patternFill>
    </fill>
    <fill>
      <patternFill patternType="solid">
        <fgColor theme="6" tint="0.79998168889431442"/>
        <bgColor indexed="64"/>
      </patternFill>
    </fill>
    <fill>
      <patternFill patternType="solid">
        <fgColor rgb="FF4F81BD"/>
        <bgColor indexed="64"/>
      </patternFill>
    </fill>
    <fill>
      <patternFill patternType="solid">
        <fgColor rgb="FFD0D8E8"/>
        <bgColor indexed="64"/>
      </patternFill>
    </fill>
    <fill>
      <patternFill patternType="solid">
        <fgColor rgb="FFE9EDF4"/>
        <bgColor indexed="64"/>
      </patternFill>
    </fill>
    <fill>
      <patternFill patternType="solid">
        <fgColor theme="3" tint="0.79998168889431442"/>
        <bgColor indexed="64"/>
      </patternFill>
    </fill>
    <fill>
      <patternFill patternType="solid">
        <fgColor rgb="FFD9D9D9"/>
        <bgColor indexed="64"/>
      </patternFill>
    </fill>
    <fill>
      <patternFill patternType="solid">
        <fgColor theme="9" tint="0.79998168889431442"/>
        <bgColor indexed="64"/>
      </patternFill>
    </fill>
    <fill>
      <patternFill patternType="solid">
        <fgColor theme="8" tint="-0.249977111117893"/>
        <bgColor indexed="64"/>
      </patternFill>
    </fill>
    <fill>
      <patternFill patternType="solid">
        <fgColor rgb="FF00D05E"/>
        <bgColor indexed="64"/>
      </patternFill>
    </fill>
    <fill>
      <patternFill patternType="solid">
        <fgColor rgb="FFBCFCC4"/>
        <bgColor indexed="64"/>
      </patternFill>
    </fill>
    <fill>
      <patternFill patternType="solid">
        <fgColor rgb="FFFCAAAA"/>
        <bgColor indexed="64"/>
      </patternFill>
    </fill>
    <fill>
      <patternFill patternType="solid">
        <fgColor theme="4" tint="-0.249977111117893"/>
        <bgColor indexed="64"/>
      </patternFill>
    </fill>
    <fill>
      <patternFill patternType="solid">
        <fgColor theme="5" tint="-0.499984740745262"/>
        <bgColor indexed="64"/>
      </patternFill>
    </fill>
    <fill>
      <patternFill patternType="solid">
        <fgColor theme="3" tint="-0.249977111117893"/>
        <bgColor indexed="64"/>
      </patternFill>
    </fill>
    <fill>
      <patternFill patternType="solid">
        <fgColor theme="4" tint="-0.499984740745262"/>
        <bgColor indexed="64"/>
      </patternFill>
    </fill>
    <fill>
      <patternFill patternType="solid">
        <fgColor theme="4"/>
        <bgColor theme="4"/>
      </patternFill>
    </fill>
    <fill>
      <patternFill patternType="solid">
        <fgColor theme="4" tint="0.79998168889431442"/>
        <bgColor theme="4" tint="0.79998168889431442"/>
      </patternFill>
    </fill>
  </fills>
  <borders count="72">
    <border>
      <left/>
      <right/>
      <top/>
      <bottom/>
      <diagonal/>
    </border>
    <border>
      <left style="medium">
        <color theme="0"/>
      </left>
      <right/>
      <top/>
      <bottom/>
      <diagonal/>
    </border>
    <border>
      <left style="medium">
        <color theme="0"/>
      </left>
      <right style="medium">
        <color theme="0"/>
      </right>
      <top style="medium">
        <color theme="0"/>
      </top>
      <bottom style="medium">
        <color theme="0"/>
      </bottom>
      <diagonal/>
    </border>
    <border>
      <left style="medium">
        <color theme="0"/>
      </left>
      <right/>
      <top style="medium">
        <color theme="0"/>
      </top>
      <bottom style="medium">
        <color theme="0"/>
      </bottom>
      <diagonal/>
    </border>
    <border>
      <left/>
      <right style="medium">
        <color theme="0"/>
      </right>
      <top style="medium">
        <color theme="0"/>
      </top>
      <bottom style="medium">
        <color theme="0"/>
      </bottom>
      <diagonal/>
    </border>
    <border>
      <left/>
      <right/>
      <top style="thin">
        <color theme="0"/>
      </top>
      <bottom/>
      <diagonal/>
    </border>
    <border>
      <left style="medium">
        <color theme="0"/>
      </left>
      <right style="medium">
        <color theme="0"/>
      </right>
      <top style="medium">
        <color theme="0"/>
      </top>
      <bottom/>
      <diagonal/>
    </border>
    <border>
      <left style="medium">
        <color theme="0"/>
      </left>
      <right style="medium">
        <color theme="0"/>
      </right>
      <top/>
      <bottom/>
      <diagonal/>
    </border>
    <border>
      <left style="medium">
        <color theme="0"/>
      </left>
      <right style="medium">
        <color theme="0"/>
      </right>
      <top/>
      <bottom style="medium">
        <color theme="0"/>
      </bottom>
      <diagonal/>
    </border>
    <border>
      <left style="hair">
        <color theme="0" tint="-0.34998626667073579"/>
      </left>
      <right/>
      <top style="hair">
        <color theme="0" tint="-0.34998626667073579"/>
      </top>
      <bottom style="hair">
        <color theme="0" tint="-0.34998626667073579"/>
      </bottom>
      <diagonal/>
    </border>
    <border>
      <left style="mediumDashed">
        <color theme="0" tint="-0.499984740745262"/>
      </left>
      <right/>
      <top style="mediumDashed">
        <color theme="0" tint="-0.499984740745262"/>
      </top>
      <bottom style="mediumDashed">
        <color theme="0" tint="-0.499984740745262"/>
      </bottom>
      <diagonal/>
    </border>
    <border>
      <left/>
      <right/>
      <top style="mediumDashed">
        <color theme="0" tint="-0.499984740745262"/>
      </top>
      <bottom style="mediumDashed">
        <color theme="0" tint="-0.499984740745262"/>
      </bottom>
      <diagonal/>
    </border>
    <border>
      <left style="thick">
        <color theme="0"/>
      </left>
      <right style="thick">
        <color theme="0"/>
      </right>
      <top style="thick">
        <color theme="0"/>
      </top>
      <bottom style="thick">
        <color theme="0"/>
      </bottom>
      <diagonal/>
    </border>
    <border>
      <left style="thick">
        <color theme="0"/>
      </left>
      <right/>
      <top style="thick">
        <color theme="0"/>
      </top>
      <bottom style="thick">
        <color theme="0"/>
      </bottom>
      <diagonal/>
    </border>
    <border>
      <left/>
      <right/>
      <top style="thick">
        <color theme="0"/>
      </top>
      <bottom style="thick">
        <color theme="0"/>
      </bottom>
      <diagonal/>
    </border>
    <border>
      <left style="mediumDashed">
        <color theme="0" tint="-0.14999847407452621"/>
      </left>
      <right style="mediumDashed">
        <color theme="0" tint="-0.14999847407452621"/>
      </right>
      <top style="mediumDashed">
        <color theme="0" tint="-0.14999847407452621"/>
      </top>
      <bottom style="mediumDashed">
        <color theme="0" tint="-0.14999847407452621"/>
      </bottom>
      <diagonal/>
    </border>
    <border>
      <left/>
      <right/>
      <top/>
      <bottom style="thick">
        <color theme="0"/>
      </bottom>
      <diagonal/>
    </border>
    <border>
      <left style="thick">
        <color theme="0"/>
      </left>
      <right/>
      <top style="thick">
        <color theme="0"/>
      </top>
      <bottom/>
      <diagonal/>
    </border>
    <border>
      <left style="thick">
        <color theme="0"/>
      </left>
      <right style="thick">
        <color theme="0"/>
      </right>
      <top style="thick">
        <color theme="0"/>
      </top>
      <bottom/>
      <diagonal/>
    </border>
    <border>
      <left/>
      <right style="thick">
        <color theme="0"/>
      </right>
      <top style="thick">
        <color theme="0"/>
      </top>
      <bottom style="thick">
        <color theme="0"/>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style="medium">
        <color rgb="FFFFFFFF"/>
      </left>
      <right/>
      <top style="medium">
        <color rgb="FFFFFFFF"/>
      </top>
      <bottom/>
      <diagonal/>
    </border>
    <border>
      <left style="hair">
        <color theme="0" tint="-0.34998626667073579"/>
      </left>
      <right style="hair">
        <color theme="0" tint="-0.34998626667073579"/>
      </right>
      <top/>
      <bottom style="hair">
        <color theme="0" tint="-0.34998626667073579"/>
      </bottom>
      <diagonal/>
    </border>
    <border>
      <left style="thick">
        <color theme="0"/>
      </left>
      <right/>
      <top/>
      <bottom style="thick">
        <color theme="0"/>
      </bottom>
      <diagonal/>
    </border>
    <border>
      <left style="thick">
        <color theme="0"/>
      </left>
      <right/>
      <top/>
      <bottom/>
      <diagonal/>
    </border>
    <border>
      <left/>
      <right style="hair">
        <color theme="0" tint="-0.34998626667073579"/>
      </right>
      <top style="thick">
        <color theme="0"/>
      </top>
      <bottom style="thick">
        <color theme="0"/>
      </bottom>
      <diagonal/>
    </border>
    <border>
      <left/>
      <right/>
      <top style="hair">
        <color theme="0" tint="-0.34998626667073579"/>
      </top>
      <bottom style="hair">
        <color theme="0" tint="-0.34998626667073579"/>
      </bottom>
      <diagonal/>
    </border>
    <border>
      <left/>
      <right style="medium">
        <color rgb="FFFFFFFF"/>
      </right>
      <top/>
      <bottom style="medium">
        <color rgb="FFFFFFFF"/>
      </bottom>
      <diagonal/>
    </border>
    <border>
      <left/>
      <right style="medium">
        <color rgb="FFFFFFFF"/>
      </right>
      <top/>
      <bottom/>
      <diagonal/>
    </border>
    <border>
      <left/>
      <right style="medium">
        <color rgb="FFFFFFFF"/>
      </right>
      <top style="medium">
        <color rgb="FFFFFFFF"/>
      </top>
      <bottom style="medium">
        <color rgb="FFFFFFFF"/>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top/>
      <bottom/>
      <diagonal/>
    </border>
    <border>
      <left style="thin">
        <color rgb="FF7F7F7F"/>
      </left>
      <right style="thin">
        <color rgb="FF7F7F7F"/>
      </right>
      <top style="thin">
        <color rgb="FF7F7F7F"/>
      </top>
      <bottom style="thin">
        <color rgb="FF7F7F7F"/>
      </bottom>
      <diagonal/>
    </border>
    <border>
      <left style="thin">
        <color indexed="64"/>
      </left>
      <right style="thin">
        <color indexed="64"/>
      </right>
      <top style="thin">
        <color indexed="64"/>
      </top>
      <bottom style="thin">
        <color indexed="64"/>
      </bottom>
      <diagonal/>
    </border>
    <border>
      <left/>
      <right/>
      <top style="medium">
        <color theme="0"/>
      </top>
      <bottom style="medium">
        <color theme="0"/>
      </bottom>
      <diagonal/>
    </border>
    <border>
      <left style="thin">
        <color indexed="64"/>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rgb="FF000000"/>
      </top>
      <bottom/>
      <diagonal/>
    </border>
    <border>
      <left/>
      <right style="thin">
        <color rgb="FF000000"/>
      </right>
      <top style="thin">
        <color rgb="FF000000"/>
      </top>
      <bottom/>
      <diagonal/>
    </border>
    <border>
      <left style="thin">
        <color indexed="64"/>
      </left>
      <right/>
      <top style="thin">
        <color rgb="FF000000"/>
      </top>
      <bottom style="thin">
        <color indexed="64"/>
      </bottom>
      <diagonal/>
    </border>
    <border>
      <left/>
      <right style="thin">
        <color rgb="FF000000"/>
      </right>
      <top style="thin">
        <color rgb="FF000000"/>
      </top>
      <bottom style="thin">
        <color indexed="64"/>
      </bottom>
      <diagonal/>
    </border>
    <border>
      <left style="medium">
        <color rgb="FFFFFFFF"/>
      </left>
      <right style="medium">
        <color rgb="FFFFFFFF"/>
      </right>
      <top style="medium">
        <color rgb="FFFFFFFF"/>
      </top>
      <bottom style="thick">
        <color rgb="FFFFFFFF"/>
      </bottom>
      <diagonal/>
    </border>
    <border>
      <left style="medium">
        <color rgb="FFFFFFFF"/>
      </left>
      <right style="medium">
        <color rgb="FFFFFFFF"/>
      </right>
      <top style="thick">
        <color rgb="FFFFFFFF"/>
      </top>
      <bottom style="medium">
        <color rgb="FFFFFFFF"/>
      </bottom>
      <diagonal/>
    </border>
    <border>
      <left style="medium">
        <color rgb="FFFFFFFF"/>
      </left>
      <right style="medium">
        <color rgb="FFFFFFFF"/>
      </right>
      <top style="medium">
        <color rgb="FFFFFFFF"/>
      </top>
      <bottom style="medium">
        <color rgb="FFFFFFFF"/>
      </bottom>
      <diagonal/>
    </border>
    <border>
      <left style="medium">
        <color rgb="FF002060"/>
      </left>
      <right style="medium">
        <color rgb="FF002060"/>
      </right>
      <top style="medium">
        <color rgb="FF002060"/>
      </top>
      <bottom style="medium">
        <color rgb="FF002060"/>
      </bottom>
      <diagonal/>
    </border>
    <border>
      <left style="dotted">
        <color theme="0" tint="-0.499984740745262"/>
      </left>
      <right/>
      <top style="dotted">
        <color theme="0" tint="-0.499984740745262"/>
      </top>
      <bottom style="dotted">
        <color theme="0" tint="-0.499984740745262"/>
      </bottom>
      <diagonal/>
    </border>
    <border>
      <left/>
      <right/>
      <top style="dotted">
        <color theme="0" tint="-0.499984740745262"/>
      </top>
      <bottom style="dotted">
        <color theme="0" tint="-0.499984740745262"/>
      </bottom>
      <diagonal/>
    </border>
    <border>
      <left/>
      <right style="dotted">
        <color theme="0" tint="-0.499984740745262"/>
      </right>
      <top style="dotted">
        <color theme="0" tint="-0.499984740745262"/>
      </top>
      <bottom style="dotted">
        <color theme="0" tint="-0.499984740745262"/>
      </bottom>
      <diagonal/>
    </border>
    <border>
      <left style="dotted">
        <color theme="0" tint="-0.499984740745262"/>
      </left>
      <right/>
      <top/>
      <bottom/>
      <diagonal/>
    </border>
    <border>
      <left/>
      <right style="dotted">
        <color theme="0" tint="-0.499984740745262"/>
      </right>
      <top/>
      <bottom/>
      <diagonal/>
    </border>
    <border>
      <left style="dotted">
        <color theme="0" tint="-0.499984740745262"/>
      </left>
      <right/>
      <top style="dotted">
        <color theme="0" tint="-0.499984740745262"/>
      </top>
      <bottom/>
      <diagonal/>
    </border>
    <border>
      <left/>
      <right/>
      <top style="dotted">
        <color theme="0" tint="-0.499984740745262"/>
      </top>
      <bottom/>
      <diagonal/>
    </border>
    <border>
      <left/>
      <right style="dotted">
        <color theme="0" tint="-0.499984740745262"/>
      </right>
      <top style="dotted">
        <color theme="0" tint="-0.499984740745262"/>
      </top>
      <bottom/>
      <diagonal/>
    </border>
    <border>
      <left style="dotted">
        <color theme="0" tint="-0.499984740745262"/>
      </left>
      <right/>
      <top/>
      <bottom style="dotted">
        <color theme="0" tint="-0.499984740745262"/>
      </bottom>
      <diagonal/>
    </border>
    <border>
      <left/>
      <right/>
      <top/>
      <bottom style="dotted">
        <color theme="0" tint="-0.499984740745262"/>
      </bottom>
      <diagonal/>
    </border>
    <border>
      <left/>
      <right style="dotted">
        <color theme="0" tint="-0.499984740745262"/>
      </right>
      <top/>
      <bottom style="dotted">
        <color theme="0" tint="-0.499984740745262"/>
      </bottom>
      <diagonal/>
    </border>
    <border>
      <left/>
      <right style="mediumDashed">
        <color theme="0" tint="-0.499984740745262"/>
      </right>
      <top style="mediumDashed">
        <color theme="0" tint="-0.499984740745262"/>
      </top>
      <bottom style="mediumDashed">
        <color theme="0" tint="-0.499984740745262"/>
      </bottom>
      <diagonal/>
    </border>
    <border>
      <left style="medium">
        <color rgb="FF002060"/>
      </left>
      <right/>
      <top style="medium">
        <color rgb="FF002060"/>
      </top>
      <bottom style="medium">
        <color rgb="FF002060"/>
      </bottom>
      <diagonal/>
    </border>
    <border>
      <left/>
      <right/>
      <top style="medium">
        <color rgb="FF002060"/>
      </top>
      <bottom style="medium">
        <color rgb="FF002060"/>
      </bottom>
      <diagonal/>
    </border>
    <border>
      <left/>
      <right style="medium">
        <color rgb="FF002060"/>
      </right>
      <top style="medium">
        <color rgb="FF002060"/>
      </top>
      <bottom style="medium">
        <color rgb="FF002060"/>
      </bottom>
      <diagonal/>
    </border>
    <border>
      <left style="thin">
        <color theme="4" tint="0.39997558519241921"/>
      </left>
      <right/>
      <top style="thin">
        <color theme="4" tint="0.39997558519241921"/>
      </top>
      <bottom style="thin">
        <color theme="4" tint="0.39997558519241921"/>
      </bottom>
      <diagonal/>
    </border>
    <border>
      <left style="mediumDashed">
        <color theme="0" tint="-0.14999847407452621"/>
      </left>
      <right style="mediumDashed">
        <color theme="0" tint="-0.14999847407452621"/>
      </right>
      <top style="mediumDashed">
        <color theme="0" tint="-0.14999847407452621"/>
      </top>
      <bottom/>
      <diagonal/>
    </border>
    <border>
      <left style="mediumDashed">
        <color theme="0" tint="-0.14999847407452621"/>
      </left>
      <right/>
      <top style="mediumDashed">
        <color theme="0" tint="-0.14999847407452621"/>
      </top>
      <bottom/>
      <diagonal/>
    </border>
    <border>
      <left/>
      <right style="mediumDashed">
        <color theme="0" tint="-0.14999847407452621"/>
      </right>
      <top style="mediumDashed">
        <color theme="0" tint="-0.14999847407452621"/>
      </top>
      <bottom/>
      <diagonal/>
    </border>
  </borders>
  <cellStyleXfs count="4">
    <xf numFmtId="0" fontId="0" fillId="0" borderId="0"/>
    <xf numFmtId="0" fontId="3" fillId="0" borderId="0" applyNumberFormat="0" applyFill="0" applyBorder="0" applyAlignment="0" applyProtection="0"/>
    <xf numFmtId="44" fontId="57" fillId="0" borderId="0" applyFont="0" applyFill="0" applyBorder="0" applyAlignment="0" applyProtection="0"/>
    <xf numFmtId="0" fontId="58" fillId="20" borderId="34" applyNumberFormat="0" applyAlignment="0" applyProtection="0"/>
  </cellStyleXfs>
  <cellXfs count="403">
    <xf numFmtId="0" fontId="0" fillId="0" borderId="0" xfId="0"/>
    <xf numFmtId="0" fontId="0" fillId="2" borderId="0" xfId="0" applyFill="1" applyProtection="1">
      <protection hidden="1"/>
    </xf>
    <xf numFmtId="0" fontId="0" fillId="0" borderId="0" xfId="0" applyProtection="1">
      <protection hidden="1"/>
    </xf>
    <xf numFmtId="0" fontId="1" fillId="0" borderId="0" xfId="0" applyFont="1" applyProtection="1">
      <protection hidden="1"/>
    </xf>
    <xf numFmtId="0" fontId="4" fillId="0" borderId="0" xfId="0" applyFont="1" applyAlignment="1" applyProtection="1">
      <alignment horizontal="center"/>
      <protection hidden="1"/>
    </xf>
    <xf numFmtId="0" fontId="5" fillId="3" borderId="0" xfId="0" applyFont="1" applyFill="1" applyAlignment="1">
      <alignment horizontal="left" vertical="center"/>
    </xf>
    <xf numFmtId="0" fontId="2" fillId="4" borderId="0" xfId="0" applyFont="1" applyFill="1" applyAlignment="1" applyProtection="1">
      <alignment horizontal="center" vertical="center"/>
      <protection locked="0"/>
    </xf>
    <xf numFmtId="0" fontId="6" fillId="0" borderId="0" xfId="0" applyFont="1" applyProtection="1">
      <protection locked="0"/>
    </xf>
    <xf numFmtId="0" fontId="0" fillId="0" borderId="0" xfId="0" applyProtection="1">
      <protection locked="0"/>
    </xf>
    <xf numFmtId="0" fontId="7" fillId="0" borderId="0" xfId="0" applyFont="1" applyProtection="1">
      <protection locked="0"/>
    </xf>
    <xf numFmtId="0" fontId="8" fillId="0" borderId="0" xfId="0" applyFont="1" applyAlignment="1" applyProtection="1">
      <alignment vertical="center" wrapText="1"/>
      <protection locked="0"/>
    </xf>
    <xf numFmtId="0" fontId="7" fillId="0" borderId="0" xfId="0" applyFont="1"/>
    <xf numFmtId="0" fontId="5" fillId="5" borderId="0" xfId="0" applyFont="1" applyFill="1" applyAlignment="1">
      <alignment horizontal="left" vertical="center"/>
    </xf>
    <xf numFmtId="0" fontId="2" fillId="4" borderId="2" xfId="0" applyFont="1" applyFill="1" applyBorder="1" applyAlignment="1" applyProtection="1">
      <alignment horizontal="center" vertical="center"/>
      <protection locked="0"/>
    </xf>
    <xf numFmtId="0" fontId="8" fillId="0" borderId="0" xfId="0" applyFont="1" applyAlignment="1">
      <alignment vertical="center" wrapText="1"/>
    </xf>
    <xf numFmtId="0" fontId="9" fillId="4" borderId="2" xfId="1" applyFont="1" applyFill="1" applyBorder="1" applyAlignment="1" applyProtection="1">
      <alignment horizontal="center" vertical="center"/>
      <protection locked="0"/>
    </xf>
    <xf numFmtId="0" fontId="5" fillId="0" borderId="0" xfId="0" applyFont="1" applyAlignment="1" applyProtection="1">
      <alignment horizontal="left" vertical="center"/>
      <protection locked="0"/>
    </xf>
    <xf numFmtId="0" fontId="2" fillId="0" borderId="0" xfId="0" applyFont="1" applyAlignment="1" applyProtection="1">
      <alignment horizontal="center" vertical="center"/>
      <protection locked="0"/>
    </xf>
    <xf numFmtId="14" fontId="9" fillId="0" borderId="0" xfId="1" applyNumberFormat="1" applyFont="1" applyFill="1" applyBorder="1" applyAlignment="1" applyProtection="1">
      <alignment horizontal="center" vertical="center"/>
    </xf>
    <xf numFmtId="0" fontId="5" fillId="0" borderId="0" xfId="0" applyFont="1" applyAlignment="1">
      <alignment horizontal="left" vertical="center"/>
    </xf>
    <xf numFmtId="0" fontId="2" fillId="0" borderId="2" xfId="0" applyFont="1" applyBorder="1" applyAlignment="1" applyProtection="1">
      <alignment horizontal="center" vertical="center"/>
      <protection locked="0"/>
    </xf>
    <xf numFmtId="0" fontId="8" fillId="0" borderId="0" xfId="0" applyFont="1" applyAlignment="1" applyProtection="1">
      <alignment vertical="center" wrapText="1"/>
      <protection locked="0" hidden="1"/>
    </xf>
    <xf numFmtId="0" fontId="0" fillId="0" borderId="0" xfId="0" applyProtection="1">
      <protection locked="0" hidden="1"/>
    </xf>
    <xf numFmtId="0" fontId="10" fillId="5" borderId="2" xfId="0" applyFont="1" applyFill="1" applyBorder="1" applyAlignment="1" applyProtection="1">
      <alignment horizontal="left" vertical="center"/>
      <protection hidden="1"/>
    </xf>
    <xf numFmtId="0" fontId="2" fillId="4" borderId="2" xfId="0" applyFont="1" applyFill="1" applyBorder="1" applyAlignment="1" applyProtection="1">
      <alignment horizontal="center" vertical="center"/>
      <protection hidden="1"/>
    </xf>
    <xf numFmtId="0" fontId="10" fillId="3" borderId="2" xfId="0" applyFont="1" applyFill="1" applyBorder="1" applyAlignment="1" applyProtection="1">
      <alignment horizontal="left" vertical="center"/>
      <protection hidden="1"/>
    </xf>
    <xf numFmtId="0" fontId="11" fillId="4" borderId="4" xfId="0" applyFont="1" applyFill="1" applyBorder="1" applyAlignment="1" applyProtection="1">
      <alignment horizontal="center" vertical="center"/>
      <protection locked="0"/>
    </xf>
    <xf numFmtId="0" fontId="7" fillId="0" borderId="0" xfId="0" applyFont="1" applyProtection="1">
      <protection locked="0" hidden="1"/>
    </xf>
    <xf numFmtId="14" fontId="9" fillId="4" borderId="2" xfId="1" applyNumberFormat="1" applyFont="1" applyFill="1" applyBorder="1" applyAlignment="1" applyProtection="1">
      <alignment horizontal="center" vertical="center"/>
      <protection hidden="1"/>
    </xf>
    <xf numFmtId="0" fontId="13" fillId="3" borderId="2" xfId="0" applyFont="1" applyFill="1" applyBorder="1" applyAlignment="1">
      <alignment horizontal="center" vertical="center"/>
    </xf>
    <xf numFmtId="14" fontId="14" fillId="4" borderId="5" xfId="0" applyNumberFormat="1" applyFont="1" applyFill="1" applyBorder="1" applyAlignment="1" applyProtection="1">
      <alignment horizontal="center" vertical="center"/>
      <protection locked="0"/>
    </xf>
    <xf numFmtId="0" fontId="7" fillId="4" borderId="2" xfId="0" applyFont="1" applyFill="1" applyBorder="1" applyAlignment="1" applyProtection="1">
      <alignment horizontal="left" vertical="center"/>
      <protection locked="0"/>
    </xf>
    <xf numFmtId="0" fontId="0" fillId="0" borderId="0" xfId="0" applyAlignment="1" applyProtection="1">
      <alignment horizontal="center" vertical="center"/>
      <protection hidden="1"/>
    </xf>
    <xf numFmtId="0" fontId="10" fillId="2" borderId="0" xfId="0" applyFont="1" applyFill="1" applyAlignment="1" applyProtection="1">
      <alignment vertical="center"/>
      <protection hidden="1"/>
    </xf>
    <xf numFmtId="0" fontId="0" fillId="0" borderId="12" xfId="0" applyBorder="1" applyProtection="1">
      <protection hidden="1"/>
    </xf>
    <xf numFmtId="0" fontId="0" fillId="0" borderId="12" xfId="0" applyBorder="1" applyAlignment="1" applyProtection="1">
      <alignment horizontal="center" vertical="center"/>
      <protection hidden="1"/>
    </xf>
    <xf numFmtId="0" fontId="0" fillId="2" borderId="12" xfId="0" applyFill="1" applyBorder="1" applyProtection="1">
      <protection hidden="1"/>
    </xf>
    <xf numFmtId="0" fontId="16" fillId="6" borderId="12" xfId="0" applyFont="1" applyFill="1" applyBorder="1" applyAlignment="1" applyProtection="1">
      <alignment horizontal="left" vertical="center" wrapText="1"/>
      <protection hidden="1"/>
    </xf>
    <xf numFmtId="0" fontId="17" fillId="6" borderId="13" xfId="0" applyFont="1" applyFill="1" applyBorder="1" applyAlignment="1" applyProtection="1">
      <alignment horizontal="center" vertical="center" wrapText="1"/>
      <protection locked="0" hidden="1"/>
    </xf>
    <xf numFmtId="0" fontId="17" fillId="2" borderId="14" xfId="0" applyFont="1" applyFill="1" applyBorder="1" applyAlignment="1" applyProtection="1">
      <alignment vertical="center" wrapText="1"/>
      <protection hidden="1"/>
    </xf>
    <xf numFmtId="0" fontId="16" fillId="7" borderId="12" xfId="0" applyFont="1" applyFill="1" applyBorder="1" applyAlignment="1" applyProtection="1">
      <alignment horizontal="left" vertical="center" wrapText="1"/>
      <protection hidden="1"/>
    </xf>
    <xf numFmtId="0" fontId="17" fillId="7" borderId="13" xfId="0" applyFont="1" applyFill="1" applyBorder="1" applyAlignment="1" applyProtection="1">
      <alignment horizontal="center" vertical="center" wrapText="1"/>
      <protection locked="0" hidden="1"/>
    </xf>
    <xf numFmtId="0" fontId="18" fillId="0" borderId="0" xfId="0" applyFont="1"/>
    <xf numFmtId="0" fontId="19" fillId="0" borderId="0" xfId="0" applyFont="1" applyAlignment="1" applyProtection="1">
      <alignment vertical="center"/>
      <protection hidden="1"/>
    </xf>
    <xf numFmtId="0" fontId="21" fillId="0" borderId="0" xfId="0" applyFont="1" applyProtection="1">
      <protection locked="0"/>
    </xf>
    <xf numFmtId="0" fontId="22" fillId="0" borderId="0" xfId="0" applyFont="1" applyAlignment="1" applyProtection="1">
      <alignment horizontal="center" vertical="center" wrapText="1"/>
      <protection locked="0"/>
    </xf>
    <xf numFmtId="0" fontId="23" fillId="0" borderId="15" xfId="0" applyFont="1" applyBorder="1" applyAlignment="1" applyProtection="1">
      <alignment horizontal="center" vertical="center" wrapText="1"/>
      <protection locked="0"/>
    </xf>
    <xf numFmtId="0" fontId="25" fillId="0" borderId="0" xfId="0" applyFont="1" applyAlignment="1" applyProtection="1">
      <alignment horizontal="center" vertical="center" wrapText="1"/>
      <protection locked="0"/>
    </xf>
    <xf numFmtId="0" fontId="22" fillId="9" borderId="0" xfId="0" applyFont="1" applyFill="1" applyAlignment="1" applyProtection="1">
      <alignment horizontal="center" vertical="center" wrapText="1"/>
      <protection locked="0"/>
    </xf>
    <xf numFmtId="0" fontId="26" fillId="0" borderId="0" xfId="0" applyFont="1" applyAlignment="1" applyProtection="1">
      <alignment horizontal="left" vertical="center"/>
      <protection locked="0"/>
    </xf>
    <xf numFmtId="0" fontId="10" fillId="5" borderId="18" xfId="0" applyFont="1" applyFill="1" applyBorder="1" applyAlignment="1" applyProtection="1">
      <alignment horizontal="center" vertical="center" wrapText="1"/>
      <protection hidden="1"/>
    </xf>
    <xf numFmtId="0" fontId="27" fillId="5" borderId="13" xfId="0" applyFont="1" applyFill="1" applyBorder="1" applyAlignment="1" applyProtection="1">
      <alignment horizontal="left" vertical="center"/>
      <protection hidden="1"/>
    </xf>
    <xf numFmtId="0" fontId="28" fillId="5" borderId="19" xfId="0" applyFont="1" applyFill="1" applyBorder="1" applyAlignment="1" applyProtection="1">
      <alignment horizontal="center" vertical="center"/>
      <protection hidden="1"/>
    </xf>
    <xf numFmtId="0" fontId="29" fillId="5" borderId="13" xfId="0" applyFont="1" applyFill="1" applyBorder="1" applyAlignment="1" applyProtection="1">
      <alignment vertical="center"/>
      <protection hidden="1"/>
    </xf>
    <xf numFmtId="0" fontId="29" fillId="5" borderId="14" xfId="0" applyFont="1" applyFill="1" applyBorder="1" applyAlignment="1" applyProtection="1">
      <alignment vertical="center"/>
      <protection hidden="1"/>
    </xf>
    <xf numFmtId="0" fontId="29" fillId="5" borderId="14" xfId="0" applyFont="1" applyFill="1" applyBorder="1" applyAlignment="1" applyProtection="1">
      <alignment vertical="center"/>
      <protection locked="0"/>
    </xf>
    <xf numFmtId="0" fontId="30" fillId="6" borderId="20" xfId="0" applyFont="1" applyFill="1" applyBorder="1" applyAlignment="1" applyProtection="1">
      <alignment horizontal="center" vertical="center" wrapText="1"/>
      <protection locked="0"/>
    </xf>
    <xf numFmtId="0" fontId="31" fillId="0" borderId="0" xfId="0" applyFont="1" applyProtection="1">
      <protection locked="0"/>
    </xf>
    <xf numFmtId="1" fontId="32" fillId="6" borderId="12" xfId="0" applyNumberFormat="1" applyFont="1" applyFill="1" applyBorder="1" applyAlignment="1" applyProtection="1">
      <alignment horizontal="center" vertical="center"/>
      <protection hidden="1"/>
    </xf>
    <xf numFmtId="0" fontId="32" fillId="6" borderId="12" xfId="0" applyFont="1" applyFill="1" applyBorder="1" applyAlignment="1" applyProtection="1">
      <alignment horizontal="center" vertical="center"/>
      <protection hidden="1"/>
    </xf>
    <xf numFmtId="0" fontId="32" fillId="6" borderId="12" xfId="0" applyFont="1" applyFill="1" applyBorder="1" applyAlignment="1" applyProtection="1">
      <alignment horizontal="center" vertical="center" wrapText="1"/>
      <protection hidden="1"/>
    </xf>
    <xf numFmtId="0" fontId="33" fillId="6" borderId="12" xfId="0" applyFont="1" applyFill="1" applyBorder="1" applyAlignment="1" applyProtection="1">
      <alignment horizontal="center" vertical="center" wrapText="1"/>
      <protection locked="0"/>
    </xf>
    <xf numFmtId="0" fontId="32" fillId="6" borderId="14" xfId="0" applyFont="1" applyFill="1" applyBorder="1" applyAlignment="1" applyProtection="1">
      <alignment horizontal="center" vertical="center" wrapText="1"/>
      <protection locked="0"/>
    </xf>
    <xf numFmtId="0" fontId="34" fillId="6" borderId="9" xfId="0" applyFont="1" applyFill="1" applyBorder="1" applyAlignment="1" applyProtection="1">
      <alignment vertical="center" wrapText="1"/>
      <protection hidden="1"/>
    </xf>
    <xf numFmtId="0" fontId="35" fillId="0" borderId="0" xfId="0" applyFont="1" applyProtection="1">
      <protection locked="0"/>
    </xf>
    <xf numFmtId="1" fontId="36" fillId="6" borderId="12" xfId="0" applyNumberFormat="1" applyFont="1" applyFill="1" applyBorder="1" applyAlignment="1" applyProtection="1">
      <alignment horizontal="center" vertical="center"/>
      <protection hidden="1"/>
    </xf>
    <xf numFmtId="0" fontId="31" fillId="6" borderId="14" xfId="0" applyFont="1" applyFill="1" applyBorder="1" applyAlignment="1" applyProtection="1">
      <alignment horizontal="center" vertical="center" wrapText="1"/>
      <protection locked="0"/>
    </xf>
    <xf numFmtId="0" fontId="37" fillId="11" borderId="21" xfId="0" applyFont="1" applyFill="1" applyBorder="1" applyAlignment="1" applyProtection="1">
      <alignment horizontal="center" vertical="center"/>
      <protection hidden="1"/>
    </xf>
    <xf numFmtId="0" fontId="37" fillId="11" borderId="21" xfId="0" applyFont="1" applyFill="1" applyBorder="1" applyAlignment="1" applyProtection="1">
      <alignment vertical="center" wrapText="1"/>
      <protection hidden="1"/>
    </xf>
    <xf numFmtId="0" fontId="37" fillId="6" borderId="21" xfId="0" applyFont="1" applyFill="1" applyBorder="1" applyAlignment="1" applyProtection="1">
      <alignment horizontal="center" vertical="center"/>
      <protection hidden="1"/>
    </xf>
    <xf numFmtId="0" fontId="37" fillId="6" borderId="21" xfId="0" applyFont="1" applyFill="1" applyBorder="1" applyAlignment="1" applyProtection="1">
      <alignment vertical="center" wrapText="1"/>
      <protection hidden="1"/>
    </xf>
    <xf numFmtId="0" fontId="38" fillId="12" borderId="13" xfId="0" applyFont="1" applyFill="1" applyBorder="1" applyAlignment="1" applyProtection="1">
      <alignment horizontal="left" vertical="center"/>
      <protection hidden="1"/>
    </xf>
    <xf numFmtId="0" fontId="29" fillId="5" borderId="14" xfId="0" applyFont="1" applyFill="1" applyBorder="1" applyAlignment="1" applyProtection="1">
      <alignment vertical="center" wrapText="1"/>
      <protection hidden="1"/>
    </xf>
    <xf numFmtId="0" fontId="29" fillId="5" borderId="14" xfId="0" applyFont="1" applyFill="1" applyBorder="1" applyAlignment="1" applyProtection="1">
      <alignment vertical="center" wrapText="1"/>
      <protection locked="0"/>
    </xf>
    <xf numFmtId="0" fontId="30" fillId="0" borderId="0" xfId="0" applyFont="1" applyAlignment="1" applyProtection="1">
      <alignment horizontal="center" vertical="center" wrapText="1"/>
      <protection locked="0"/>
    </xf>
    <xf numFmtId="0" fontId="30" fillId="6" borderId="22" xfId="0" applyFont="1" applyFill="1" applyBorder="1" applyAlignment="1" applyProtection="1">
      <alignment horizontal="center" vertical="center" wrapText="1"/>
      <protection locked="0"/>
    </xf>
    <xf numFmtId="0" fontId="33" fillId="6" borderId="12" xfId="0" applyFont="1" applyFill="1" applyBorder="1" applyAlignment="1" applyProtection="1">
      <alignment horizontal="center" vertical="center" wrapText="1"/>
      <protection hidden="1"/>
    </xf>
    <xf numFmtId="0" fontId="31" fillId="6" borderId="14" xfId="0" applyFont="1" applyFill="1" applyBorder="1" applyAlignment="1" applyProtection="1">
      <alignment horizontal="center" vertical="center" wrapText="1"/>
      <protection hidden="1"/>
    </xf>
    <xf numFmtId="0" fontId="21" fillId="2" borderId="0" xfId="0" applyFont="1" applyFill="1"/>
    <xf numFmtId="0" fontId="22" fillId="0" borderId="0" xfId="0" applyFont="1" applyAlignment="1">
      <alignment horizontal="center" vertical="center" wrapText="1"/>
    </xf>
    <xf numFmtId="0" fontId="22" fillId="9" borderId="0" xfId="0" applyFont="1" applyFill="1" applyAlignment="1">
      <alignment horizontal="center" vertical="center" wrapText="1"/>
    </xf>
    <xf numFmtId="0" fontId="21" fillId="0" borderId="0" xfId="0" applyFont="1"/>
    <xf numFmtId="0" fontId="28" fillId="14" borderId="19" xfId="0" applyFont="1" applyFill="1" applyBorder="1" applyAlignment="1" applyProtection="1">
      <alignment horizontal="center" vertical="center"/>
      <protection hidden="1"/>
    </xf>
    <xf numFmtId="0" fontId="29" fillId="14" borderId="13" xfId="0" applyFont="1" applyFill="1" applyBorder="1" applyAlignment="1" applyProtection="1">
      <alignment vertical="center"/>
      <protection hidden="1"/>
    </xf>
    <xf numFmtId="0" fontId="29" fillId="14" borderId="14" xfId="0" applyFont="1" applyFill="1" applyBorder="1" applyAlignment="1" applyProtection="1">
      <alignment vertical="center"/>
      <protection hidden="1"/>
    </xf>
    <xf numFmtId="0" fontId="29" fillId="14" borderId="14" xfId="0" applyFont="1" applyFill="1" applyBorder="1" applyAlignment="1">
      <alignment vertical="center"/>
    </xf>
    <xf numFmtId="0" fontId="29" fillId="14" borderId="25" xfId="0" applyFont="1" applyFill="1" applyBorder="1" applyAlignment="1">
      <alignment vertical="center"/>
    </xf>
    <xf numFmtId="0" fontId="42" fillId="6" borderId="20" xfId="0" applyFont="1" applyFill="1" applyBorder="1" applyAlignment="1" applyProtection="1">
      <alignment horizontal="center" vertical="center" wrapText="1"/>
      <protection locked="0"/>
    </xf>
    <xf numFmtId="0" fontId="32" fillId="6" borderId="12" xfId="0" applyFont="1" applyFill="1" applyBorder="1" applyAlignment="1" applyProtection="1">
      <alignment horizontal="center" vertical="center" wrapText="1"/>
      <protection locked="0"/>
    </xf>
    <xf numFmtId="1" fontId="32" fillId="7" borderId="12" xfId="0" applyNumberFormat="1" applyFont="1" applyFill="1" applyBorder="1" applyAlignment="1" applyProtection="1">
      <alignment horizontal="center" vertical="center"/>
      <protection hidden="1"/>
    </xf>
    <xf numFmtId="0" fontId="32" fillId="7" borderId="12" xfId="0" applyFont="1" applyFill="1" applyBorder="1" applyAlignment="1" applyProtection="1">
      <alignment horizontal="center" vertical="center"/>
      <protection hidden="1"/>
    </xf>
    <xf numFmtId="0" fontId="32" fillId="7" borderId="12" xfId="0" applyFont="1" applyFill="1" applyBorder="1" applyAlignment="1" applyProtection="1">
      <alignment horizontal="center" vertical="center" wrapText="1"/>
      <protection hidden="1"/>
    </xf>
    <xf numFmtId="0" fontId="32" fillId="7" borderId="12" xfId="0" applyFont="1" applyFill="1" applyBorder="1" applyAlignment="1" applyProtection="1">
      <alignment horizontal="center" vertical="center" wrapText="1"/>
      <protection locked="0"/>
    </xf>
    <xf numFmtId="0" fontId="37" fillId="15" borderId="27" xfId="0" applyFont="1" applyFill="1" applyBorder="1" applyAlignment="1" applyProtection="1">
      <alignment horizontal="center" vertical="center" wrapText="1"/>
      <protection hidden="1"/>
    </xf>
    <xf numFmtId="0" fontId="37" fillId="15" borderId="27" xfId="0" applyFont="1" applyFill="1" applyBorder="1" applyAlignment="1" applyProtection="1">
      <alignment vertical="center" wrapText="1"/>
      <protection hidden="1"/>
    </xf>
    <xf numFmtId="0" fontId="37" fillId="16" borderId="27" xfId="0" applyFont="1" applyFill="1" applyBorder="1" applyAlignment="1" applyProtection="1">
      <alignment horizontal="center" vertical="center" wrapText="1"/>
      <protection hidden="1"/>
    </xf>
    <xf numFmtId="0" fontId="37" fillId="16" borderId="27" xfId="0" applyFont="1" applyFill="1" applyBorder="1" applyAlignment="1" applyProtection="1">
      <alignment vertical="center" wrapText="1"/>
      <protection hidden="1"/>
    </xf>
    <xf numFmtId="0" fontId="37" fillId="16" borderId="28" xfId="0" applyFont="1" applyFill="1" applyBorder="1" applyAlignment="1" applyProtection="1">
      <alignment horizontal="center" vertical="center" wrapText="1"/>
      <protection hidden="1"/>
    </xf>
    <xf numFmtId="0" fontId="37" fillId="16" borderId="28" xfId="0" applyFont="1" applyFill="1" applyBorder="1" applyAlignment="1" applyProtection="1">
      <alignment vertical="center" wrapText="1"/>
      <protection hidden="1"/>
    </xf>
    <xf numFmtId="0" fontId="37" fillId="15" borderId="29" xfId="0" applyFont="1" applyFill="1" applyBorder="1" applyAlignment="1" applyProtection="1">
      <alignment horizontal="center" vertical="center" wrapText="1"/>
      <protection hidden="1"/>
    </xf>
    <xf numFmtId="0" fontId="37" fillId="15" borderId="29" xfId="0" applyFont="1" applyFill="1" applyBorder="1" applyAlignment="1" applyProtection="1">
      <alignment vertical="center" wrapText="1"/>
      <protection hidden="1"/>
    </xf>
    <xf numFmtId="0" fontId="28" fillId="14" borderId="19" xfId="0" applyFont="1" applyFill="1" applyBorder="1" applyAlignment="1">
      <alignment horizontal="center" vertical="center"/>
    </xf>
    <xf numFmtId="0" fontId="29" fillId="14" borderId="13" xfId="0" applyFont="1" applyFill="1" applyBorder="1" applyAlignment="1">
      <alignment vertical="center"/>
    </xf>
    <xf numFmtId="0" fontId="37" fillId="15" borderId="28" xfId="0" applyFont="1" applyFill="1" applyBorder="1" applyAlignment="1" applyProtection="1">
      <alignment horizontal="center" vertical="center" wrapText="1"/>
      <protection hidden="1"/>
    </xf>
    <xf numFmtId="0" fontId="37" fillId="15" borderId="28" xfId="0" applyFont="1" applyFill="1" applyBorder="1" applyAlignment="1" applyProtection="1">
      <alignment vertical="center" wrapText="1"/>
      <protection hidden="1"/>
    </xf>
    <xf numFmtId="0" fontId="0" fillId="2" borderId="0" xfId="0" applyFill="1" applyProtection="1">
      <protection locked="0" hidden="1"/>
    </xf>
    <xf numFmtId="0" fontId="0" fillId="2" borderId="0" xfId="0" applyFill="1" applyAlignment="1" applyProtection="1">
      <alignment vertical="center"/>
      <protection locked="0" hidden="1"/>
    </xf>
    <xf numFmtId="0" fontId="0" fillId="2" borderId="0" xfId="0" applyFill="1" applyAlignment="1" applyProtection="1">
      <alignment horizontal="center" vertical="center"/>
      <protection locked="0" hidden="1"/>
    </xf>
    <xf numFmtId="0" fontId="0" fillId="0" borderId="0" xfId="0" applyAlignment="1" applyProtection="1">
      <alignment vertical="center"/>
      <protection locked="0" hidden="1"/>
    </xf>
    <xf numFmtId="0" fontId="0" fillId="0" borderId="0" xfId="0" applyAlignment="1" applyProtection="1">
      <alignment horizontal="center" vertical="center"/>
      <protection locked="0" hidden="1"/>
    </xf>
    <xf numFmtId="0" fontId="45" fillId="3" borderId="24" xfId="0" applyFont="1" applyFill="1" applyBorder="1" applyAlignment="1" applyProtection="1">
      <alignment horizontal="center" vertical="center" wrapText="1"/>
      <protection hidden="1"/>
    </xf>
    <xf numFmtId="0" fontId="46" fillId="0" borderId="0" xfId="0" applyFont="1" applyProtection="1">
      <protection locked="0" hidden="1"/>
    </xf>
    <xf numFmtId="49" fontId="47" fillId="0" borderId="30" xfId="0" applyNumberFormat="1" applyFont="1" applyBorder="1" applyAlignment="1" applyProtection="1">
      <alignment horizontal="center" vertical="center" wrapText="1"/>
      <protection hidden="1"/>
    </xf>
    <xf numFmtId="0" fontId="48" fillId="0" borderId="30" xfId="0" applyFont="1" applyBorder="1" applyAlignment="1" applyProtection="1">
      <alignment vertical="center" wrapText="1"/>
      <protection hidden="1"/>
    </xf>
    <xf numFmtId="0" fontId="49" fillId="7" borderId="30" xfId="0" applyFont="1" applyFill="1" applyBorder="1" applyAlignment="1" applyProtection="1">
      <alignment vertical="center" wrapText="1"/>
      <protection hidden="1"/>
    </xf>
    <xf numFmtId="0" fontId="51" fillId="17" borderId="30" xfId="0" applyFont="1" applyFill="1" applyBorder="1" applyAlignment="1" applyProtection="1">
      <alignment vertical="center" wrapText="1"/>
      <protection locked="0" hidden="1"/>
    </xf>
    <xf numFmtId="0" fontId="52" fillId="17" borderId="30" xfId="0" applyFont="1" applyFill="1" applyBorder="1" applyAlignment="1" applyProtection="1">
      <alignment horizontal="center" vertical="center" wrapText="1"/>
      <protection locked="0" hidden="1"/>
    </xf>
    <xf numFmtId="0" fontId="51" fillId="17" borderId="30" xfId="0" applyFont="1" applyFill="1" applyBorder="1" applyAlignment="1" applyProtection="1">
      <alignment horizontal="center" vertical="center" wrapText="1"/>
      <protection locked="0" hidden="1"/>
    </xf>
    <xf numFmtId="0" fontId="51" fillId="2" borderId="30" xfId="0" applyFont="1" applyFill="1" applyBorder="1" applyAlignment="1" applyProtection="1">
      <alignment horizontal="center" vertical="center" wrapText="1"/>
      <protection locked="0" hidden="1"/>
    </xf>
    <xf numFmtId="0" fontId="46" fillId="6" borderId="0" xfId="0" applyFont="1" applyFill="1" applyAlignment="1" applyProtection="1">
      <alignment horizontal="center" vertical="center" wrapText="1"/>
      <protection locked="0" hidden="1"/>
    </xf>
    <xf numFmtId="0" fontId="46" fillId="6" borderId="0" xfId="0" applyFont="1" applyFill="1" applyAlignment="1" applyProtection="1">
      <alignment vertical="center"/>
      <protection locked="0" hidden="1"/>
    </xf>
    <xf numFmtId="0" fontId="46" fillId="0" borderId="0" xfId="0" applyFont="1" applyProtection="1">
      <protection hidden="1"/>
    </xf>
    <xf numFmtId="0" fontId="52" fillId="0" borderId="30" xfId="0" applyFont="1" applyBorder="1" applyAlignment="1" applyProtection="1">
      <alignment horizontal="center" vertical="center" wrapText="1"/>
      <protection locked="0" hidden="1"/>
    </xf>
    <xf numFmtId="0" fontId="46" fillId="6" borderId="33" xfId="0" applyFont="1" applyFill="1" applyBorder="1" applyAlignment="1" applyProtection="1">
      <alignment horizontal="center" vertical="center" wrapText="1"/>
      <protection locked="0" hidden="1"/>
    </xf>
    <xf numFmtId="49" fontId="0" fillId="0" borderId="0" xfId="0" applyNumberFormat="1" applyProtection="1">
      <protection locked="0" hidden="1"/>
    </xf>
    <xf numFmtId="0" fontId="54" fillId="19" borderId="24" xfId="0" applyFont="1" applyFill="1" applyBorder="1" applyAlignment="1" applyProtection="1">
      <alignment horizontal="center" vertical="center" wrapText="1"/>
      <protection locked="0" hidden="1"/>
    </xf>
    <xf numFmtId="0" fontId="0" fillId="0" borderId="0" xfId="0" applyAlignment="1" applyProtection="1">
      <alignment horizontal="center"/>
      <protection hidden="1"/>
    </xf>
    <xf numFmtId="0" fontId="61" fillId="0" borderId="0" xfId="0" applyFont="1" applyAlignment="1" applyProtection="1">
      <alignment horizontal="center" vertical="center"/>
      <protection hidden="1"/>
    </xf>
    <xf numFmtId="0" fontId="61" fillId="0" borderId="0" xfId="0" applyFont="1" applyProtection="1">
      <protection hidden="1"/>
    </xf>
    <xf numFmtId="0" fontId="0" fillId="0" borderId="0" xfId="0" applyAlignment="1" applyProtection="1">
      <alignment horizontal="right"/>
      <protection hidden="1"/>
    </xf>
    <xf numFmtId="0" fontId="0" fillId="2" borderId="0" xfId="0" applyFill="1" applyAlignment="1" applyProtection="1">
      <alignment horizontal="right"/>
      <protection hidden="1"/>
    </xf>
    <xf numFmtId="2" fontId="0" fillId="0" borderId="0" xfId="0" applyNumberFormat="1" applyProtection="1">
      <protection hidden="1"/>
    </xf>
    <xf numFmtId="2" fontId="0" fillId="0" borderId="0" xfId="0" applyNumberFormat="1" applyAlignment="1" applyProtection="1">
      <alignment horizontal="center"/>
      <protection hidden="1"/>
    </xf>
    <xf numFmtId="1" fontId="0" fillId="0" borderId="0" xfId="0" applyNumberFormat="1" applyAlignment="1" applyProtection="1">
      <alignment horizontal="center" vertical="center"/>
      <protection hidden="1"/>
    </xf>
    <xf numFmtId="0" fontId="0" fillId="0" borderId="0" xfId="0" quotePrefix="1" applyProtection="1">
      <protection hidden="1"/>
    </xf>
    <xf numFmtId="0" fontId="0" fillId="0" borderId="0" xfId="0" quotePrefix="1" applyAlignment="1" applyProtection="1">
      <alignment horizontal="center" vertical="center"/>
      <protection hidden="1"/>
    </xf>
    <xf numFmtId="0" fontId="0" fillId="0" borderId="35" xfId="0" applyBorder="1" applyAlignment="1" applyProtection="1">
      <alignment horizontal="center" vertical="center"/>
      <protection hidden="1"/>
    </xf>
    <xf numFmtId="0" fontId="0" fillId="0" borderId="35" xfId="0" applyBorder="1" applyAlignment="1" applyProtection="1">
      <alignment horizontal="right"/>
      <protection hidden="1"/>
    </xf>
    <xf numFmtId="0" fontId="0" fillId="21" borderId="0" xfId="0" applyFill="1" applyProtection="1">
      <protection hidden="1"/>
    </xf>
    <xf numFmtId="0" fontId="0" fillId="21" borderId="0" xfId="0" quotePrefix="1" applyFill="1" applyProtection="1">
      <protection hidden="1"/>
    </xf>
    <xf numFmtId="0" fontId="0" fillId="21" borderId="0" xfId="0" quotePrefix="1" applyFill="1" applyAlignment="1" applyProtection="1">
      <alignment horizontal="center" vertical="center"/>
      <protection hidden="1"/>
    </xf>
    <xf numFmtId="0" fontId="0" fillId="21" borderId="35" xfId="0" applyFill="1" applyBorder="1" applyAlignment="1" applyProtection="1">
      <alignment horizontal="center" vertical="center"/>
      <protection hidden="1"/>
    </xf>
    <xf numFmtId="1" fontId="0" fillId="21" borderId="35" xfId="0" applyNumberFormat="1" applyFill="1" applyBorder="1" applyAlignment="1" applyProtection="1">
      <alignment horizontal="center"/>
      <protection hidden="1"/>
    </xf>
    <xf numFmtId="0" fontId="0" fillId="21" borderId="35" xfId="0" applyFill="1" applyBorder="1" applyAlignment="1" applyProtection="1">
      <alignment horizontal="right"/>
      <protection hidden="1"/>
    </xf>
    <xf numFmtId="1" fontId="0" fillId="21" borderId="35" xfId="0" applyNumberFormat="1" applyFill="1" applyBorder="1" applyAlignment="1" applyProtection="1">
      <alignment horizontal="center" vertical="center"/>
      <protection hidden="1"/>
    </xf>
    <xf numFmtId="0" fontId="0" fillId="0" borderId="35" xfId="0" applyBorder="1" applyProtection="1">
      <protection hidden="1"/>
    </xf>
    <xf numFmtId="0" fontId="0" fillId="0" borderId="35" xfId="0" applyBorder="1" applyAlignment="1" applyProtection="1">
      <alignment horizontal="center"/>
      <protection hidden="1"/>
    </xf>
    <xf numFmtId="0" fontId="0" fillId="21" borderId="35" xfId="0" applyFill="1" applyBorder="1" applyProtection="1">
      <protection hidden="1"/>
    </xf>
    <xf numFmtId="0" fontId="0" fillId="21" borderId="35" xfId="0" applyFill="1" applyBorder="1" applyAlignment="1" applyProtection="1">
      <alignment horizontal="center"/>
      <protection hidden="1"/>
    </xf>
    <xf numFmtId="1" fontId="0" fillId="21" borderId="35" xfId="0" applyNumberFormat="1" applyFill="1" applyBorder="1" applyProtection="1">
      <protection hidden="1"/>
    </xf>
    <xf numFmtId="2" fontId="0" fillId="21" borderId="35" xfId="0" applyNumberFormat="1" applyFill="1" applyBorder="1" applyAlignment="1" applyProtection="1">
      <alignment horizontal="center" vertical="center"/>
      <protection hidden="1"/>
    </xf>
    <xf numFmtId="2" fontId="0" fillId="21" borderId="35" xfId="0" applyNumberFormat="1" applyFill="1" applyBorder="1" applyAlignment="1" applyProtection="1">
      <alignment horizontal="center"/>
      <protection hidden="1"/>
    </xf>
    <xf numFmtId="0" fontId="4" fillId="0" borderId="23" xfId="0" applyFont="1" applyBorder="1" applyAlignment="1" applyProtection="1">
      <alignment horizontal="center" vertical="center" wrapText="1"/>
      <protection hidden="1"/>
    </xf>
    <xf numFmtId="0" fontId="4" fillId="13" borderId="24" xfId="0" applyFont="1" applyFill="1" applyBorder="1" applyAlignment="1" applyProtection="1">
      <alignment vertical="center" wrapText="1"/>
      <protection hidden="1"/>
    </xf>
    <xf numFmtId="0" fontId="4" fillId="13" borderId="23" xfId="0" applyFont="1" applyFill="1" applyBorder="1" applyAlignment="1" applyProtection="1">
      <alignment horizontal="center" vertical="center" wrapText="1"/>
      <protection hidden="1"/>
    </xf>
    <xf numFmtId="0" fontId="62" fillId="0" borderId="0" xfId="0" applyFont="1" applyProtection="1">
      <protection hidden="1"/>
    </xf>
    <xf numFmtId="0" fontId="63" fillId="0" borderId="0" xfId="0" applyFont="1" applyAlignment="1" applyProtection="1">
      <alignment horizontal="left"/>
      <protection hidden="1"/>
    </xf>
    <xf numFmtId="0" fontId="63" fillId="0" borderId="0" xfId="0" applyFont="1" applyAlignment="1" applyProtection="1">
      <alignment horizontal="center" wrapText="1"/>
      <protection hidden="1"/>
    </xf>
    <xf numFmtId="0" fontId="64" fillId="0" borderId="0" xfId="0" applyFont="1" applyAlignment="1" applyProtection="1">
      <alignment vertical="center" wrapText="1"/>
      <protection hidden="1"/>
    </xf>
    <xf numFmtId="0" fontId="59" fillId="22" borderId="0" xfId="0" applyFont="1" applyFill="1" applyProtection="1">
      <protection hidden="1"/>
    </xf>
    <xf numFmtId="0" fontId="59" fillId="22" borderId="0" xfId="0" applyFont="1" applyFill="1" applyAlignment="1" applyProtection="1">
      <alignment horizontal="center"/>
      <protection hidden="1"/>
    </xf>
    <xf numFmtId="0" fontId="20" fillId="22" borderId="0" xfId="0" applyFont="1" applyFill="1" applyAlignment="1" applyProtection="1">
      <alignment horizontal="center"/>
      <protection hidden="1"/>
    </xf>
    <xf numFmtId="0" fontId="20" fillId="22" borderId="0" xfId="0" applyFont="1" applyFill="1" applyAlignment="1" applyProtection="1">
      <alignment horizontal="center" vertical="center"/>
      <protection hidden="1"/>
    </xf>
    <xf numFmtId="0" fontId="67" fillId="0" borderId="0" xfId="0" applyFont="1" applyAlignment="1" applyProtection="1">
      <alignment wrapText="1"/>
      <protection hidden="1"/>
    </xf>
    <xf numFmtId="2" fontId="0" fillId="21" borderId="35" xfId="0" applyNumberFormat="1" applyFill="1" applyBorder="1" applyProtection="1">
      <protection hidden="1"/>
    </xf>
    <xf numFmtId="0" fontId="0" fillId="2" borderId="35" xfId="0" applyFill="1" applyBorder="1" applyAlignment="1" applyProtection="1">
      <alignment horizontal="center"/>
      <protection hidden="1"/>
    </xf>
    <xf numFmtId="0" fontId="0" fillId="23" borderId="35" xfId="0" applyFill="1" applyBorder="1" applyAlignment="1" applyProtection="1">
      <alignment horizontal="right"/>
      <protection hidden="1"/>
    </xf>
    <xf numFmtId="0" fontId="4" fillId="3" borderId="24" xfId="0" applyFont="1" applyFill="1" applyBorder="1" applyAlignment="1" applyProtection="1">
      <alignment horizontal="center" vertical="center" wrapText="1"/>
      <protection hidden="1"/>
    </xf>
    <xf numFmtId="0" fontId="8" fillId="6" borderId="3" xfId="0" applyFont="1" applyFill="1" applyBorder="1" applyAlignment="1" applyProtection="1">
      <alignment horizontal="left" vertical="center" wrapText="1"/>
      <protection hidden="1"/>
    </xf>
    <xf numFmtId="0" fontId="8" fillId="7" borderId="36" xfId="0" applyFont="1" applyFill="1" applyBorder="1" applyAlignment="1" applyProtection="1">
      <alignment horizontal="left" vertical="center" wrapText="1"/>
      <protection hidden="1"/>
    </xf>
    <xf numFmtId="2" fontId="8" fillId="7" borderId="4" xfId="0" applyNumberFormat="1" applyFont="1" applyFill="1" applyBorder="1" applyAlignment="1" applyProtection="1">
      <alignment horizontal="center" vertical="center"/>
      <protection hidden="1"/>
    </xf>
    <xf numFmtId="0" fontId="4" fillId="5" borderId="23" xfId="0" applyFont="1" applyFill="1" applyBorder="1" applyAlignment="1" applyProtection="1">
      <alignment horizontal="center" vertical="center" wrapText="1"/>
      <protection hidden="1"/>
    </xf>
    <xf numFmtId="0" fontId="69" fillId="5" borderId="0" xfId="0" applyFont="1" applyFill="1" applyAlignment="1" applyProtection="1">
      <alignment horizontal="center" vertical="center" wrapText="1"/>
      <protection hidden="1"/>
    </xf>
    <xf numFmtId="0" fontId="4" fillId="3" borderId="23" xfId="0" applyFont="1" applyFill="1" applyBorder="1" applyAlignment="1" applyProtection="1">
      <alignment horizontal="center" vertical="center" wrapText="1"/>
      <protection hidden="1"/>
    </xf>
    <xf numFmtId="0" fontId="0" fillId="3" borderId="0" xfId="0" applyFill="1" applyProtection="1">
      <protection hidden="1"/>
    </xf>
    <xf numFmtId="0" fontId="8" fillId="7" borderId="0" xfId="0" applyFont="1" applyFill="1" applyAlignment="1" applyProtection="1">
      <alignment horizontal="left" vertical="center"/>
      <protection hidden="1"/>
    </xf>
    <xf numFmtId="0" fontId="8" fillId="7" borderId="0" xfId="0" applyFont="1" applyFill="1" applyAlignment="1" applyProtection="1">
      <alignment horizontal="left" vertical="center" wrapText="1"/>
      <protection hidden="1"/>
    </xf>
    <xf numFmtId="2" fontId="8" fillId="7" borderId="0" xfId="0" applyNumberFormat="1" applyFont="1" applyFill="1" applyAlignment="1" applyProtection="1">
      <alignment horizontal="left" vertical="center"/>
      <protection hidden="1"/>
    </xf>
    <xf numFmtId="0" fontId="8" fillId="6" borderId="0" xfId="0" applyFont="1" applyFill="1" applyAlignment="1" applyProtection="1">
      <alignment horizontal="left" vertical="center" wrapText="1"/>
      <protection hidden="1"/>
    </xf>
    <xf numFmtId="2" fontId="8" fillId="6" borderId="0" xfId="0" applyNumberFormat="1" applyFont="1" applyFill="1" applyAlignment="1" applyProtection="1">
      <alignment horizontal="left" vertical="center" wrapText="1"/>
      <protection hidden="1"/>
    </xf>
    <xf numFmtId="0" fontId="4" fillId="14" borderId="23" xfId="0" applyFont="1" applyFill="1" applyBorder="1" applyAlignment="1" applyProtection="1">
      <alignment horizontal="center" vertical="center" wrapText="1"/>
      <protection hidden="1"/>
    </xf>
    <xf numFmtId="0" fontId="69" fillId="14" borderId="0" xfId="0" applyFont="1" applyFill="1" applyAlignment="1" applyProtection="1">
      <alignment horizontal="center" vertical="center" wrapText="1"/>
      <protection hidden="1"/>
    </xf>
    <xf numFmtId="0" fontId="70" fillId="23" borderId="35" xfId="0" applyFont="1" applyFill="1" applyBorder="1" applyAlignment="1" applyProtection="1">
      <alignment horizontal="center" vertical="center"/>
      <protection hidden="1"/>
    </xf>
    <xf numFmtId="2" fontId="60" fillId="0" borderId="37" xfId="0" applyNumberFormat="1" applyFont="1" applyBorder="1" applyAlignment="1" applyProtection="1">
      <alignment horizontal="center" vertical="center"/>
      <protection hidden="1"/>
    </xf>
    <xf numFmtId="0" fontId="60" fillId="0" borderId="35" xfId="0" applyFont="1" applyBorder="1" applyAlignment="1" applyProtection="1">
      <alignment horizontal="center" vertical="center"/>
      <protection hidden="1"/>
    </xf>
    <xf numFmtId="0" fontId="0" fillId="0" borderId="40" xfId="0" applyBorder="1" applyProtection="1">
      <protection hidden="1"/>
    </xf>
    <xf numFmtId="0" fontId="0" fillId="0" borderId="41" xfId="0" applyBorder="1" applyProtection="1">
      <protection hidden="1"/>
    </xf>
    <xf numFmtId="0" fontId="0" fillId="0" borderId="42" xfId="0" applyBorder="1" applyProtection="1">
      <protection hidden="1"/>
    </xf>
    <xf numFmtId="0" fontId="0" fillId="0" borderId="43" xfId="0" applyBorder="1" applyProtection="1">
      <protection hidden="1"/>
    </xf>
    <xf numFmtId="0" fontId="0" fillId="0" borderId="44" xfId="0" applyBorder="1" applyProtection="1">
      <protection hidden="1"/>
    </xf>
    <xf numFmtId="0" fontId="60" fillId="0" borderId="37" xfId="0" applyFont="1" applyBorder="1" applyAlignment="1" applyProtection="1">
      <alignment horizontal="center" vertical="center"/>
      <protection hidden="1"/>
    </xf>
    <xf numFmtId="2" fontId="73" fillId="0" borderId="39" xfId="0" applyNumberFormat="1" applyFont="1" applyBorder="1" applyAlignment="1" applyProtection="1">
      <alignment horizontal="center" vertical="center" wrapText="1"/>
      <protection hidden="1"/>
    </xf>
    <xf numFmtId="0" fontId="73" fillId="0" borderId="39" xfId="0" applyFont="1" applyBorder="1" applyAlignment="1" applyProtection="1">
      <alignment horizontal="center" vertical="center" wrapText="1"/>
      <protection hidden="1"/>
    </xf>
    <xf numFmtId="0" fontId="73" fillId="0" borderId="41" xfId="0" applyFont="1" applyBorder="1" applyProtection="1">
      <protection hidden="1"/>
    </xf>
    <xf numFmtId="0" fontId="73" fillId="0" borderId="42" xfId="0" applyFont="1" applyBorder="1" applyProtection="1">
      <protection hidden="1"/>
    </xf>
    <xf numFmtId="0" fontId="62" fillId="0" borderId="0" xfId="0" applyFont="1"/>
    <xf numFmtId="0" fontId="63" fillId="0" borderId="0" xfId="0" applyFont="1"/>
    <xf numFmtId="0" fontId="74" fillId="0" borderId="0" xfId="0" applyFont="1" applyAlignment="1">
      <alignment vertical="center" wrapText="1"/>
    </xf>
    <xf numFmtId="0" fontId="75" fillId="27" borderId="49" xfId="0" applyFont="1" applyFill="1" applyBorder="1" applyAlignment="1">
      <alignment vertical="center" wrapText="1"/>
    </xf>
    <xf numFmtId="0" fontId="74" fillId="0" borderId="0" xfId="0" applyFont="1" applyAlignment="1">
      <alignment horizontal="left" vertical="center" wrapText="1" indent="1"/>
    </xf>
    <xf numFmtId="0" fontId="76" fillId="28" borderId="50" xfId="0" applyFont="1" applyFill="1" applyBorder="1" applyAlignment="1">
      <alignment vertical="top" wrapText="1"/>
    </xf>
    <xf numFmtId="0" fontId="77" fillId="28" borderId="50" xfId="0" applyFont="1" applyFill="1" applyBorder="1" applyAlignment="1">
      <alignment horizontal="center" vertical="center" wrapText="1"/>
    </xf>
    <xf numFmtId="10" fontId="78" fillId="0" borderId="0" xfId="0" applyNumberFormat="1" applyFont="1" applyAlignment="1" applyProtection="1">
      <alignment horizontal="left" vertical="center" indent="1"/>
      <protection locked="0"/>
    </xf>
    <xf numFmtId="0" fontId="79" fillId="28" borderId="50" xfId="0" applyFont="1" applyFill="1" applyBorder="1" applyAlignment="1">
      <alignment horizontal="center" vertical="center" wrapText="1"/>
    </xf>
    <xf numFmtId="0" fontId="76" fillId="29" borderId="51" xfId="0" applyFont="1" applyFill="1" applyBorder="1" applyAlignment="1">
      <alignment vertical="top" wrapText="1"/>
    </xf>
    <xf numFmtId="0" fontId="77" fillId="29" borderId="51" xfId="0" applyFont="1" applyFill="1" applyBorder="1" applyAlignment="1">
      <alignment horizontal="center" vertical="center" wrapText="1"/>
    </xf>
    <xf numFmtId="0" fontId="79" fillId="29" borderId="51" xfId="0" applyFont="1" applyFill="1" applyBorder="1" applyAlignment="1">
      <alignment horizontal="center" vertical="center" wrapText="1"/>
    </xf>
    <xf numFmtId="0" fontId="77" fillId="28" borderId="51" xfId="0" applyFont="1" applyFill="1" applyBorder="1" applyAlignment="1">
      <alignment horizontal="center" vertical="center" wrapText="1"/>
    </xf>
    <xf numFmtId="10" fontId="63" fillId="0" borderId="0" xfId="0" applyNumberFormat="1" applyFont="1"/>
    <xf numFmtId="2" fontId="78" fillId="0" borderId="0" xfId="0" applyNumberFormat="1" applyFont="1" applyAlignment="1" applyProtection="1">
      <alignment horizontal="left" vertical="center" indent="1"/>
      <protection locked="0"/>
    </xf>
    <xf numFmtId="0" fontId="78" fillId="0" borderId="0" xfId="0" applyFont="1" applyAlignment="1" applyProtection="1">
      <alignment horizontal="left" vertical="center" wrapText="1" indent="1"/>
      <protection locked="0"/>
    </xf>
    <xf numFmtId="0" fontId="61" fillId="0" borderId="0" xfId="0" applyFont="1"/>
    <xf numFmtId="44" fontId="78" fillId="0" borderId="0" xfId="2" applyFont="1" applyFill="1" applyBorder="1" applyAlignment="1" applyProtection="1">
      <alignment horizontal="left" vertical="center" wrapText="1" indent="1"/>
      <protection locked="0"/>
    </xf>
    <xf numFmtId="0" fontId="79" fillId="28" borderId="50" xfId="0" applyFont="1" applyFill="1" applyBorder="1" applyAlignment="1">
      <alignment horizontal="justify" vertical="center" wrapText="1"/>
    </xf>
    <xf numFmtId="0" fontId="78" fillId="0" borderId="0" xfId="2" applyNumberFormat="1" applyFont="1" applyFill="1" applyBorder="1" applyAlignment="1" applyProtection="1">
      <alignment horizontal="left" vertical="center" wrapText="1" indent="1"/>
      <protection locked="0"/>
    </xf>
    <xf numFmtId="0" fontId="79" fillId="29" borderId="51" xfId="0" applyFont="1" applyFill="1" applyBorder="1" applyAlignment="1">
      <alignment horizontal="justify" vertical="center" wrapText="1"/>
    </xf>
    <xf numFmtId="0" fontId="81" fillId="0" borderId="0" xfId="0" applyFont="1" applyAlignment="1">
      <alignment horizontal="left" vertical="center"/>
    </xf>
    <xf numFmtId="164" fontId="63" fillId="0" borderId="0" xfId="0" applyNumberFormat="1" applyFont="1"/>
    <xf numFmtId="0" fontId="59" fillId="0" borderId="0" xfId="0" applyFont="1" applyAlignment="1" applyProtection="1">
      <alignment vertical="top" wrapText="1"/>
      <protection hidden="1"/>
    </xf>
    <xf numFmtId="0" fontId="61" fillId="3" borderId="0" xfId="0" applyFont="1" applyFill="1" applyAlignment="1" applyProtection="1">
      <alignment horizontal="center"/>
      <protection hidden="1"/>
    </xf>
    <xf numFmtId="0" fontId="83" fillId="0" borderId="0" xfId="0" applyFont="1" applyAlignment="1" applyProtection="1">
      <alignment vertical="top"/>
      <protection hidden="1"/>
    </xf>
    <xf numFmtId="0" fontId="83" fillId="0" borderId="0" xfId="0" applyFont="1" applyAlignment="1" applyProtection="1">
      <alignment horizontal="center" vertical="center"/>
      <protection hidden="1"/>
    </xf>
    <xf numFmtId="14" fontId="0" fillId="0" borderId="0" xfId="0" applyNumberFormat="1" applyProtection="1">
      <protection hidden="1"/>
    </xf>
    <xf numFmtId="0" fontId="84" fillId="0" borderId="0" xfId="0" applyFont="1" applyAlignment="1" applyProtection="1">
      <alignment vertical="top"/>
      <protection hidden="1"/>
    </xf>
    <xf numFmtId="0" fontId="0" fillId="0" borderId="0" xfId="0" applyAlignment="1" applyProtection="1">
      <alignment horizontal="left" vertical="center"/>
      <protection hidden="1"/>
    </xf>
    <xf numFmtId="0" fontId="32" fillId="31" borderId="0" xfId="0" applyFont="1" applyFill="1" applyAlignment="1" applyProtection="1">
      <alignment horizontal="center" vertical="center"/>
      <protection hidden="1"/>
    </xf>
    <xf numFmtId="0" fontId="37" fillId="31" borderId="0" xfId="0" applyFont="1" applyFill="1" applyAlignment="1" applyProtection="1">
      <alignment horizontal="justify" vertical="center"/>
      <protection hidden="1"/>
    </xf>
    <xf numFmtId="0" fontId="37" fillId="11" borderId="0" xfId="0" applyFont="1" applyFill="1" applyAlignment="1" applyProtection="1">
      <alignment horizontal="center" vertical="center"/>
      <protection hidden="1"/>
    </xf>
    <xf numFmtId="0" fontId="37" fillId="11" borderId="0" xfId="0" applyFont="1" applyFill="1" applyAlignment="1" applyProtection="1">
      <alignment horizontal="justify" vertical="center" wrapText="1"/>
      <protection hidden="1"/>
    </xf>
    <xf numFmtId="0" fontId="85" fillId="27" borderId="49" xfId="0" applyFont="1" applyFill="1" applyBorder="1" applyAlignment="1" applyProtection="1">
      <alignment horizontal="center" vertical="center" wrapText="1"/>
      <protection hidden="1"/>
    </xf>
    <xf numFmtId="0" fontId="37" fillId="31" borderId="0" xfId="0" applyFont="1" applyFill="1" applyAlignment="1" applyProtection="1">
      <alignment horizontal="center" vertical="center"/>
      <protection hidden="1"/>
    </xf>
    <xf numFmtId="0" fontId="37" fillId="31" borderId="0" xfId="0" applyFont="1" applyFill="1" applyAlignment="1" applyProtection="1">
      <alignment horizontal="justify" vertical="center" wrapText="1"/>
      <protection hidden="1"/>
    </xf>
    <xf numFmtId="0" fontId="77" fillId="28" borderId="50" xfId="0" applyFont="1" applyFill="1" applyBorder="1" applyAlignment="1" applyProtection="1">
      <alignment horizontal="center" vertical="center" wrapText="1"/>
      <protection hidden="1"/>
    </xf>
    <xf numFmtId="0" fontId="79" fillId="28" borderId="50" xfId="0" applyFont="1" applyFill="1" applyBorder="1" applyAlignment="1" applyProtection="1">
      <alignment horizontal="center" vertical="center" wrapText="1"/>
      <protection hidden="1"/>
    </xf>
    <xf numFmtId="0" fontId="77" fillId="29" borderId="51" xfId="0" applyFont="1" applyFill="1" applyBorder="1" applyAlignment="1" applyProtection="1">
      <alignment horizontal="center" vertical="center" wrapText="1"/>
      <protection hidden="1"/>
    </xf>
    <xf numFmtId="0" fontId="79" fillId="29" borderId="51" xfId="0" applyFont="1" applyFill="1" applyBorder="1" applyAlignment="1" applyProtection="1">
      <alignment horizontal="center" vertical="center" wrapText="1"/>
      <protection hidden="1"/>
    </xf>
    <xf numFmtId="0" fontId="20" fillId="13" borderId="23" xfId="0" applyFont="1" applyFill="1" applyBorder="1" applyAlignment="1" applyProtection="1">
      <alignment horizontal="center" vertical="center" wrapText="1"/>
      <protection hidden="1"/>
    </xf>
    <xf numFmtId="1" fontId="86" fillId="32" borderId="35" xfId="0" applyNumberFormat="1" applyFont="1" applyFill="1" applyBorder="1" applyAlignment="1" applyProtection="1">
      <alignment horizontal="center" vertical="center"/>
      <protection hidden="1"/>
    </xf>
    <xf numFmtId="0" fontId="20" fillId="33" borderId="23" xfId="0" applyFont="1" applyFill="1" applyBorder="1" applyAlignment="1" applyProtection="1">
      <alignment horizontal="center" vertical="center" wrapText="1"/>
      <protection hidden="1"/>
    </xf>
    <xf numFmtId="2" fontId="86" fillId="32" borderId="35" xfId="0" applyNumberFormat="1" applyFont="1" applyFill="1" applyBorder="1" applyAlignment="1" applyProtection="1">
      <alignment horizontal="center" vertical="center"/>
      <protection hidden="1"/>
    </xf>
    <xf numFmtId="2" fontId="10" fillId="34" borderId="35" xfId="0" applyNumberFormat="1" applyFont="1" applyFill="1" applyBorder="1" applyAlignment="1" applyProtection="1">
      <alignment horizontal="center" vertical="center"/>
      <protection hidden="1"/>
    </xf>
    <xf numFmtId="0" fontId="4" fillId="0" borderId="0" xfId="0" applyFont="1" applyAlignment="1" applyProtection="1">
      <alignment vertical="center" wrapText="1"/>
      <protection hidden="1"/>
    </xf>
    <xf numFmtId="0" fontId="78" fillId="0" borderId="0" xfId="0" applyFont="1" applyAlignment="1" applyProtection="1">
      <alignment horizontal="left" vertical="center" wrapText="1" indent="1"/>
      <protection hidden="1"/>
    </xf>
    <xf numFmtId="0" fontId="88" fillId="5" borderId="30" xfId="0" applyFont="1" applyFill="1" applyBorder="1" applyAlignment="1" applyProtection="1">
      <alignment horizontal="center" vertical="center" wrapText="1"/>
      <protection hidden="1"/>
    </xf>
    <xf numFmtId="0" fontId="78" fillId="0" borderId="0" xfId="0" applyFont="1" applyAlignment="1" applyProtection="1">
      <alignment horizontal="center" vertical="center" wrapText="1"/>
      <protection hidden="1"/>
    </xf>
    <xf numFmtId="0" fontId="20" fillId="13" borderId="30" xfId="0" applyFont="1" applyFill="1" applyBorder="1" applyAlignment="1" applyProtection="1">
      <alignment horizontal="center"/>
      <protection hidden="1"/>
    </xf>
    <xf numFmtId="0" fontId="0" fillId="32" borderId="30" xfId="0" applyFill="1" applyBorder="1" applyAlignment="1" applyProtection="1">
      <alignment horizontal="center"/>
      <protection hidden="1"/>
    </xf>
    <xf numFmtId="0" fontId="60" fillId="0" borderId="0" xfId="0" applyFont="1" applyAlignment="1" applyProtection="1">
      <alignment horizontal="center" vertical="center"/>
      <protection hidden="1"/>
    </xf>
    <xf numFmtId="0" fontId="59" fillId="13" borderId="0" xfId="0" applyFont="1" applyFill="1" applyProtection="1">
      <protection hidden="1"/>
    </xf>
    <xf numFmtId="0" fontId="0" fillId="32" borderId="0" xfId="0" applyFill="1" applyAlignment="1" applyProtection="1">
      <alignment horizontal="center"/>
      <protection hidden="1"/>
    </xf>
    <xf numFmtId="0" fontId="59" fillId="5" borderId="0" xfId="0" applyFont="1" applyFill="1" applyAlignment="1" applyProtection="1">
      <alignment horizontal="left" vertical="center"/>
      <protection hidden="1"/>
    </xf>
    <xf numFmtId="0" fontId="60" fillId="32" borderId="0" xfId="0" applyFont="1" applyFill="1" applyAlignment="1" applyProtection="1">
      <alignment horizontal="center"/>
      <protection hidden="1"/>
    </xf>
    <xf numFmtId="0" fontId="15" fillId="6" borderId="52" xfId="0" applyFont="1" applyFill="1" applyBorder="1" applyAlignment="1" applyProtection="1">
      <alignment horizontal="center" vertical="center" wrapText="1"/>
      <protection locked="0" hidden="1"/>
    </xf>
    <xf numFmtId="0" fontId="2" fillId="7" borderId="55" xfId="0" applyFont="1" applyFill="1" applyBorder="1" applyAlignment="1" applyProtection="1">
      <alignment horizontal="center" vertical="center"/>
      <protection locked="0"/>
    </xf>
    <xf numFmtId="0" fontId="2" fillId="0" borderId="56" xfId="0" applyFont="1" applyBorder="1" applyAlignment="1">
      <alignment horizontal="center" vertical="center" wrapText="1"/>
    </xf>
    <xf numFmtId="0" fontId="2" fillId="0" borderId="0" xfId="0" applyFont="1" applyAlignment="1">
      <alignment horizontal="center" vertical="center" wrapText="1"/>
    </xf>
    <xf numFmtId="0" fontId="6" fillId="0" borderId="0" xfId="0" applyFont="1"/>
    <xf numFmtId="0" fontId="2" fillId="35" borderId="53" xfId="0" applyFont="1" applyFill="1" applyBorder="1" applyAlignment="1">
      <alignment horizontal="center" vertical="top" wrapText="1"/>
    </xf>
    <xf numFmtId="0" fontId="7" fillId="35" borderId="54" xfId="0" applyFont="1" applyFill="1" applyBorder="1" applyAlignment="1">
      <alignment horizontal="left" vertical="center" wrapText="1"/>
    </xf>
    <xf numFmtId="0" fontId="2" fillId="36" borderId="54" xfId="0" applyFont="1" applyFill="1" applyBorder="1" applyAlignment="1">
      <alignment horizontal="center" vertical="top" wrapText="1"/>
    </xf>
    <xf numFmtId="0" fontId="7" fillId="36" borderId="55" xfId="0" applyFont="1" applyFill="1" applyBorder="1" applyAlignment="1">
      <alignment horizontal="left" vertical="center" wrapText="1"/>
    </xf>
    <xf numFmtId="0" fontId="0" fillId="0" borderId="56" xfId="0" applyBorder="1"/>
    <xf numFmtId="0" fontId="0" fillId="0" borderId="57" xfId="0" applyBorder="1"/>
    <xf numFmtId="0" fontId="10" fillId="5" borderId="58" xfId="0" applyFont="1" applyFill="1" applyBorder="1" applyAlignment="1">
      <alignment horizontal="center" vertical="center" wrapText="1"/>
    </xf>
    <xf numFmtId="0" fontId="10" fillId="5" borderId="59" xfId="0" applyFont="1" applyFill="1" applyBorder="1" applyAlignment="1">
      <alignment horizontal="center" vertical="center"/>
    </xf>
    <xf numFmtId="0" fontId="0" fillId="0" borderId="59" xfId="0" applyBorder="1"/>
    <xf numFmtId="0" fontId="0" fillId="0" borderId="60" xfId="0" applyBorder="1"/>
    <xf numFmtId="0" fontId="8" fillId="8" borderId="61" xfId="0" applyFont="1" applyFill="1" applyBorder="1" applyAlignment="1" applyProtection="1">
      <alignment horizontal="center" vertical="center" wrapText="1"/>
      <protection locked="0"/>
    </xf>
    <xf numFmtId="0" fontId="74" fillId="12" borderId="62" xfId="3" applyFont="1" applyFill="1" applyBorder="1" applyAlignment="1" applyProtection="1">
      <alignment horizontal="center" vertical="center" wrapText="1"/>
      <protection locked="0"/>
    </xf>
    <xf numFmtId="0" fontId="0" fillId="0" borderId="62" xfId="0" applyBorder="1"/>
    <xf numFmtId="0" fontId="0" fillId="0" borderId="63" xfId="0" applyBorder="1"/>
    <xf numFmtId="0" fontId="12" fillId="12" borderId="38" xfId="0" applyFont="1" applyFill="1" applyBorder="1" applyAlignment="1" applyProtection="1">
      <alignment horizontal="center" vertical="center"/>
      <protection hidden="1"/>
    </xf>
    <xf numFmtId="0" fontId="60" fillId="26" borderId="37" xfId="0" applyFont="1" applyFill="1" applyBorder="1" applyAlignment="1" applyProtection="1">
      <alignment horizontal="center" vertical="center"/>
      <protection hidden="1"/>
    </xf>
    <xf numFmtId="0" fontId="60" fillId="26" borderId="39" xfId="0" applyFont="1" applyFill="1" applyBorder="1" applyAlignment="1" applyProtection="1">
      <alignment horizontal="center" vertical="center" wrapText="1"/>
      <protection hidden="1"/>
    </xf>
    <xf numFmtId="0" fontId="60" fillId="26" borderId="39" xfId="0" applyFont="1" applyFill="1" applyBorder="1" applyAlignment="1" applyProtection="1">
      <alignment horizontal="center" vertical="center"/>
      <protection hidden="1"/>
    </xf>
    <xf numFmtId="2" fontId="91" fillId="25" borderId="38" xfId="0" applyNumberFormat="1" applyFont="1" applyFill="1" applyBorder="1" applyAlignment="1" applyProtection="1">
      <alignment horizontal="center" vertical="center"/>
      <protection hidden="1"/>
    </xf>
    <xf numFmtId="0" fontId="92" fillId="37" borderId="18" xfId="0" applyFont="1" applyFill="1" applyBorder="1" applyAlignment="1" applyProtection="1">
      <alignment horizontal="center" vertical="center" wrapText="1"/>
      <protection hidden="1"/>
    </xf>
    <xf numFmtId="0" fontId="38" fillId="33" borderId="13" xfId="0" applyFont="1" applyFill="1" applyBorder="1" applyAlignment="1" applyProtection="1">
      <alignment horizontal="left" vertical="center"/>
      <protection hidden="1"/>
    </xf>
    <xf numFmtId="0" fontId="28" fillId="33" borderId="19" xfId="0" applyFont="1" applyFill="1" applyBorder="1" applyAlignment="1" applyProtection="1">
      <alignment horizontal="center" vertical="center"/>
      <protection hidden="1"/>
    </xf>
    <xf numFmtId="0" fontId="29" fillId="33" borderId="13" xfId="0" applyFont="1" applyFill="1" applyBorder="1" applyAlignment="1" applyProtection="1">
      <alignment vertical="center"/>
      <protection hidden="1"/>
    </xf>
    <xf numFmtId="0" fontId="29" fillId="33" borderId="14" xfId="0" applyFont="1" applyFill="1" applyBorder="1" applyAlignment="1" applyProtection="1">
      <alignment vertical="center"/>
      <protection hidden="1"/>
    </xf>
    <xf numFmtId="0" fontId="29" fillId="33" borderId="14" xfId="0" applyFont="1" applyFill="1" applyBorder="1" applyAlignment="1" applyProtection="1">
      <alignment vertical="center"/>
      <protection locked="0"/>
    </xf>
    <xf numFmtId="0" fontId="93" fillId="33" borderId="13" xfId="0" applyFont="1" applyFill="1" applyBorder="1" applyAlignment="1" applyProtection="1">
      <alignment horizontal="left" vertical="center"/>
      <protection hidden="1"/>
    </xf>
    <xf numFmtId="0" fontId="10" fillId="39" borderId="0" xfId="0" applyFont="1" applyFill="1" applyAlignment="1" applyProtection="1">
      <alignment horizontal="center" vertical="center"/>
      <protection hidden="1"/>
    </xf>
    <xf numFmtId="0" fontId="10" fillId="39" borderId="37" xfId="0" applyFont="1" applyFill="1" applyBorder="1" applyAlignment="1" applyProtection="1">
      <alignment horizontal="center" vertical="center"/>
      <protection hidden="1"/>
    </xf>
    <xf numFmtId="0" fontId="10" fillId="39" borderId="39" xfId="0" applyFont="1" applyFill="1" applyBorder="1" applyAlignment="1" applyProtection="1">
      <alignment horizontal="center" vertical="center" wrapText="1"/>
      <protection hidden="1"/>
    </xf>
    <xf numFmtId="0" fontId="10" fillId="39" borderId="39" xfId="0" applyFont="1" applyFill="1" applyBorder="1" applyAlignment="1" applyProtection="1">
      <alignment horizontal="center" vertical="center"/>
      <protection hidden="1"/>
    </xf>
    <xf numFmtId="0" fontId="20" fillId="3" borderId="0" xfId="0" applyFont="1" applyFill="1" applyAlignment="1" applyProtection="1">
      <alignment horizontal="center" vertical="center"/>
      <protection hidden="1"/>
    </xf>
    <xf numFmtId="0" fontId="94" fillId="14" borderId="38" xfId="0" applyFont="1" applyFill="1" applyBorder="1" applyAlignment="1" applyProtection="1">
      <alignment horizontal="center" vertical="center"/>
      <protection hidden="1"/>
    </xf>
    <xf numFmtId="0" fontId="94" fillId="5" borderId="38" xfId="0" applyFont="1" applyFill="1" applyBorder="1" applyAlignment="1" applyProtection="1">
      <alignment horizontal="center" vertical="center"/>
      <protection hidden="1"/>
    </xf>
    <xf numFmtId="0" fontId="45" fillId="40" borderId="24" xfId="0" applyFont="1" applyFill="1" applyBorder="1" applyAlignment="1" applyProtection="1">
      <alignment horizontal="center" vertical="center" wrapText="1"/>
      <protection hidden="1"/>
    </xf>
    <xf numFmtId="2" fontId="0" fillId="0" borderId="0" xfId="0" applyNumberFormat="1"/>
    <xf numFmtId="0" fontId="59" fillId="41" borderId="68" xfId="0" applyFont="1" applyFill="1" applyBorder="1" applyAlignment="1" applyProtection="1">
      <alignment horizontal="center" vertical="center" wrapText="1"/>
      <protection hidden="1"/>
    </xf>
    <xf numFmtId="0" fontId="59" fillId="41" borderId="0" xfId="0" applyFont="1" applyFill="1" applyAlignment="1" applyProtection="1">
      <alignment horizontal="center" vertical="center" wrapText="1"/>
      <protection hidden="1"/>
    </xf>
    <xf numFmtId="0" fontId="59" fillId="0" borderId="0" xfId="0" applyFont="1" applyAlignment="1" applyProtection="1">
      <alignment horizontal="center" vertical="center" wrapText="1"/>
      <protection hidden="1"/>
    </xf>
    <xf numFmtId="0" fontId="61" fillId="0" borderId="0" xfId="0" applyFont="1" applyAlignment="1" applyProtection="1">
      <alignment horizontal="center" vertical="center" wrapText="1"/>
      <protection hidden="1"/>
    </xf>
    <xf numFmtId="0" fontId="83" fillId="42" borderId="68" xfId="0" applyFont="1" applyFill="1" applyBorder="1" applyAlignment="1" applyProtection="1">
      <alignment horizontal="center" vertical="center" wrapText="1"/>
      <protection hidden="1"/>
    </xf>
    <xf numFmtId="14" fontId="83" fillId="42" borderId="0" xfId="0" applyNumberFormat="1" applyFont="1" applyFill="1" applyAlignment="1" applyProtection="1">
      <alignment horizontal="center" vertical="center" wrapText="1"/>
      <protection hidden="1"/>
    </xf>
    <xf numFmtId="0" fontId="83" fillId="0" borderId="0" xfId="0" applyFont="1" applyAlignment="1" applyProtection="1">
      <alignment horizontal="center" vertical="center" wrapText="1"/>
      <protection hidden="1"/>
    </xf>
    <xf numFmtId="14" fontId="83" fillId="0" borderId="0" xfId="0" applyNumberFormat="1" applyFont="1" applyAlignment="1" applyProtection="1">
      <alignment horizontal="center" vertical="center" wrapText="1"/>
      <protection hidden="1"/>
    </xf>
    <xf numFmtId="2" fontId="0" fillId="0" borderId="0" xfId="0" applyNumberFormat="1" applyAlignment="1" applyProtection="1">
      <alignment horizontal="center" vertical="center" wrapText="1"/>
      <protection hidden="1"/>
    </xf>
    <xf numFmtId="1" fontId="0" fillId="0" borderId="0" xfId="0" applyNumberFormat="1" applyAlignment="1" applyProtection="1">
      <alignment horizontal="center" vertical="center" wrapText="1"/>
      <protection hidden="1"/>
    </xf>
    <xf numFmtId="9" fontId="0" fillId="0" borderId="0" xfId="0" applyNumberFormat="1" applyAlignment="1" applyProtection="1">
      <alignment horizontal="center" vertical="center" wrapText="1"/>
      <protection hidden="1"/>
    </xf>
    <xf numFmtId="0" fontId="0" fillId="0" borderId="0" xfId="0" applyAlignment="1" applyProtection="1">
      <alignment horizontal="center" vertical="center" wrapText="1"/>
      <protection hidden="1"/>
    </xf>
    <xf numFmtId="0" fontId="100" fillId="0" borderId="0" xfId="0" applyFont="1"/>
    <xf numFmtId="0" fontId="92" fillId="14" borderId="23" xfId="0" applyFont="1" applyFill="1" applyBorder="1" applyAlignment="1" applyProtection="1">
      <alignment horizontal="center" vertical="center" wrapText="1"/>
      <protection hidden="1"/>
    </xf>
    <xf numFmtId="0" fontId="92" fillId="38" borderId="23" xfId="0" applyFont="1" applyFill="1" applyBorder="1" applyAlignment="1">
      <alignment horizontal="center" vertical="center" wrapText="1"/>
    </xf>
    <xf numFmtId="0" fontId="92" fillId="14" borderId="0" xfId="0" applyFont="1" applyFill="1" applyAlignment="1">
      <alignment horizontal="center" vertical="center" wrapText="1"/>
    </xf>
    <xf numFmtId="0" fontId="100" fillId="0" borderId="0" xfId="0" applyFont="1" applyProtection="1">
      <protection locked="0"/>
    </xf>
    <xf numFmtId="0" fontId="92" fillId="5" borderId="17" xfId="0" applyFont="1" applyFill="1" applyBorder="1" applyAlignment="1" applyProtection="1">
      <alignment horizontal="center" vertical="center" wrapText="1"/>
      <protection hidden="1"/>
    </xf>
    <xf numFmtId="0" fontId="92" fillId="5" borderId="18" xfId="0" applyFont="1" applyFill="1" applyBorder="1" applyAlignment="1" applyProtection="1">
      <alignment horizontal="center" vertical="center" wrapText="1"/>
      <protection hidden="1"/>
    </xf>
    <xf numFmtId="0" fontId="92" fillId="37" borderId="17" xfId="0" applyFont="1" applyFill="1" applyBorder="1" applyAlignment="1" applyProtection="1">
      <alignment horizontal="center" vertical="center" wrapText="1"/>
      <protection hidden="1"/>
    </xf>
    <xf numFmtId="0" fontId="23" fillId="0" borderId="69" xfId="0" applyFont="1" applyBorder="1" applyAlignment="1">
      <alignment horizontal="center" vertical="center" wrapText="1"/>
    </xf>
    <xf numFmtId="0" fontId="16" fillId="6" borderId="12" xfId="0" applyFont="1" applyFill="1" applyBorder="1" applyAlignment="1" applyProtection="1">
      <alignment horizontal="center" vertical="center" wrapText="1"/>
      <protection hidden="1"/>
    </xf>
    <xf numFmtId="0" fontId="16" fillId="7" borderId="12" xfId="0" applyFont="1" applyFill="1" applyBorder="1" applyAlignment="1" applyProtection="1">
      <alignment horizontal="center" vertical="center" wrapText="1"/>
      <protection hidden="1"/>
    </xf>
    <xf numFmtId="0" fontId="45" fillId="18" borderId="0" xfId="0" applyFont="1" applyFill="1" applyAlignment="1" applyProtection="1">
      <alignment horizontal="center" vertical="center" wrapText="1"/>
      <protection hidden="1"/>
    </xf>
    <xf numFmtId="0" fontId="55" fillId="18" borderId="0" xfId="0" applyFont="1" applyFill="1" applyAlignment="1" applyProtection="1">
      <alignment horizontal="center" vertical="center"/>
      <protection hidden="1"/>
    </xf>
    <xf numFmtId="0" fontId="53" fillId="19" borderId="0" xfId="0" applyFont="1" applyFill="1" applyAlignment="1" applyProtection="1">
      <alignment horizontal="center" vertical="center" wrapText="1"/>
      <protection hidden="1"/>
    </xf>
    <xf numFmtId="0" fontId="56" fillId="19" borderId="0" xfId="0" applyFont="1" applyFill="1" applyAlignment="1" applyProtection="1">
      <alignment horizontal="center" vertical="center"/>
      <protection hidden="1"/>
    </xf>
    <xf numFmtId="0" fontId="44" fillId="0" borderId="0" xfId="0" applyFont="1" applyAlignment="1" applyProtection="1">
      <alignment horizontal="center" vertical="center" wrapText="1"/>
      <protection hidden="1"/>
    </xf>
    <xf numFmtId="0" fontId="54" fillId="19" borderId="24" xfId="0" applyFont="1" applyFill="1" applyBorder="1" applyAlignment="1" applyProtection="1">
      <alignment horizontal="center" vertical="center" wrapText="1"/>
      <protection hidden="1"/>
    </xf>
    <xf numFmtId="0" fontId="51" fillId="17" borderId="30" xfId="0" applyFont="1" applyFill="1" applyBorder="1" applyAlignment="1" applyProtection="1">
      <alignment horizontal="center" vertical="center" wrapText="1"/>
      <protection hidden="1"/>
    </xf>
    <xf numFmtId="0" fontId="51" fillId="0" borderId="30" xfId="0" applyFont="1" applyBorder="1" applyAlignment="1" applyProtection="1">
      <alignment vertical="center" wrapText="1"/>
      <protection hidden="1"/>
    </xf>
    <xf numFmtId="0" fontId="46" fillId="0" borderId="31" xfId="0" applyFont="1" applyBorder="1" applyAlignment="1" applyProtection="1">
      <alignment horizontal="center" vertical="center" wrapText="1"/>
      <protection locked="0"/>
    </xf>
    <xf numFmtId="0" fontId="50" fillId="2" borderId="30" xfId="0" applyFont="1" applyFill="1" applyBorder="1" applyAlignment="1" applyProtection="1">
      <alignment horizontal="center" vertical="center"/>
      <protection locked="0"/>
    </xf>
    <xf numFmtId="0" fontId="44" fillId="7" borderId="32" xfId="0" applyFont="1" applyFill="1" applyBorder="1" applyAlignment="1" applyProtection="1">
      <alignment vertical="center" wrapText="1"/>
      <protection locked="0"/>
    </xf>
    <xf numFmtId="0" fontId="46" fillId="0" borderId="30" xfId="0" applyFont="1" applyBorder="1" applyAlignment="1" applyProtection="1">
      <alignment vertical="center" wrapText="1"/>
      <protection locked="0"/>
    </xf>
    <xf numFmtId="14" fontId="51" fillId="17" borderId="30" xfId="0" applyNumberFormat="1" applyFont="1" applyFill="1" applyBorder="1" applyAlignment="1" applyProtection="1">
      <alignment horizontal="center" vertical="center" wrapText="1"/>
      <protection locked="0"/>
    </xf>
    <xf numFmtId="1" fontId="102" fillId="6" borderId="12" xfId="0" applyNumberFormat="1" applyFont="1" applyFill="1" applyBorder="1" applyAlignment="1" applyProtection="1">
      <alignment horizontal="center" vertical="center"/>
      <protection hidden="1"/>
    </xf>
    <xf numFmtId="1" fontId="102" fillId="7" borderId="12" xfId="0" applyNumberFormat="1" applyFont="1" applyFill="1" applyBorder="1" applyAlignment="1" applyProtection="1">
      <alignment horizontal="center" vertical="center"/>
      <protection hidden="1"/>
    </xf>
    <xf numFmtId="0" fontId="103" fillId="15" borderId="27" xfId="0" applyFont="1" applyFill="1" applyBorder="1" applyAlignment="1" applyProtection="1">
      <alignment horizontal="center" vertical="center" wrapText="1"/>
      <protection hidden="1"/>
    </xf>
    <xf numFmtId="0" fontId="103" fillId="16" borderId="27" xfId="0" applyFont="1" applyFill="1" applyBorder="1" applyAlignment="1" applyProtection="1">
      <alignment horizontal="center" vertical="center" wrapText="1"/>
      <protection hidden="1"/>
    </xf>
    <xf numFmtId="0" fontId="103" fillId="16" borderId="28" xfId="0" applyFont="1" applyFill="1" applyBorder="1" applyAlignment="1" applyProtection="1">
      <alignment horizontal="center" vertical="center" wrapText="1"/>
      <protection hidden="1"/>
    </xf>
    <xf numFmtId="0" fontId="103" fillId="15" borderId="29" xfId="0" applyFont="1" applyFill="1" applyBorder="1" applyAlignment="1" applyProtection="1">
      <alignment horizontal="center" vertical="center" wrapText="1"/>
      <protection hidden="1"/>
    </xf>
    <xf numFmtId="0" fontId="103" fillId="15" borderId="28" xfId="0" applyFont="1" applyFill="1" applyBorder="1" applyAlignment="1" applyProtection="1">
      <alignment horizontal="center" vertical="center" wrapText="1"/>
      <protection hidden="1"/>
    </xf>
    <xf numFmtId="0" fontId="102" fillId="6" borderId="12" xfId="0" applyFont="1" applyFill="1" applyBorder="1" applyAlignment="1" applyProtection="1">
      <alignment horizontal="center" vertical="center"/>
      <protection hidden="1"/>
    </xf>
    <xf numFmtId="0" fontId="82" fillId="30" borderId="0" xfId="0" applyFont="1" applyFill="1" applyAlignment="1" applyProtection="1">
      <alignment horizontal="center" vertical="center" wrapText="1"/>
      <protection hidden="1"/>
    </xf>
    <xf numFmtId="0" fontId="83" fillId="0" borderId="0" xfId="0" applyFont="1" applyAlignment="1" applyProtection="1">
      <alignment horizontal="center" vertical="center"/>
      <protection hidden="1"/>
    </xf>
    <xf numFmtId="0" fontId="74" fillId="26" borderId="0" xfId="0" applyFont="1" applyFill="1" applyAlignment="1" applyProtection="1">
      <alignment horizontal="center" vertical="center" wrapText="1"/>
      <protection hidden="1"/>
    </xf>
    <xf numFmtId="0" fontId="10" fillId="5" borderId="5" xfId="0" applyFont="1" applyFill="1" applyBorder="1" applyAlignment="1" applyProtection="1">
      <alignment horizontal="left" vertical="center"/>
      <protection hidden="1"/>
    </xf>
    <xf numFmtId="0" fontId="10" fillId="5" borderId="0" xfId="0" applyFont="1" applyFill="1" applyAlignment="1" applyProtection="1">
      <alignment horizontal="left" vertical="center"/>
      <protection hidden="1"/>
    </xf>
    <xf numFmtId="0" fontId="2" fillId="4" borderId="6" xfId="0" applyFont="1" applyFill="1" applyBorder="1" applyAlignment="1" applyProtection="1">
      <alignment horizontal="center" vertical="center"/>
      <protection locked="0"/>
    </xf>
    <xf numFmtId="0" fontId="2" fillId="4" borderId="7" xfId="0" applyFont="1" applyFill="1" applyBorder="1" applyAlignment="1" applyProtection="1">
      <alignment horizontal="center" vertical="center"/>
      <protection locked="0"/>
    </xf>
    <xf numFmtId="0" fontId="2" fillId="4" borderId="8" xfId="0" applyFont="1" applyFill="1" applyBorder="1" applyAlignment="1" applyProtection="1">
      <alignment horizontal="center" vertical="center"/>
      <protection locked="0"/>
    </xf>
    <xf numFmtId="0" fontId="2" fillId="0" borderId="1" xfId="0" applyFont="1" applyBorder="1" applyAlignment="1" applyProtection="1">
      <alignment horizontal="center" vertical="center"/>
      <protection locked="0"/>
    </xf>
    <xf numFmtId="0" fontId="2" fillId="0" borderId="0" xfId="0" applyFont="1" applyAlignment="1" applyProtection="1">
      <alignment horizontal="center" vertical="center"/>
      <protection locked="0"/>
    </xf>
    <xf numFmtId="0" fontId="2" fillId="4" borderId="3" xfId="0" applyFont="1" applyFill="1" applyBorder="1" applyAlignment="1">
      <alignment horizontal="center" vertical="center"/>
    </xf>
    <xf numFmtId="0" fontId="2" fillId="4" borderId="4" xfId="0" applyFont="1" applyFill="1" applyBorder="1" applyAlignment="1">
      <alignment horizontal="center" vertical="center"/>
    </xf>
    <xf numFmtId="0" fontId="2" fillId="4" borderId="3" xfId="0" applyFont="1" applyFill="1" applyBorder="1" applyAlignment="1" applyProtection="1">
      <alignment horizontal="center" vertical="center"/>
      <protection hidden="1"/>
    </xf>
    <xf numFmtId="0" fontId="2" fillId="4" borderId="4" xfId="0" applyFont="1" applyFill="1" applyBorder="1" applyAlignment="1" applyProtection="1">
      <alignment horizontal="center" vertical="center"/>
      <protection hidden="1"/>
    </xf>
    <xf numFmtId="0" fontId="12" fillId="4" borderId="3" xfId="0" applyFont="1" applyFill="1" applyBorder="1" applyAlignment="1">
      <alignment horizontal="center" vertical="center"/>
    </xf>
    <xf numFmtId="0" fontId="12" fillId="4" borderId="4" xfId="0" applyFont="1" applyFill="1" applyBorder="1" applyAlignment="1">
      <alignment horizontal="center" vertical="center"/>
    </xf>
    <xf numFmtId="0" fontId="2" fillId="6" borderId="53" xfId="0" applyFont="1" applyFill="1" applyBorder="1" applyAlignment="1">
      <alignment horizontal="center" vertical="center" wrapText="1"/>
    </xf>
    <xf numFmtId="0" fontId="2" fillId="6" borderId="54" xfId="0" applyFont="1" applyFill="1" applyBorder="1" applyAlignment="1">
      <alignment horizontal="center" vertical="center" wrapText="1"/>
    </xf>
    <xf numFmtId="0" fontId="95" fillId="6" borderId="10" xfId="0" applyFont="1" applyFill="1" applyBorder="1" applyAlignment="1" applyProtection="1">
      <alignment horizontal="center" vertical="center" wrapText="1"/>
      <protection hidden="1"/>
    </xf>
    <xf numFmtId="0" fontId="95" fillId="6" borderId="11" xfId="0" applyFont="1" applyFill="1" applyBorder="1" applyAlignment="1" applyProtection="1">
      <alignment horizontal="center" vertical="center" wrapText="1"/>
      <protection hidden="1"/>
    </xf>
    <xf numFmtId="0" fontId="95" fillId="6" borderId="64" xfId="0" applyFont="1" applyFill="1" applyBorder="1" applyAlignment="1" applyProtection="1">
      <alignment horizontal="center" vertical="center" wrapText="1"/>
      <protection hidden="1"/>
    </xf>
    <xf numFmtId="0" fontId="20" fillId="3" borderId="65" xfId="0" applyFont="1" applyFill="1" applyBorder="1" applyAlignment="1" applyProtection="1">
      <alignment horizontal="center" vertical="center" wrapText="1"/>
      <protection hidden="1"/>
    </xf>
    <xf numFmtId="0" fontId="20" fillId="3" borderId="66" xfId="0" applyFont="1" applyFill="1" applyBorder="1" applyAlignment="1" applyProtection="1">
      <alignment horizontal="center" vertical="center" wrapText="1"/>
      <protection hidden="1"/>
    </xf>
    <xf numFmtId="0" fontId="20" fillId="3" borderId="67" xfId="0" applyFont="1" applyFill="1" applyBorder="1" applyAlignment="1" applyProtection="1">
      <alignment horizontal="center" vertical="center" wrapText="1"/>
      <protection hidden="1"/>
    </xf>
    <xf numFmtId="0" fontId="20" fillId="0" borderId="0" xfId="0" applyFont="1" applyAlignment="1" applyProtection="1">
      <alignment horizontal="center" vertical="center" wrapText="1"/>
      <protection hidden="1"/>
    </xf>
    <xf numFmtId="0" fontId="22" fillId="0" borderId="0" xfId="0" applyFont="1" applyAlignment="1" applyProtection="1">
      <alignment horizontal="center" vertical="center" wrapText="1"/>
      <protection locked="0"/>
    </xf>
    <xf numFmtId="0" fontId="24" fillId="8" borderId="15" xfId="0" applyFont="1" applyFill="1" applyBorder="1" applyAlignment="1" applyProtection="1">
      <alignment horizontal="center" vertical="center" wrapText="1"/>
      <protection locked="0"/>
    </xf>
    <xf numFmtId="0" fontId="96" fillId="10" borderId="0" xfId="0" applyFont="1" applyFill="1" applyAlignment="1" applyProtection="1">
      <alignment horizontal="center" vertical="center" wrapText="1"/>
      <protection locked="0"/>
    </xf>
    <xf numFmtId="0" fontId="96" fillId="10" borderId="16" xfId="0" applyFont="1" applyFill="1" applyBorder="1" applyAlignment="1" applyProtection="1">
      <alignment horizontal="center" vertical="center" wrapText="1"/>
      <protection locked="0"/>
    </xf>
    <xf numFmtId="0" fontId="34" fillId="6" borderId="9" xfId="0" applyFont="1" applyFill="1" applyBorder="1" applyAlignment="1" applyProtection="1">
      <alignment horizontal="center" vertical="center" wrapText="1"/>
      <protection hidden="1"/>
    </xf>
    <xf numFmtId="0" fontId="34" fillId="6" borderId="26" xfId="0" applyFont="1" applyFill="1" applyBorder="1" applyAlignment="1" applyProtection="1">
      <alignment horizontal="center" vertical="center" wrapText="1"/>
      <protection hidden="1"/>
    </xf>
    <xf numFmtId="0" fontId="24" fillId="8" borderId="70" xfId="0" applyFont="1" applyFill="1" applyBorder="1" applyAlignment="1">
      <alignment horizontal="center" vertical="center" wrapText="1"/>
    </xf>
    <xf numFmtId="0" fontId="24" fillId="8" borderId="71" xfId="0" applyFont="1" applyFill="1" applyBorder="1" applyAlignment="1">
      <alignment horizontal="center" vertical="center" wrapText="1"/>
    </xf>
    <xf numFmtId="0" fontId="92" fillId="38" borderId="24" xfId="0" applyFont="1" applyFill="1" applyBorder="1" applyAlignment="1">
      <alignment horizontal="center" vertical="center" wrapText="1"/>
    </xf>
    <xf numFmtId="0" fontId="92" fillId="38" borderId="0" xfId="0" applyFont="1" applyFill="1" applyAlignment="1">
      <alignment horizontal="center" vertical="center" wrapText="1"/>
    </xf>
    <xf numFmtId="0" fontId="98" fillId="9" borderId="3" xfId="0" applyFont="1" applyFill="1" applyBorder="1" applyAlignment="1">
      <alignment horizontal="center" vertical="center"/>
    </xf>
    <xf numFmtId="0" fontId="98" fillId="9" borderId="36" xfId="0" applyFont="1" applyFill="1" applyBorder="1" applyAlignment="1">
      <alignment horizontal="center" vertical="center"/>
    </xf>
    <xf numFmtId="0" fontId="98" fillId="9" borderId="4" xfId="0" applyFont="1" applyFill="1" applyBorder="1" applyAlignment="1">
      <alignment horizontal="center" vertical="center"/>
    </xf>
    <xf numFmtId="0" fontId="72" fillId="23" borderId="47" xfId="0" applyFont="1" applyFill="1" applyBorder="1" applyAlignment="1" applyProtection="1">
      <alignment horizontal="left" vertical="center" wrapText="1"/>
      <protection hidden="1"/>
    </xf>
    <xf numFmtId="0" fontId="72" fillId="23" borderId="48" xfId="0" applyFont="1" applyFill="1" applyBorder="1" applyAlignment="1" applyProtection="1">
      <alignment horizontal="left" vertical="center" wrapText="1"/>
      <protection hidden="1"/>
    </xf>
    <xf numFmtId="0" fontId="72" fillId="23" borderId="45" xfId="0" applyFont="1" applyFill="1" applyBorder="1" applyAlignment="1" applyProtection="1">
      <alignment horizontal="left" vertical="center" wrapText="1"/>
      <protection hidden="1"/>
    </xf>
    <xf numFmtId="0" fontId="72" fillId="23" borderId="46" xfId="0" applyFont="1" applyFill="1" applyBorder="1" applyAlignment="1" applyProtection="1">
      <alignment horizontal="left" vertical="center" wrapText="1"/>
      <protection hidden="1"/>
    </xf>
    <xf numFmtId="0" fontId="72" fillId="0" borderId="45" xfId="0" applyFont="1" applyBorder="1" applyAlignment="1" applyProtection="1">
      <alignment horizontal="left" vertical="center" wrapText="1"/>
      <protection hidden="1"/>
    </xf>
    <xf numFmtId="0" fontId="72" fillId="0" borderId="46" xfId="0" applyFont="1" applyBorder="1" applyAlignment="1" applyProtection="1">
      <alignment horizontal="left" vertical="center" wrapText="1"/>
      <protection hidden="1"/>
    </xf>
    <xf numFmtId="2" fontId="91" fillId="25" borderId="38" xfId="0" applyNumberFormat="1" applyFont="1" applyFill="1" applyBorder="1" applyAlignment="1" applyProtection="1">
      <alignment horizontal="center" vertical="center"/>
      <protection hidden="1"/>
    </xf>
    <xf numFmtId="0" fontId="91" fillId="25" borderId="38" xfId="0" applyFont="1" applyFill="1" applyBorder="1" applyAlignment="1" applyProtection="1">
      <alignment horizontal="center" vertical="center"/>
      <protection hidden="1"/>
    </xf>
    <xf numFmtId="0" fontId="10" fillId="39" borderId="38" xfId="0" applyFont="1" applyFill="1" applyBorder="1" applyAlignment="1" applyProtection="1">
      <alignment horizontal="center" vertical="center" wrapText="1"/>
      <protection hidden="1"/>
    </xf>
    <xf numFmtId="0" fontId="71" fillId="23" borderId="37" xfId="0" applyFont="1" applyFill="1" applyBorder="1" applyAlignment="1" applyProtection="1">
      <alignment horizontal="center" vertical="center" wrapText="1"/>
      <protection hidden="1"/>
    </xf>
    <xf numFmtId="0" fontId="71" fillId="23" borderId="39" xfId="0" applyFont="1" applyFill="1" applyBorder="1" applyAlignment="1" applyProtection="1">
      <alignment horizontal="center" vertical="center" wrapText="1"/>
      <protection hidden="1"/>
    </xf>
    <xf numFmtId="2" fontId="12" fillId="12" borderId="38" xfId="0" applyNumberFormat="1" applyFont="1" applyFill="1" applyBorder="1" applyAlignment="1" applyProtection="1">
      <alignment horizontal="center" vertical="center"/>
      <protection hidden="1"/>
    </xf>
    <xf numFmtId="0" fontId="12" fillId="12" borderId="38" xfId="0" applyFont="1" applyFill="1" applyBorder="1" applyAlignment="1" applyProtection="1">
      <alignment horizontal="center" vertical="center"/>
      <protection hidden="1"/>
    </xf>
    <xf numFmtId="0" fontId="60" fillId="26" borderId="38" xfId="0" applyFont="1" applyFill="1" applyBorder="1" applyAlignment="1" applyProtection="1">
      <alignment horizontal="center" vertical="center" wrapText="1"/>
      <protection hidden="1"/>
    </xf>
    <xf numFmtId="0" fontId="80" fillId="0" borderId="0" xfId="1" applyNumberFormat="1" applyFont="1" applyFill="1" applyBorder="1" applyAlignment="1" applyProtection="1">
      <alignment horizontal="left" vertical="center" indent="1"/>
      <protection locked="0"/>
    </xf>
    <xf numFmtId="0" fontId="74" fillId="26" borderId="0" xfId="0" applyFont="1" applyFill="1" applyAlignment="1">
      <alignment horizontal="center" vertical="center" wrapText="1"/>
    </xf>
    <xf numFmtId="0" fontId="87" fillId="13" borderId="33" xfId="0" applyFont="1" applyFill="1" applyBorder="1" applyAlignment="1" applyProtection="1">
      <alignment horizontal="center" vertical="center" wrapText="1"/>
      <protection hidden="1"/>
    </xf>
    <xf numFmtId="0" fontId="87" fillId="13" borderId="0" xfId="0" applyFont="1" applyFill="1" applyAlignment="1" applyProtection="1">
      <alignment horizontal="center" vertical="center" wrapText="1"/>
      <protection hidden="1"/>
    </xf>
    <xf numFmtId="0" fontId="88" fillId="5" borderId="31" xfId="0" applyFont="1" applyFill="1" applyBorder="1" applyAlignment="1" applyProtection="1">
      <alignment horizontal="center" vertical="center" wrapText="1"/>
      <protection hidden="1"/>
    </xf>
    <xf numFmtId="0" fontId="88" fillId="5" borderId="32" xfId="0" applyFont="1" applyFill="1" applyBorder="1" applyAlignment="1" applyProtection="1">
      <alignment horizontal="center" vertical="center" wrapText="1"/>
      <protection hidden="1"/>
    </xf>
    <xf numFmtId="0" fontId="65" fillId="0" borderId="0" xfId="0" applyFont="1" applyAlignment="1" applyProtection="1">
      <alignment horizontal="left" vertical="center" wrapText="1"/>
      <protection hidden="1"/>
    </xf>
    <xf numFmtId="0" fontId="4" fillId="13" borderId="24" xfId="0" applyFont="1" applyFill="1" applyBorder="1" applyAlignment="1" applyProtection="1">
      <alignment horizontal="center" vertical="center" wrapText="1"/>
      <protection hidden="1"/>
    </xf>
    <xf numFmtId="0" fontId="4" fillId="13" borderId="0" xfId="0" applyFont="1" applyFill="1" applyAlignment="1" applyProtection="1">
      <alignment horizontal="center" vertical="center" wrapText="1"/>
      <protection hidden="1"/>
    </xf>
    <xf numFmtId="0" fontId="59" fillId="24" borderId="6" xfId="0" applyFont="1" applyFill="1" applyBorder="1" applyAlignment="1" applyProtection="1">
      <alignment horizontal="center" vertical="center"/>
      <protection hidden="1"/>
    </xf>
    <xf numFmtId="0" fontId="59" fillId="24" borderId="8" xfId="0" applyFont="1" applyFill="1" applyBorder="1" applyAlignment="1" applyProtection="1">
      <alignment horizontal="center" vertical="center"/>
      <protection hidden="1"/>
    </xf>
    <xf numFmtId="0" fontId="68" fillId="0" borderId="0" xfId="0" applyFont="1" applyAlignment="1" applyProtection="1">
      <alignment horizontal="left" vertical="center" wrapText="1"/>
      <protection hidden="1"/>
    </xf>
    <xf numFmtId="0" fontId="64" fillId="0" borderId="0" xfId="0" applyFont="1" applyAlignment="1" applyProtection="1">
      <alignment horizontal="left" vertical="center" wrapText="1"/>
      <protection hidden="1"/>
    </xf>
    <xf numFmtId="2" fontId="4" fillId="13" borderId="24" xfId="0" applyNumberFormat="1" applyFont="1" applyFill="1" applyBorder="1" applyAlignment="1" applyProtection="1">
      <alignment horizontal="center" vertical="center" wrapText="1"/>
      <protection hidden="1"/>
    </xf>
    <xf numFmtId="2" fontId="4" fillId="13" borderId="0" xfId="0" applyNumberFormat="1" applyFont="1" applyFill="1" applyAlignment="1" applyProtection="1">
      <alignment horizontal="center" vertical="center" wrapText="1"/>
      <protection hidden="1"/>
    </xf>
  </cellXfs>
  <cellStyles count="4">
    <cellStyle name="Entrada" xfId="3" builtinId="20"/>
    <cellStyle name="Hiperlink" xfId="1" builtinId="8"/>
    <cellStyle name="Moeda" xfId="2" builtinId="4"/>
    <cellStyle name="Normal" xfId="0" builtinId="0"/>
  </cellStyles>
  <dxfs count="640">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rgb="FF9C0006"/>
      </font>
      <fill>
        <patternFill>
          <bgColor rgb="FFFFC7CE"/>
        </patternFill>
      </fill>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rgb="FF9C0006"/>
      </font>
      <fill>
        <patternFill>
          <bgColor rgb="FFFFC7CE"/>
        </patternFill>
      </fill>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rgb="FF9C0006"/>
      </font>
      <fill>
        <patternFill>
          <bgColor rgb="FFFFC7CE"/>
        </patternFill>
      </fill>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rgb="FF9C0006"/>
      </font>
      <fill>
        <patternFill>
          <bgColor rgb="FFFFC7CE"/>
        </patternFill>
      </fill>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theme="0" tint="-0.14996795556505021"/>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dxf>
    <dxf>
      <font>
        <color rgb="FF9C0006"/>
      </font>
      <fill>
        <patternFill>
          <bgColor rgb="FFFFC7CE"/>
        </patternFill>
      </fill>
    </dxf>
    <dxf>
      <font>
        <color rgb="FF9C0006"/>
      </font>
    </dxf>
    <dxf>
      <font>
        <color rgb="FF006100"/>
      </font>
      <fill>
        <patternFill>
          <bgColor rgb="FFC6EFCE"/>
        </patternFill>
      </fill>
    </dxf>
    <dxf>
      <fill>
        <patternFill>
          <bgColor theme="0" tint="-0.14996795556505021"/>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theme="0"/>
      </font>
      <fill>
        <patternFill>
          <bgColor theme="0"/>
        </patternFill>
      </fill>
      <border>
        <left style="thin">
          <color theme="0"/>
        </left>
        <right style="thin">
          <color theme="0"/>
        </right>
        <top style="thin">
          <color theme="0"/>
        </top>
        <bottom style="thin">
          <color theme="0"/>
        </bottom>
        <vertical/>
        <horizontal/>
      </border>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numFmt numFmtId="1" formatCode="0"/>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1" formatCode="0"/>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1" formatCode="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numFmt numFmtId="13" formatCode="0%"/>
      <alignment horizontal="center" vertical="center" textRotation="0" wrapText="1" indent="0" justifyLastLine="0" shrinkToFit="0" readingOrder="0"/>
      <protection locked="1" hidden="1"/>
    </dxf>
    <dxf>
      <numFmt numFmtId="13" formatCode="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1" formatCode="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font>
        <b/>
        <i val="0"/>
        <strike val="0"/>
        <condense val="0"/>
        <extend val="0"/>
        <outline val="0"/>
        <shadow val="0"/>
        <u val="none"/>
        <vertAlign val="baseline"/>
        <sz val="11"/>
        <color rgb="FF002060"/>
        <name val="Calibri"/>
        <family val="2"/>
        <scheme val="minor"/>
      </font>
      <alignment horizontal="center" vertical="center" textRotation="0" wrapText="1" indent="0" justifyLastLine="0" shrinkToFit="0" readingOrder="0"/>
      <protection locked="1" hidden="1"/>
    </dxf>
    <dxf>
      <font>
        <b/>
        <color rgb="FF002060"/>
      </font>
      <numFmt numFmtId="0" formatCode="General"/>
      <alignment horizontal="center" vertical="center" textRotation="0" wrapText="1" indent="0" justifyLastLine="0" shrinkToFit="0" readingOrder="0"/>
      <protection locked="1" hidden="1"/>
    </dxf>
    <dxf>
      <font>
        <b/>
        <i val="0"/>
        <strike val="0"/>
        <condense val="0"/>
        <extend val="0"/>
        <outline val="0"/>
        <shadow val="0"/>
        <u val="none"/>
        <vertAlign val="baseline"/>
        <sz val="11"/>
        <color rgb="FF002060"/>
        <name val="Calibri"/>
        <family val="2"/>
        <scheme val="minor"/>
      </font>
      <numFmt numFmtId="19" formatCode="dd/mm/yyyy"/>
      <alignment horizontal="center" vertical="center" textRotation="0" wrapText="1" indent="0" justifyLastLine="0" shrinkToFit="0" readingOrder="0"/>
      <protection locked="1" hidden="1"/>
    </dxf>
    <dxf>
      <font>
        <b/>
        <color rgb="FF002060"/>
      </font>
      <alignment horizontal="center" vertical="center" textRotation="0" wrapText="1" indent="0" justifyLastLine="0" shrinkToFit="0" readingOrder="0"/>
      <protection locked="1" hidden="1"/>
    </dxf>
    <dxf>
      <font>
        <b/>
        <color rgb="FF002060"/>
      </font>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font>
        <strike val="0"/>
        <outline val="0"/>
        <shadow val="0"/>
        <u val="none"/>
        <vertAlign val="baseline"/>
        <sz val="11"/>
        <color theme="0"/>
        <name val="Calibri"/>
        <family val="2"/>
        <scheme val="minor"/>
      </font>
      <alignment horizontal="center" vertical="center" textRotation="0" wrapText="1" indent="0" justifyLastLine="0" shrinkToFit="0" readingOrder="0"/>
      <protection locked="1" hidden="1"/>
    </dxf>
    <dxf>
      <font>
        <b val="0"/>
        <i val="0"/>
        <strike val="0"/>
        <condense val="0"/>
        <extend val="0"/>
        <outline val="0"/>
        <shadow val="0"/>
        <u val="none"/>
        <vertAlign val="baseline"/>
        <sz val="24"/>
        <color theme="1"/>
        <name val="Calibri"/>
        <family val="2"/>
        <scheme val="minor"/>
      </font>
      <numFmt numFmtId="0" formatCode="General"/>
      <fill>
        <patternFill patternType="solid">
          <fgColor indexed="64"/>
          <bgColor theme="0" tint="-4.9989318521683403E-2"/>
        </patternFill>
      </fill>
      <alignment vertical="center" textRotation="0" indent="0" justifyLastLine="0" shrinkToFit="0" readingOrder="0"/>
      <protection locked="0" hidden="1"/>
    </dxf>
    <dxf>
      <font>
        <b val="0"/>
        <i val="0"/>
        <strike val="0"/>
        <condense val="0"/>
        <extend val="0"/>
        <outline val="0"/>
        <shadow val="0"/>
        <u val="none"/>
        <vertAlign val="baseline"/>
        <sz val="24"/>
        <color theme="1"/>
        <name val="Calibri"/>
        <family val="2"/>
        <scheme val="minor"/>
      </font>
      <fill>
        <patternFill patternType="solid">
          <fgColor indexed="64"/>
          <bgColor theme="0" tint="-4.9989318521683403E-2"/>
        </patternFill>
      </fill>
      <alignment horizontal="center" vertical="center" textRotation="0" wrapText="1" indent="0" justifyLastLine="0" shrinkToFit="0" readingOrder="0"/>
    </dxf>
    <dxf>
      <font>
        <sz val="24"/>
      </font>
      <numFmt numFmtId="0" formatCode="General"/>
      <fill>
        <patternFill patternType="solid">
          <fgColor indexed="64"/>
          <bgColor theme="0" tint="-4.9989318521683403E-2"/>
        </patternFill>
      </fill>
      <alignment horizontal="center" vertical="center" textRotation="0" wrapText="1" indent="0" justifyLastLine="0" shrinkToFit="0" readingOrder="0"/>
      <border>
        <left style="thin">
          <color theme="0" tint="-0.249977111117893"/>
        </left>
      </border>
      <protection locked="0" hidden="1"/>
    </dxf>
    <dxf>
      <font>
        <b val="0"/>
        <i val="0"/>
        <strike val="0"/>
        <condense val="0"/>
        <extend val="0"/>
        <outline val="0"/>
        <shadow val="0"/>
        <u val="none"/>
        <vertAlign val="baseline"/>
        <sz val="26"/>
        <color theme="1"/>
        <name val="Calibri"/>
        <family val="2"/>
        <scheme val="minor"/>
      </font>
      <fill>
        <patternFill patternType="solid">
          <fgColor indexed="64"/>
          <bgColor theme="0"/>
        </patternFill>
      </fill>
      <alignment horizontal="center" vertical="center" textRotation="0" wrapText="1"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b val="0"/>
        <i val="0"/>
        <strike val="0"/>
        <condense val="0"/>
        <extend val="0"/>
        <outline val="0"/>
        <shadow val="0"/>
        <u val="none"/>
        <vertAlign val="baseline"/>
        <sz val="26"/>
        <color theme="1"/>
        <name val="Calibri"/>
        <family val="2"/>
        <scheme val="minor"/>
      </font>
      <numFmt numFmtId="0" formatCode="General"/>
      <fill>
        <patternFill patternType="none">
          <fgColor indexed="64"/>
          <bgColor theme="0"/>
        </patternFill>
      </fill>
      <alignment horizontal="center" vertical="center" textRotation="0" wrapText="1"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border>
      <protection locked="0" hidden="1"/>
    </dxf>
    <dxf>
      <font>
        <b val="0"/>
        <i val="0"/>
        <strike val="0"/>
        <condense val="0"/>
        <extend val="0"/>
        <outline val="0"/>
        <shadow val="0"/>
        <u val="none"/>
        <vertAlign val="baseline"/>
        <sz val="28"/>
        <color theme="1"/>
        <name val="Calibri"/>
        <family val="2"/>
        <scheme val="minor"/>
      </font>
      <fill>
        <patternFill patternType="solid">
          <fgColor theme="4" tint="0.79998168889431442"/>
          <bgColor theme="0"/>
        </patternFill>
      </fill>
      <alignment horizontal="center" vertical="center" textRotation="0" wrapText="1"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b val="0"/>
        <i val="0"/>
        <strike val="0"/>
        <condense val="0"/>
        <extend val="0"/>
        <outline val="0"/>
        <shadow val="0"/>
        <u val="none"/>
        <vertAlign val="baseline"/>
        <sz val="28"/>
        <color theme="1"/>
        <name val="Calibri"/>
        <family val="2"/>
        <scheme val="minor"/>
      </font>
      <fill>
        <patternFill patternType="solid">
          <fgColor theme="4" tint="0.79998168889431442"/>
          <bgColor theme="0"/>
        </patternFill>
      </fill>
      <alignment horizontal="center" vertical="center" textRotation="0" wrapText="1"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border>
      <protection locked="0" hidden="1"/>
    </dxf>
    <dxf>
      <font>
        <b val="0"/>
        <i val="0"/>
        <strike val="0"/>
        <condense val="0"/>
        <extend val="0"/>
        <outline val="0"/>
        <shadow val="0"/>
        <u val="none"/>
        <vertAlign val="baseline"/>
        <sz val="26"/>
        <color theme="1"/>
        <name val="Calibri"/>
        <family val="2"/>
        <scheme val="minor"/>
      </font>
      <fill>
        <patternFill patternType="solid">
          <fgColor theme="4" tint="0.79998168889431442"/>
          <bgColor theme="0"/>
        </patternFill>
      </fill>
      <alignment horizontal="center" vertical="center" textRotation="0" wrapText="1"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b val="0"/>
        <i val="0"/>
        <strike val="0"/>
        <condense val="0"/>
        <extend val="0"/>
        <outline val="0"/>
        <shadow val="0"/>
        <u val="none"/>
        <vertAlign val="baseline"/>
        <sz val="26"/>
        <color theme="1"/>
        <name val="Calibri"/>
        <family val="2"/>
        <scheme val="minor"/>
      </font>
      <numFmt numFmtId="0" formatCode="General"/>
      <fill>
        <patternFill patternType="solid">
          <fgColor theme="4" tint="0.79998168889431442"/>
          <bgColor theme="0"/>
        </patternFill>
      </fill>
      <alignment horizontal="center" vertical="center" textRotation="0" wrapText="1"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border>
      <protection locked="0" hidden="1"/>
    </dxf>
    <dxf>
      <font>
        <b val="0"/>
        <i val="0"/>
        <strike val="0"/>
        <condense val="0"/>
        <extend val="0"/>
        <outline val="0"/>
        <shadow val="0"/>
        <u val="none"/>
        <vertAlign val="baseline"/>
        <sz val="28"/>
        <color theme="1"/>
        <name val="Calibri"/>
        <family val="2"/>
        <scheme val="minor"/>
      </font>
      <fill>
        <patternFill patternType="solid">
          <fgColor theme="4" tint="0.79998168889431442"/>
          <bgColor theme="0"/>
        </patternFill>
      </fill>
      <alignment horizontal="general" vertical="center" textRotation="0" wrapText="1"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b val="0"/>
        <i val="0"/>
        <strike val="0"/>
        <condense val="0"/>
        <extend val="0"/>
        <outline val="0"/>
        <shadow val="0"/>
        <u val="none"/>
        <vertAlign val="baseline"/>
        <sz val="28"/>
        <color theme="1"/>
        <name val="Calibri"/>
        <family val="2"/>
        <scheme val="minor"/>
      </font>
      <fill>
        <patternFill patternType="solid">
          <fgColor theme="4" tint="0.79998168889431442"/>
          <bgColor theme="0"/>
        </patternFill>
      </fill>
      <alignment horizontal="general" vertical="center" textRotation="0" wrapText="1"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border>
      <protection locked="0" hidden="1"/>
    </dxf>
    <dxf>
      <font>
        <b val="0"/>
        <i val="0"/>
        <strike val="0"/>
        <condense val="0"/>
        <extend val="0"/>
        <outline val="0"/>
        <shadow val="0"/>
        <u val="none"/>
        <vertAlign val="baseline"/>
        <sz val="28"/>
        <color theme="1"/>
        <name val="Calibri"/>
        <family val="2"/>
        <scheme val="minor"/>
      </font>
      <alignment horizontal="general" vertical="center" textRotation="0" wrapText="1"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b val="0"/>
        <i val="0"/>
        <strike val="0"/>
        <condense val="0"/>
        <extend val="0"/>
        <outline val="0"/>
        <shadow val="0"/>
        <u val="none"/>
        <vertAlign val="baseline"/>
        <sz val="28"/>
        <color theme="1"/>
        <name val="Calibri"/>
        <family val="2"/>
        <scheme val="minor"/>
      </font>
      <numFmt numFmtId="0" formatCode="General"/>
      <fill>
        <patternFill patternType="none">
          <fgColor indexed="64"/>
          <bgColor auto="1"/>
        </patternFill>
      </fill>
      <alignment horizontal="general" vertical="center" textRotation="0" wrapText="1"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vertical style="thin">
          <color theme="0" tint="-0.249977111117893"/>
        </vertical>
        <horizontal style="thin">
          <color theme="0" tint="-0.249977111117893"/>
        </horizontal>
      </border>
      <protection locked="1" hidden="1"/>
    </dxf>
    <dxf>
      <font>
        <b val="0"/>
        <i val="0"/>
        <strike val="0"/>
        <condense val="0"/>
        <extend val="0"/>
        <outline val="0"/>
        <shadow val="0"/>
        <u val="none"/>
        <vertAlign val="baseline"/>
        <sz val="28"/>
        <color theme="1"/>
        <name val="Calibri"/>
        <family val="2"/>
        <scheme val="minor"/>
      </font>
      <numFmt numFmtId="19" formatCode="dd/mm/yyyy"/>
      <fill>
        <patternFill patternType="solid">
          <fgColor theme="4" tint="0.79998168889431442"/>
          <bgColor theme="0"/>
        </patternFill>
      </fill>
      <alignment horizontal="center" vertical="center" textRotation="0" wrapText="1"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b val="0"/>
        <i val="0"/>
        <strike val="0"/>
        <condense val="0"/>
        <extend val="0"/>
        <outline val="0"/>
        <shadow val="0"/>
        <u val="none"/>
        <vertAlign val="baseline"/>
        <sz val="28"/>
        <color theme="1"/>
        <name val="Calibri"/>
        <family val="2"/>
        <scheme val="minor"/>
      </font>
      <numFmt numFmtId="19" formatCode="dd/mm/yyyy"/>
      <fill>
        <patternFill patternType="solid">
          <fgColor theme="4" tint="0.79998168889431442"/>
          <bgColor theme="0"/>
        </patternFill>
      </fill>
      <alignment horizontal="center" vertical="center" textRotation="0" wrapText="1"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vertical style="thin">
          <color theme="0" tint="-0.249977111117893"/>
        </vertical>
        <horizontal style="thin">
          <color theme="0" tint="-0.249977111117893"/>
        </horizontal>
      </border>
      <protection locked="0" hidden="0"/>
    </dxf>
    <dxf>
      <font>
        <b val="0"/>
        <i val="0"/>
        <strike val="0"/>
        <condense val="0"/>
        <extend val="0"/>
        <outline val="0"/>
        <shadow val="0"/>
        <u val="none"/>
        <vertAlign val="baseline"/>
        <sz val="28"/>
        <color theme="1"/>
        <name val="Calibri"/>
        <family val="2"/>
        <scheme val="minor"/>
      </font>
      <numFmt numFmtId="19" formatCode="dd/mm/yyyy"/>
      <fill>
        <patternFill patternType="solid">
          <fgColor theme="4" tint="0.79998168889431442"/>
          <bgColor theme="0"/>
        </patternFill>
      </fill>
      <alignment horizontal="center" vertical="center" textRotation="0" wrapText="1"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b val="0"/>
        <i val="0"/>
        <strike val="0"/>
        <condense val="0"/>
        <extend val="0"/>
        <outline val="0"/>
        <shadow val="0"/>
        <u val="none"/>
        <vertAlign val="baseline"/>
        <sz val="28"/>
        <color theme="1"/>
        <name val="Calibri"/>
        <family val="2"/>
        <scheme val="minor"/>
      </font>
      <numFmt numFmtId="19" formatCode="dd/mm/yyyy"/>
      <fill>
        <patternFill patternType="solid">
          <fgColor theme="4" tint="0.79998168889431442"/>
          <bgColor theme="0"/>
        </patternFill>
      </fill>
      <alignment horizontal="center" vertical="center" textRotation="0" wrapText="1"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vertical style="thin">
          <color theme="0" tint="-0.249977111117893"/>
        </vertical>
        <horizontal style="thin">
          <color theme="0" tint="-0.249977111117893"/>
        </horizontal>
      </border>
      <protection locked="0" hidden="0"/>
    </dxf>
    <dxf>
      <protection locked="0" hidden="1"/>
    </dxf>
    <dxf>
      <font>
        <b/>
        <i val="0"/>
        <strike val="0"/>
        <condense val="0"/>
        <extend val="0"/>
        <outline val="0"/>
        <shadow val="0"/>
        <u val="none"/>
        <vertAlign val="baseline"/>
        <sz val="26"/>
        <color theme="0"/>
        <name val="Calibri"/>
        <family val="2"/>
        <scheme val="minor"/>
      </font>
      <fill>
        <patternFill patternType="solid">
          <fgColor indexed="64"/>
          <bgColor rgb="FF002060"/>
        </patternFill>
      </fill>
      <alignment horizontal="center" vertical="center" textRotation="0" wrapText="1" indent="0" justifyLastLine="0" shrinkToFit="0" readingOrder="0"/>
      <protection locked="0" hidden="1"/>
    </dxf>
    <dxf>
      <protection locked="1" hidden="1"/>
    </dxf>
    <dxf>
      <protection locked="1" hidden="1"/>
    </dxf>
    <dxf>
      <font>
        <b/>
        <i val="0"/>
        <strike val="0"/>
        <condense val="0"/>
        <extend val="0"/>
        <outline val="0"/>
        <shadow val="0"/>
        <u val="none"/>
        <vertAlign val="baseline"/>
        <sz val="11"/>
        <color theme="0"/>
        <name val="Calibri"/>
        <family val="2"/>
        <scheme val="minor"/>
      </font>
      <alignment horizontal="general" vertical="top" textRotation="0" wrapText="1" indent="0" justifyLastLine="0" shrinkToFit="0" readingOrder="0"/>
      <protection locked="1" hidden="1"/>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microsoft.com/office/2017/10/relationships/person" Target="persons/person.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onnections" Target="connections.xml"/><Relationship Id="rId27" Type="http://schemas.openxmlformats.org/officeDocument/2006/relationships/calcChain" Target="calcChain.xml"/><Relationship Id="rId30"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8" Type="http://schemas.openxmlformats.org/officeDocument/2006/relationships/hyperlink" Target="#FORM2.3!A1"/><Relationship Id="rId3" Type="http://schemas.openxmlformats.org/officeDocument/2006/relationships/image" Target="../media/image3.png"/><Relationship Id="rId7" Type="http://schemas.openxmlformats.org/officeDocument/2006/relationships/hyperlink" Target="#FORM2.2!A1"/><Relationship Id="rId2" Type="http://schemas.openxmlformats.org/officeDocument/2006/relationships/image" Target="../media/image2.emf"/><Relationship Id="rId1" Type="http://schemas.openxmlformats.org/officeDocument/2006/relationships/image" Target="../media/image1.emf"/><Relationship Id="rId6" Type="http://schemas.openxmlformats.org/officeDocument/2006/relationships/hyperlink" Target="#FORM3GERAL!A1"/><Relationship Id="rId5" Type="http://schemas.openxmlformats.org/officeDocument/2006/relationships/hyperlink" Target="#Cadastros!A1"/><Relationship Id="rId10" Type="http://schemas.openxmlformats.org/officeDocument/2006/relationships/hyperlink" Target="#FORM3.1!A1"/><Relationship Id="rId4" Type="http://schemas.openxmlformats.org/officeDocument/2006/relationships/hyperlink" Target="#FORM1!A1"/><Relationship Id="rId9" Type="http://schemas.openxmlformats.org/officeDocument/2006/relationships/hyperlink" Target="#FORM2.4!A1"/></Relationships>
</file>

<file path=xl/drawings/_rels/drawing10.xml.rels><?xml version="1.0" encoding="UTF-8" standalone="yes"?>
<Relationships xmlns="http://schemas.openxmlformats.org/package/2006/relationships"><Relationship Id="rId1" Type="http://schemas.openxmlformats.org/officeDocument/2006/relationships/image" Target="../media/image3.png"/></Relationships>
</file>

<file path=xl/drawings/_rels/drawing11.xml.rels><?xml version="1.0" encoding="UTF-8" standalone="yes"?>
<Relationships xmlns="http://schemas.openxmlformats.org/package/2006/relationships"><Relationship Id="rId1" Type="http://schemas.openxmlformats.org/officeDocument/2006/relationships/image" Target="../media/image3.png"/></Relationships>
</file>

<file path=xl/drawings/_rels/drawing12.xml.rels><?xml version="1.0" encoding="UTF-8" standalone="yes"?>
<Relationships xmlns="http://schemas.openxmlformats.org/package/2006/relationships"><Relationship Id="rId1" Type="http://schemas.openxmlformats.org/officeDocument/2006/relationships/image" Target="../media/image3.png"/></Relationships>
</file>

<file path=xl/drawings/_rels/drawing13.xml.rels><?xml version="1.0" encoding="UTF-8" standalone="yes"?>
<Relationships xmlns="http://schemas.openxmlformats.org/package/2006/relationships"><Relationship Id="rId1" Type="http://schemas.openxmlformats.org/officeDocument/2006/relationships/image" Target="../media/image3.png"/></Relationships>
</file>

<file path=xl/drawings/_rels/drawing14.xml.rels><?xml version="1.0" encoding="UTF-8" standalone="yes"?>
<Relationships xmlns="http://schemas.openxmlformats.org/package/2006/relationships"><Relationship Id="rId1" Type="http://schemas.openxmlformats.org/officeDocument/2006/relationships/image" Target="../media/image3.png"/></Relationships>
</file>

<file path=xl/drawings/_rels/drawing15.xml.rels><?xml version="1.0" encoding="UTF-8" standalone="yes"?>
<Relationships xmlns="http://schemas.openxmlformats.org/package/2006/relationships"><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3" Type="http://schemas.openxmlformats.org/officeDocument/2006/relationships/hyperlink" Target="#Cadastros!A1"/><Relationship Id="rId2" Type="http://schemas.openxmlformats.org/officeDocument/2006/relationships/image" Target="../media/image3.png"/><Relationship Id="rId1" Type="http://schemas.openxmlformats.org/officeDocument/2006/relationships/image" Target="../media/image6.emf"/><Relationship Id="rId6" Type="http://schemas.openxmlformats.org/officeDocument/2006/relationships/hyperlink" Target="#FORM3!A1"/><Relationship Id="rId5" Type="http://schemas.openxmlformats.org/officeDocument/2006/relationships/hyperlink" Target="#FORM2!A1"/><Relationship Id="rId4" Type="http://schemas.openxmlformats.org/officeDocument/2006/relationships/hyperlink" Target="#FORM1!A1"/></Relationships>
</file>

<file path=xl/drawings/_rels/drawing3.xml.rels><?xml version="1.0" encoding="UTF-8" standalone="yes"?>
<Relationships xmlns="http://schemas.openxmlformats.org/package/2006/relationships"><Relationship Id="rId8" Type="http://schemas.openxmlformats.org/officeDocument/2006/relationships/hyperlink" Target="#FORM2.4!A1"/><Relationship Id="rId3" Type="http://schemas.openxmlformats.org/officeDocument/2006/relationships/hyperlink" Target="#FORM1!A1"/><Relationship Id="rId7" Type="http://schemas.openxmlformats.org/officeDocument/2006/relationships/hyperlink" Target="#FORM2.3!A1"/><Relationship Id="rId2" Type="http://schemas.openxmlformats.org/officeDocument/2006/relationships/image" Target="../media/image3.png"/><Relationship Id="rId1" Type="http://schemas.openxmlformats.org/officeDocument/2006/relationships/image" Target="../media/image6.emf"/><Relationship Id="rId6" Type="http://schemas.openxmlformats.org/officeDocument/2006/relationships/hyperlink" Target="#FORM2.2!A1"/><Relationship Id="rId5" Type="http://schemas.openxmlformats.org/officeDocument/2006/relationships/hyperlink" Target="#FORM3GERAL!A1"/><Relationship Id="rId4" Type="http://schemas.openxmlformats.org/officeDocument/2006/relationships/hyperlink" Target="#Cadastros!A1"/><Relationship Id="rId9" Type="http://schemas.openxmlformats.org/officeDocument/2006/relationships/hyperlink" Target="#FORM3.1!A1"/></Relationships>
</file>

<file path=xl/drawings/_rels/drawing4.xml.rels><?xml version="1.0" encoding="UTF-8" standalone="yes"?>
<Relationships xmlns="http://schemas.openxmlformats.org/package/2006/relationships"><Relationship Id="rId8" Type="http://schemas.openxmlformats.org/officeDocument/2006/relationships/hyperlink" Target="#FORM2.4!A1"/><Relationship Id="rId3" Type="http://schemas.openxmlformats.org/officeDocument/2006/relationships/hyperlink" Target="#FORM1!A1"/><Relationship Id="rId7" Type="http://schemas.openxmlformats.org/officeDocument/2006/relationships/hyperlink" Target="#FORM2.3!A1"/><Relationship Id="rId2" Type="http://schemas.openxmlformats.org/officeDocument/2006/relationships/image" Target="../media/image3.png"/><Relationship Id="rId1" Type="http://schemas.openxmlformats.org/officeDocument/2006/relationships/image" Target="../media/image6.emf"/><Relationship Id="rId6" Type="http://schemas.openxmlformats.org/officeDocument/2006/relationships/hyperlink" Target="#FORM2.2!A1"/><Relationship Id="rId5" Type="http://schemas.openxmlformats.org/officeDocument/2006/relationships/hyperlink" Target="#FORM3GERAL!A1"/><Relationship Id="rId4" Type="http://schemas.openxmlformats.org/officeDocument/2006/relationships/hyperlink" Target="#Cadastros!A1"/><Relationship Id="rId9" Type="http://schemas.openxmlformats.org/officeDocument/2006/relationships/hyperlink" Target="#FORM3.1!A1"/></Relationships>
</file>

<file path=xl/drawings/_rels/drawing5.xml.rels><?xml version="1.0" encoding="UTF-8" standalone="yes"?>
<Relationships xmlns="http://schemas.openxmlformats.org/package/2006/relationships"><Relationship Id="rId8" Type="http://schemas.openxmlformats.org/officeDocument/2006/relationships/hyperlink" Target="#FORM2.4!A1"/><Relationship Id="rId3" Type="http://schemas.openxmlformats.org/officeDocument/2006/relationships/hyperlink" Target="#FORM1!A1"/><Relationship Id="rId7" Type="http://schemas.openxmlformats.org/officeDocument/2006/relationships/hyperlink" Target="#FORM2.3!A1"/><Relationship Id="rId2" Type="http://schemas.openxmlformats.org/officeDocument/2006/relationships/image" Target="../media/image3.png"/><Relationship Id="rId1" Type="http://schemas.openxmlformats.org/officeDocument/2006/relationships/image" Target="../media/image6.emf"/><Relationship Id="rId6" Type="http://schemas.openxmlformats.org/officeDocument/2006/relationships/hyperlink" Target="#FORM2.2!A1"/><Relationship Id="rId5" Type="http://schemas.openxmlformats.org/officeDocument/2006/relationships/hyperlink" Target="#FORM3GERAL!A1"/><Relationship Id="rId4" Type="http://schemas.openxmlformats.org/officeDocument/2006/relationships/hyperlink" Target="#Cadastros!A1"/><Relationship Id="rId9" Type="http://schemas.openxmlformats.org/officeDocument/2006/relationships/hyperlink" Target="#FORM3.1!A1"/></Relationships>
</file>

<file path=xl/drawings/_rels/drawing6.xml.rels><?xml version="1.0" encoding="UTF-8" standalone="yes"?>
<Relationships xmlns="http://schemas.openxmlformats.org/package/2006/relationships"><Relationship Id="rId8" Type="http://schemas.openxmlformats.org/officeDocument/2006/relationships/hyperlink" Target="#FORM2.4!A1"/><Relationship Id="rId3" Type="http://schemas.openxmlformats.org/officeDocument/2006/relationships/hyperlink" Target="#FORM1!A1"/><Relationship Id="rId7" Type="http://schemas.openxmlformats.org/officeDocument/2006/relationships/hyperlink" Target="#FORM2.3!A1"/><Relationship Id="rId2" Type="http://schemas.openxmlformats.org/officeDocument/2006/relationships/image" Target="../media/image3.png"/><Relationship Id="rId1" Type="http://schemas.openxmlformats.org/officeDocument/2006/relationships/image" Target="../media/image6.emf"/><Relationship Id="rId6" Type="http://schemas.openxmlformats.org/officeDocument/2006/relationships/hyperlink" Target="#FORM2.2!A1"/><Relationship Id="rId5" Type="http://schemas.openxmlformats.org/officeDocument/2006/relationships/hyperlink" Target="#FORM3GERAL!A1"/><Relationship Id="rId4" Type="http://schemas.openxmlformats.org/officeDocument/2006/relationships/hyperlink" Target="#Cadastros!A1"/><Relationship Id="rId9" Type="http://schemas.openxmlformats.org/officeDocument/2006/relationships/hyperlink" Target="#FORM3.1!A1"/></Relationships>
</file>

<file path=xl/drawings/_rels/drawing7.xml.rels><?xml version="1.0" encoding="UTF-8" standalone="yes"?>
<Relationships xmlns="http://schemas.openxmlformats.org/package/2006/relationships"><Relationship Id="rId8" Type="http://schemas.openxmlformats.org/officeDocument/2006/relationships/hyperlink" Target="#FORM3.1!A1"/><Relationship Id="rId3" Type="http://schemas.openxmlformats.org/officeDocument/2006/relationships/hyperlink" Target="#Cadastros!A1"/><Relationship Id="rId7" Type="http://schemas.openxmlformats.org/officeDocument/2006/relationships/hyperlink" Target="#FORM2.4!A1"/><Relationship Id="rId2" Type="http://schemas.openxmlformats.org/officeDocument/2006/relationships/hyperlink" Target="#FORM1!A1"/><Relationship Id="rId1" Type="http://schemas.openxmlformats.org/officeDocument/2006/relationships/image" Target="../media/image3.png"/><Relationship Id="rId6" Type="http://schemas.openxmlformats.org/officeDocument/2006/relationships/hyperlink" Target="#FORM2.3!A1"/><Relationship Id="rId5" Type="http://schemas.openxmlformats.org/officeDocument/2006/relationships/hyperlink" Target="#FORM2.2!A1"/><Relationship Id="rId4" Type="http://schemas.openxmlformats.org/officeDocument/2006/relationships/hyperlink" Target="#FORM3GERAL!A1"/></Relationships>
</file>

<file path=xl/drawings/_rels/drawing8.xml.rels><?xml version="1.0" encoding="UTF-8" standalone="yes"?>
<Relationships xmlns="http://schemas.openxmlformats.org/package/2006/relationships"><Relationship Id="rId1" Type="http://schemas.openxmlformats.org/officeDocument/2006/relationships/image" Target="../media/image3.png"/></Relationships>
</file>

<file path=xl/drawings/_rels/drawing9.x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1.vml.rels><?xml version="1.0" encoding="UTF-8" standalone="yes"?>
<Relationships xmlns="http://schemas.openxmlformats.org/package/2006/relationships"><Relationship Id="rId2" Type="http://schemas.openxmlformats.org/officeDocument/2006/relationships/image" Target="../media/image5.emf"/><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91440</xdr:colOff>
          <xdr:row>0</xdr:row>
          <xdr:rowOff>114300</xdr:rowOff>
        </xdr:from>
        <xdr:to>
          <xdr:col>1</xdr:col>
          <xdr:colOff>342900</xdr:colOff>
          <xdr:row>0</xdr:row>
          <xdr:rowOff>552450</xdr:rowOff>
        </xdr:to>
        <xdr:pic>
          <xdr:nvPicPr>
            <xdr:cNvPr id="1419" name="Picture 395">
              <a:extLst>
                <a:ext uri="{FF2B5EF4-FFF2-40B4-BE49-F238E27FC236}">
                  <a16:creationId xmlns:a16="http://schemas.microsoft.com/office/drawing/2014/main" id="{21E0BDF3-9F8F-8AE7-4882-AC45493078ED}"/>
                </a:ext>
              </a:extLst>
            </xdr:cNvPr>
            <xdr:cNvPicPr>
              <a:picLocks noChangeAspect="1" noChangeArrowheads="1"/>
              <a:extLst>
                <a:ext uri="{84589F7E-364E-4C9E-8A38-B11213B215E9}">
                  <a14:cameraTool cellRange="FORM1!$D$16" spid="_x0000_s31958"/>
                </a:ext>
              </a:extLst>
            </xdr:cNvPicPr>
          </xdr:nvPicPr>
          <xdr:blipFill>
            <a:blip xmlns:r="http://schemas.openxmlformats.org/officeDocument/2006/relationships" r:embed="rId1"/>
            <a:srcRect l="7500" t="3604" r="10001" b="8109"/>
            <a:stretch>
              <a:fillRect/>
            </a:stretch>
          </xdr:blipFill>
          <xdr:spPr bwMode="auto">
            <a:xfrm>
              <a:off x="220980" y="114300"/>
              <a:ext cx="251460" cy="434340"/>
            </a:xfrm>
            <a:prstGeom prst="rect">
              <a:avLst/>
            </a:prstGeom>
            <a:solidFill>
              <a:srgbClr val="FFFFFF" mc:Ignorable="a14" a14:legacySpreadsheetColorIndex="9"/>
            </a:solidFill>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83820</xdr:colOff>
          <xdr:row>0</xdr:row>
          <xdr:rowOff>114300</xdr:rowOff>
        </xdr:from>
        <xdr:to>
          <xdr:col>1</xdr:col>
          <xdr:colOff>323850</xdr:colOff>
          <xdr:row>0</xdr:row>
          <xdr:rowOff>561975</xdr:rowOff>
        </xdr:to>
        <xdr:pic>
          <xdr:nvPicPr>
            <xdr:cNvPr id="1420" name="Picture 396">
              <a:extLst>
                <a:ext uri="{FF2B5EF4-FFF2-40B4-BE49-F238E27FC236}">
                  <a16:creationId xmlns:a16="http://schemas.microsoft.com/office/drawing/2014/main" id="{3B7651FB-367A-0BBF-6548-553A585764D2}"/>
                </a:ext>
              </a:extLst>
            </xdr:cNvPr>
            <xdr:cNvPicPr>
              <a:picLocks noChangeAspect="1" noChangeArrowheads="1"/>
              <a:extLst>
                <a:ext uri="{84589F7E-364E-4C9E-8A38-B11213B215E9}">
                  <a14:cameraTool cellRange="FORM1!$D$16" spid="_x0000_s31959"/>
                </a:ext>
              </a:extLst>
            </xdr:cNvPicPr>
          </xdr:nvPicPr>
          <xdr:blipFill>
            <a:blip xmlns:r="http://schemas.openxmlformats.org/officeDocument/2006/relationships" r:embed="rId2"/>
            <a:srcRect l="7500" t="3604" r="10001" b="8109"/>
            <a:stretch>
              <a:fillRect/>
            </a:stretch>
          </xdr:blipFill>
          <xdr:spPr bwMode="auto">
            <a:xfrm>
              <a:off x="213360" y="114300"/>
              <a:ext cx="243840" cy="449580"/>
            </a:xfrm>
            <a:prstGeom prst="rect">
              <a:avLst/>
            </a:prstGeom>
            <a:solidFill>
              <a:srgbClr val="FFFFFF" mc:Ignorable="a14" a14:legacySpreadsheetColorIndex="9"/>
            </a:solidFill>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91440</xdr:colOff>
          <xdr:row>0</xdr:row>
          <xdr:rowOff>114300</xdr:rowOff>
        </xdr:from>
        <xdr:to>
          <xdr:col>1</xdr:col>
          <xdr:colOff>342900</xdr:colOff>
          <xdr:row>0</xdr:row>
          <xdr:rowOff>552450</xdr:rowOff>
        </xdr:to>
        <xdr:pic>
          <xdr:nvPicPr>
            <xdr:cNvPr id="1421" name="Picture 397">
              <a:extLst>
                <a:ext uri="{FF2B5EF4-FFF2-40B4-BE49-F238E27FC236}">
                  <a16:creationId xmlns:a16="http://schemas.microsoft.com/office/drawing/2014/main" id="{ECEF511B-A6ED-DBBB-F379-B417C4C32AD8}"/>
                </a:ext>
              </a:extLst>
            </xdr:cNvPr>
            <xdr:cNvPicPr>
              <a:picLocks noChangeAspect="1" noChangeArrowheads="1"/>
              <a:extLst>
                <a:ext uri="{84589F7E-364E-4C9E-8A38-B11213B215E9}">
                  <a14:cameraTool cellRange="FORM1!$D$16" spid="_x0000_s31960"/>
                </a:ext>
              </a:extLst>
            </xdr:cNvPicPr>
          </xdr:nvPicPr>
          <xdr:blipFill>
            <a:blip xmlns:r="http://schemas.openxmlformats.org/officeDocument/2006/relationships" r:embed="rId2"/>
            <a:srcRect l="7500" t="3604" r="10001" b="8109"/>
            <a:stretch>
              <a:fillRect/>
            </a:stretch>
          </xdr:blipFill>
          <xdr:spPr bwMode="auto">
            <a:xfrm>
              <a:off x="220980" y="114300"/>
              <a:ext cx="251460" cy="434340"/>
            </a:xfrm>
            <a:prstGeom prst="rect">
              <a:avLst/>
            </a:prstGeom>
            <a:solidFill>
              <a:srgbClr val="FFFFFF" mc:Ignorable="a14" a14:legacySpreadsheetColorIndex="9"/>
            </a:solidFill>
          </xdr:spPr>
        </xdr:pic>
        <xdr:clientData/>
      </xdr:twoCellAnchor>
    </mc:Choice>
    <mc:Fallback/>
  </mc:AlternateContent>
  <xdr:twoCellAnchor editAs="absolute">
    <xdr:from>
      <xdr:col>0</xdr:col>
      <xdr:colOff>0</xdr:colOff>
      <xdr:row>0</xdr:row>
      <xdr:rowOff>0</xdr:rowOff>
    </xdr:from>
    <xdr:to>
      <xdr:col>16384</xdr:col>
      <xdr:colOff>0</xdr:colOff>
      <xdr:row>1</xdr:row>
      <xdr:rowOff>53340</xdr:rowOff>
    </xdr:to>
    <xdr:sp macro="" textlink="">
      <xdr:nvSpPr>
        <xdr:cNvPr id="2" name="Retângulo 9">
          <a:extLst>
            <a:ext uri="{FF2B5EF4-FFF2-40B4-BE49-F238E27FC236}">
              <a16:creationId xmlns:a16="http://schemas.microsoft.com/office/drawing/2014/main" id="{00000000-0008-0000-0100-000002000000}"/>
            </a:ext>
          </a:extLst>
        </xdr:cNvPr>
        <xdr:cNvSpPr/>
      </xdr:nvSpPr>
      <xdr:spPr>
        <a:xfrm>
          <a:off x="0" y="0"/>
          <a:ext cx="30072421" cy="914400"/>
        </a:xfrm>
        <a:prstGeom prst="rect">
          <a:avLst/>
        </a:prstGeom>
        <a:gradFill>
          <a:gsLst>
            <a:gs pos="0">
              <a:srgbClr val="002060"/>
            </a:gs>
            <a:gs pos="100000">
              <a:srgbClr val="3363F4">
                <a:alpha val="80000"/>
              </a:srgbClr>
            </a:gs>
          </a:gsLst>
          <a:lin ang="2700000" scaled="0"/>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1</xdr:col>
      <xdr:colOff>94615</xdr:colOff>
      <xdr:row>1</xdr:row>
      <xdr:rowOff>135890</xdr:rowOff>
    </xdr:from>
    <xdr:to>
      <xdr:col>1</xdr:col>
      <xdr:colOff>2427361</xdr:colOff>
      <xdr:row>4</xdr:row>
      <xdr:rowOff>57174</xdr:rowOff>
    </xdr:to>
    <xdr:sp macro="" textlink="">
      <xdr:nvSpPr>
        <xdr:cNvPr id="3" name="CaixaDeTexto 17">
          <a:extLst>
            <a:ext uri="{FF2B5EF4-FFF2-40B4-BE49-F238E27FC236}">
              <a16:creationId xmlns:a16="http://schemas.microsoft.com/office/drawing/2014/main" id="{00000000-0008-0000-0100-000003000000}"/>
            </a:ext>
          </a:extLst>
        </xdr:cNvPr>
        <xdr:cNvSpPr txBox="1"/>
      </xdr:nvSpPr>
      <xdr:spPr>
        <a:xfrm>
          <a:off x="232591" y="989330"/>
          <a:ext cx="2336556" cy="44243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pt-BR" sz="2200" b="1" u="sng">
              <a:solidFill>
                <a:srgbClr val="002060"/>
              </a:solidFill>
            </a:rPr>
            <a:t>CADASTROS</a:t>
          </a:r>
        </a:p>
      </xdr:txBody>
    </xdr:sp>
    <xdr:clientData/>
  </xdr:twoCellAnchor>
  <xdr:twoCellAnchor editAs="absolute">
    <xdr:from>
      <xdr:col>1</xdr:col>
      <xdr:colOff>34744</xdr:colOff>
      <xdr:row>0</xdr:row>
      <xdr:rowOff>92075</xdr:rowOff>
    </xdr:from>
    <xdr:to>
      <xdr:col>1</xdr:col>
      <xdr:colOff>1008844</xdr:colOff>
      <xdr:row>0</xdr:row>
      <xdr:rowOff>781790</xdr:rowOff>
    </xdr:to>
    <xdr:grpSp>
      <xdr:nvGrpSpPr>
        <xdr:cNvPr id="4" name="Agrupar 21">
          <a:extLst>
            <a:ext uri="{FF2B5EF4-FFF2-40B4-BE49-F238E27FC236}">
              <a16:creationId xmlns:a16="http://schemas.microsoft.com/office/drawing/2014/main" id="{00000000-0008-0000-0100-000004000000}"/>
            </a:ext>
          </a:extLst>
        </xdr:cNvPr>
        <xdr:cNvGrpSpPr/>
      </xdr:nvGrpSpPr>
      <xdr:grpSpPr>
        <a:xfrm>
          <a:off x="165373" y="92075"/>
          <a:ext cx="974100" cy="689715"/>
          <a:chOff x="175260" y="91440"/>
          <a:chExt cx="936000" cy="684000"/>
        </a:xfrm>
      </xdr:grpSpPr>
      <xdr:sp macro="" textlink="">
        <xdr:nvSpPr>
          <xdr:cNvPr id="5" name="Retângulo: Cantos Arredondados 19">
            <a:extLst>
              <a:ext uri="{FF2B5EF4-FFF2-40B4-BE49-F238E27FC236}">
                <a16:creationId xmlns:a16="http://schemas.microsoft.com/office/drawing/2014/main" id="{00000000-0008-0000-0100-000005000000}"/>
              </a:ext>
            </a:extLst>
          </xdr:cNvPr>
          <xdr:cNvSpPr/>
        </xdr:nvSpPr>
        <xdr:spPr>
          <a:xfrm>
            <a:off x="175260" y="91440"/>
            <a:ext cx="936000" cy="684000"/>
          </a:xfrm>
          <a:prstGeom prst="roundRect">
            <a:avLst/>
          </a:prstGeom>
          <a:solidFill>
            <a:schemeClr val="bg1"/>
          </a:solidFill>
          <a:ln>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mc:AlternateContent xmlns:mc="http://schemas.openxmlformats.org/markup-compatibility/2006" xmlns:a14="http://schemas.microsoft.com/office/drawing/2010/main">
        <mc:Choice Requires="a14">
          <xdr:pic>
            <xdr:nvPicPr>
              <xdr:cNvPr id="6" name="Imagem 18">
                <a:extLst>
                  <a:ext uri="{FF2B5EF4-FFF2-40B4-BE49-F238E27FC236}">
                    <a16:creationId xmlns:a16="http://schemas.microsoft.com/office/drawing/2014/main" id="{00000000-0008-0000-0100-000006000000}"/>
                  </a:ext>
                </a:extLst>
              </xdr:cNvPr>
              <xdr:cNvPicPr>
                <a:picLocks noChangeAspect="1" noChangeArrowheads="1"/>
                <a:extLst>
                  <a:ext uri="{84589F7E-364E-4C9E-8A38-B11213B215E9}">
                    <a14:cameraTool cellRange="FORM1!$D$16" spid="_x0000_s31961"/>
                  </a:ext>
                </a:extLst>
              </xdr:cNvPicPr>
            </xdr:nvPicPr>
            <xdr:blipFill rotWithShape="1">
              <a:blip xmlns:r="http://schemas.openxmlformats.org/officeDocument/2006/relationships" r:embed="rId2"/>
              <a:srcRect l="7500" t="3604" r="10000" b="8109"/>
              <a:stretch>
                <a:fillRect/>
              </a:stretch>
            </xdr:blipFill>
            <xdr:spPr bwMode="auto">
              <a:xfrm>
                <a:off x="225358" y="110291"/>
                <a:ext cx="239566" cy="431821"/>
              </a:xfrm>
              <a:prstGeom prst="rect">
                <a:avLst/>
              </a:prstGeom>
              <a:solidFill>
                <a:srgbClr val="FFFFFF" mc:Ignorable="a14" a14:legacySpreadsheetColorIndex="9"/>
              </a:solidFill>
              <a:ln w="9525">
                <a:noFill/>
                <a:miter lim="800000"/>
                <a:headEnd/>
                <a:tailEnd/>
              </a:ln>
            </xdr:spPr>
          </xdr:pic>
        </mc:Choice>
        <mc:Fallback xmlns=""/>
      </mc:AlternateContent>
    </xdr:grpSp>
    <xdr:clientData/>
  </xdr:twoCellAnchor>
  <xdr:twoCellAnchor editAs="absolute">
    <xdr:from>
      <xdr:col>1</xdr:col>
      <xdr:colOff>1131843</xdr:colOff>
      <xdr:row>0</xdr:row>
      <xdr:rowOff>283212</xdr:rowOff>
    </xdr:from>
    <xdr:to>
      <xdr:col>2</xdr:col>
      <xdr:colOff>3102671</xdr:colOff>
      <xdr:row>0</xdr:row>
      <xdr:rowOff>688644</xdr:rowOff>
    </xdr:to>
    <xdr:sp macro="" textlink="FORM1!$C$6">
      <xdr:nvSpPr>
        <xdr:cNvPr id="7" name="CaixaDeTexto 20">
          <a:extLst>
            <a:ext uri="{FF2B5EF4-FFF2-40B4-BE49-F238E27FC236}">
              <a16:creationId xmlns:a16="http://schemas.microsoft.com/office/drawing/2014/main" id="{00000000-0008-0000-0100-000007000000}"/>
            </a:ext>
          </a:extLst>
        </xdr:cNvPr>
        <xdr:cNvSpPr txBox="1"/>
      </xdr:nvSpPr>
      <xdr:spPr>
        <a:xfrm>
          <a:off x="1273629" y="283212"/>
          <a:ext cx="6659578" cy="4054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fld id="{60AE340E-6367-455D-BB4E-73AEA9F79363}" type="TxLink">
            <a:rPr lang="en-US" sz="2000" b="1" i="0" u="none" strike="noStrike">
              <a:solidFill>
                <a:schemeClr val="bg1"/>
              </a:solidFill>
              <a:latin typeface="Calibri"/>
              <a:cs typeface="Calibri"/>
            </a:rPr>
            <a:pPr/>
            <a:t> </a:t>
          </a:fld>
          <a:endParaRPr lang="pt-BR" sz="2000" b="1">
            <a:solidFill>
              <a:schemeClr val="bg1"/>
            </a:solidFill>
          </a:endParaRPr>
        </a:p>
      </xdr:txBody>
    </xdr:sp>
    <xdr:clientData/>
  </xdr:twoCellAnchor>
  <xdr:twoCellAnchor>
    <xdr:from>
      <xdr:col>0</xdr:col>
      <xdr:colOff>0</xdr:colOff>
      <xdr:row>4</xdr:row>
      <xdr:rowOff>15875</xdr:rowOff>
    </xdr:from>
    <xdr:to>
      <xdr:col>16383</xdr:col>
      <xdr:colOff>666750</xdr:colOff>
      <xdr:row>4</xdr:row>
      <xdr:rowOff>134620</xdr:rowOff>
    </xdr:to>
    <xdr:cxnSp macro="">
      <xdr:nvCxnSpPr>
        <xdr:cNvPr id="8" name="Conector reto 27">
          <a:extLst>
            <a:ext uri="{FF2B5EF4-FFF2-40B4-BE49-F238E27FC236}">
              <a16:creationId xmlns:a16="http://schemas.microsoft.com/office/drawing/2014/main" id="{00000000-0008-0000-0100-000008000000}"/>
            </a:ext>
          </a:extLst>
        </xdr:cNvPr>
        <xdr:cNvCxnSpPr/>
      </xdr:nvCxnSpPr>
      <xdr:spPr>
        <a:xfrm flipV="1">
          <a:off x="0" y="1419860"/>
          <a:ext cx="30047565" cy="111125"/>
        </a:xfrm>
        <a:prstGeom prst="line">
          <a:avLst/>
        </a:prstGeom>
        <a:ln w="28575">
          <a:solidFill>
            <a:schemeClr val="accent5">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xdr:col>
      <xdr:colOff>151764</xdr:colOff>
      <xdr:row>0</xdr:row>
      <xdr:rowOff>320040</xdr:rowOff>
    </xdr:from>
    <xdr:to>
      <xdr:col>1</xdr:col>
      <xdr:colOff>878366</xdr:colOff>
      <xdr:row>0</xdr:row>
      <xdr:rowOff>591185</xdr:rowOff>
    </xdr:to>
    <xdr:pic>
      <xdr:nvPicPr>
        <xdr:cNvPr id="9" name="Picture 9">
          <a:extLst>
            <a:ext uri="{FF2B5EF4-FFF2-40B4-BE49-F238E27FC236}">
              <a16:creationId xmlns:a16="http://schemas.microsoft.com/office/drawing/2014/main" id="{00000000-0008-0000-0100-000009000000}"/>
            </a:ext>
          </a:extLst>
        </xdr:cNvPr>
        <xdr:cNvPicPr>
          <a:picLocks noChangeAspect="1"/>
        </xdr:cNvPicPr>
      </xdr:nvPicPr>
      <xdr:blipFill>
        <a:blip xmlns:r="http://schemas.openxmlformats.org/officeDocument/2006/relationships" r:embed="rId3"/>
        <a:stretch>
          <a:fillRect/>
        </a:stretch>
      </xdr:blipFill>
      <xdr:spPr>
        <a:xfrm>
          <a:off x="287835" y="320040"/>
          <a:ext cx="726602" cy="267335"/>
        </a:xfrm>
        <a:prstGeom prst="rect">
          <a:avLst/>
        </a:prstGeom>
      </xdr:spPr>
    </xdr:pic>
    <xdr:clientData/>
  </xdr:twoCellAnchor>
  <xdr:twoCellAnchor>
    <xdr:from>
      <xdr:col>1</xdr:col>
      <xdr:colOff>2796979</xdr:colOff>
      <xdr:row>0</xdr:row>
      <xdr:rowOff>81846</xdr:rowOff>
    </xdr:from>
    <xdr:to>
      <xdr:col>1</xdr:col>
      <xdr:colOff>4658819</xdr:colOff>
      <xdr:row>1</xdr:row>
      <xdr:rowOff>157776</xdr:rowOff>
    </xdr:to>
    <xdr:grpSp>
      <xdr:nvGrpSpPr>
        <xdr:cNvPr id="10" name="Group 10">
          <a:hlinkClick xmlns:r="http://schemas.openxmlformats.org/officeDocument/2006/relationships" r:id="rId4"/>
          <a:extLst>
            <a:ext uri="{FF2B5EF4-FFF2-40B4-BE49-F238E27FC236}">
              <a16:creationId xmlns:a16="http://schemas.microsoft.com/office/drawing/2014/main" id="{00000000-0008-0000-0100-00000A000000}"/>
            </a:ext>
          </a:extLst>
        </xdr:cNvPr>
        <xdr:cNvGrpSpPr/>
      </xdr:nvGrpSpPr>
      <xdr:grpSpPr>
        <a:xfrm>
          <a:off x="2927608" y="81846"/>
          <a:ext cx="1861840" cy="925016"/>
          <a:chOff x="6906260" y="251459"/>
          <a:chExt cx="1813560" cy="852171"/>
        </a:xfrm>
      </xdr:grpSpPr>
      <xdr:grpSp>
        <xdr:nvGrpSpPr>
          <xdr:cNvPr id="11" name="Agrupar 6">
            <a:hlinkClick xmlns:r="http://schemas.openxmlformats.org/officeDocument/2006/relationships" r:id="rId5"/>
            <a:extLst>
              <a:ext uri="{FF2B5EF4-FFF2-40B4-BE49-F238E27FC236}">
                <a16:creationId xmlns:a16="http://schemas.microsoft.com/office/drawing/2014/main" id="{00000000-0008-0000-0100-00000B000000}"/>
              </a:ext>
            </a:extLst>
          </xdr:cNvPr>
          <xdr:cNvGrpSpPr/>
        </xdr:nvGrpSpPr>
        <xdr:grpSpPr>
          <a:xfrm>
            <a:off x="6906260" y="251459"/>
            <a:ext cx="1813560" cy="852171"/>
            <a:chOff x="5210175" y="147637"/>
            <a:chExt cx="2365883" cy="1038225"/>
          </a:xfrm>
          <a:solidFill>
            <a:srgbClr val="002060"/>
          </a:solidFill>
        </xdr:grpSpPr>
        <xdr:sp macro="" textlink="">
          <xdr:nvSpPr>
            <xdr:cNvPr id="71" name="Retângulo: Cantos Arredondados 7">
              <a:hlinkClick xmlns:r="http://schemas.openxmlformats.org/officeDocument/2006/relationships" r:id="rId4"/>
              <a:extLst>
                <a:ext uri="{FF2B5EF4-FFF2-40B4-BE49-F238E27FC236}">
                  <a16:creationId xmlns:a16="http://schemas.microsoft.com/office/drawing/2014/main" id="{00000000-0008-0000-0100-000047000000}"/>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sp macro="" textlink="">
          <xdr:nvSpPr>
            <xdr:cNvPr id="72" name="Retângulo: Cantos Arredondados 8">
              <a:hlinkClick xmlns:r="http://schemas.openxmlformats.org/officeDocument/2006/relationships" r:id="rId4"/>
              <a:extLst>
                <a:ext uri="{FF2B5EF4-FFF2-40B4-BE49-F238E27FC236}">
                  <a16:creationId xmlns:a16="http://schemas.microsoft.com/office/drawing/2014/main" id="{00000000-0008-0000-0100-000048000000}"/>
                </a:ext>
              </a:extLst>
            </xdr:cNvPr>
            <xdr:cNvSpPr/>
          </xdr:nvSpPr>
          <xdr:spPr>
            <a:xfrm>
              <a:off x="5857875" y="419100"/>
              <a:ext cx="1677567" cy="485776"/>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400" b="1">
                  <a:solidFill>
                    <a:schemeClr val="bg1"/>
                  </a:solidFill>
                  <a:latin typeface="+mn-lt"/>
                </a:rPr>
                <a:t>CADASTROS</a:t>
              </a:r>
            </a:p>
          </xdr:txBody>
        </xdr:sp>
      </xdr:grpSp>
      <xdr:grpSp>
        <xdr:nvGrpSpPr>
          <xdr:cNvPr id="12" name="Group 12">
            <a:extLst>
              <a:ext uri="{FF2B5EF4-FFF2-40B4-BE49-F238E27FC236}">
                <a16:creationId xmlns:a16="http://schemas.microsoft.com/office/drawing/2014/main" id="{00000000-0008-0000-0100-00000C000000}"/>
              </a:ext>
            </a:extLst>
          </xdr:cNvPr>
          <xdr:cNvGrpSpPr/>
        </xdr:nvGrpSpPr>
        <xdr:grpSpPr>
          <a:xfrm>
            <a:off x="6985001" y="508000"/>
            <a:ext cx="615950" cy="594035"/>
            <a:chOff x="10426051" y="2130696"/>
            <a:chExt cx="1130901" cy="1090665"/>
          </a:xfrm>
        </xdr:grpSpPr>
        <xdr:sp macro="" textlink="">
          <xdr:nvSpPr>
            <xdr:cNvPr id="13" name="Freeform: Shape 13">
              <a:extLst>
                <a:ext uri="{FF2B5EF4-FFF2-40B4-BE49-F238E27FC236}">
                  <a16:creationId xmlns:a16="http://schemas.microsoft.com/office/drawing/2014/main" id="{00000000-0008-0000-0100-00000D000000}"/>
                </a:ext>
              </a:extLst>
            </xdr:cNvPr>
            <xdr:cNvSpPr/>
          </xdr:nvSpPr>
          <xdr:spPr>
            <a:xfrm>
              <a:off x="10681672" y="2130696"/>
              <a:ext cx="692937" cy="764174"/>
            </a:xfrm>
            <a:custGeom>
              <a:avLst/>
              <a:gdLst>
                <a:gd name="connsiteX0" fmla="*/ 692938 w 692937"/>
                <a:gd name="connsiteY0" fmla="*/ 764175 h 764174"/>
                <a:gd name="connsiteX1" fmla="*/ 17351 w 692937"/>
                <a:gd name="connsiteY1" fmla="*/ 764175 h 764174"/>
                <a:gd name="connsiteX2" fmla="*/ 0 w 692937"/>
                <a:gd name="connsiteY2" fmla="*/ 746946 h 764174"/>
                <a:gd name="connsiteX3" fmla="*/ 17351 w 692937"/>
                <a:gd name="connsiteY3" fmla="*/ 17351 h 764174"/>
                <a:gd name="connsiteX4" fmla="*/ 675587 w 692937"/>
                <a:gd name="connsiteY4" fmla="*/ 0 h 764174"/>
                <a:gd name="connsiteX5" fmla="*/ 692938 w 692937"/>
                <a:gd name="connsiteY5" fmla="*/ 17351 h 764174"/>
                <a:gd name="connsiteX6" fmla="*/ 692938 w 692937"/>
                <a:gd name="connsiteY6" fmla="*/ 764175 h 76417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692937" h="764174">
                  <a:moveTo>
                    <a:pt x="692938" y="764175"/>
                  </a:moveTo>
                  <a:lnTo>
                    <a:pt x="17351" y="764175"/>
                  </a:lnTo>
                  <a:lnTo>
                    <a:pt x="0" y="746946"/>
                  </a:lnTo>
                  <a:lnTo>
                    <a:pt x="17351" y="17351"/>
                  </a:lnTo>
                  <a:lnTo>
                    <a:pt x="675587" y="0"/>
                  </a:lnTo>
                  <a:lnTo>
                    <a:pt x="692938" y="17351"/>
                  </a:lnTo>
                  <a:lnTo>
                    <a:pt x="692938" y="764175"/>
                  </a:ln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4" name="Freeform: Shape 14">
              <a:extLst>
                <a:ext uri="{FF2B5EF4-FFF2-40B4-BE49-F238E27FC236}">
                  <a16:creationId xmlns:a16="http://schemas.microsoft.com/office/drawing/2014/main" id="{00000000-0008-0000-0100-00000E000000}"/>
                </a:ext>
              </a:extLst>
            </xdr:cNvPr>
            <xdr:cNvSpPr/>
          </xdr:nvSpPr>
          <xdr:spPr>
            <a:xfrm>
              <a:off x="10681672" y="2130696"/>
              <a:ext cx="675587" cy="746823"/>
            </a:xfrm>
            <a:custGeom>
              <a:avLst/>
              <a:gdLst>
                <a:gd name="connsiteX0" fmla="*/ 0 w 675587"/>
                <a:gd name="connsiteY0" fmla="*/ 0 h 746823"/>
                <a:gd name="connsiteX1" fmla="*/ 675587 w 675587"/>
                <a:gd name="connsiteY1" fmla="*/ 0 h 746823"/>
                <a:gd name="connsiteX2" fmla="*/ 675587 w 675587"/>
                <a:gd name="connsiteY2" fmla="*/ 746824 h 746823"/>
                <a:gd name="connsiteX3" fmla="*/ 0 w 675587"/>
                <a:gd name="connsiteY3" fmla="*/ 746824 h 746823"/>
              </a:gdLst>
              <a:ahLst/>
              <a:cxnLst>
                <a:cxn ang="0">
                  <a:pos x="connsiteX0" y="connsiteY0"/>
                </a:cxn>
                <a:cxn ang="0">
                  <a:pos x="connsiteX1" y="connsiteY1"/>
                </a:cxn>
                <a:cxn ang="0">
                  <a:pos x="connsiteX2" y="connsiteY2"/>
                </a:cxn>
                <a:cxn ang="0">
                  <a:pos x="connsiteX3" y="connsiteY3"/>
                </a:cxn>
              </a:cxnLst>
              <a:rect l="l" t="t" r="r" b="b"/>
              <a:pathLst>
                <a:path w="675587" h="746823">
                  <a:moveTo>
                    <a:pt x="0" y="0"/>
                  </a:moveTo>
                  <a:lnTo>
                    <a:pt x="675587" y="0"/>
                  </a:lnTo>
                  <a:lnTo>
                    <a:pt x="675587" y="746824"/>
                  </a:lnTo>
                  <a:lnTo>
                    <a:pt x="0" y="746824"/>
                  </a:lnTo>
                  <a:close/>
                </a:path>
              </a:pathLst>
            </a:custGeom>
            <a:solidFill>
              <a:srgbClr val="FFFFFF"/>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5" name="Freeform: Shape 15">
              <a:extLst>
                <a:ext uri="{FF2B5EF4-FFF2-40B4-BE49-F238E27FC236}">
                  <a16:creationId xmlns:a16="http://schemas.microsoft.com/office/drawing/2014/main" id="{00000000-0008-0000-0100-00000F000000}"/>
                </a:ext>
              </a:extLst>
            </xdr:cNvPr>
            <xdr:cNvSpPr/>
          </xdr:nvSpPr>
          <xdr:spPr>
            <a:xfrm>
              <a:off x="11050318" y="2558360"/>
              <a:ext cx="33357" cy="13318"/>
            </a:xfrm>
            <a:custGeom>
              <a:avLst/>
              <a:gdLst>
                <a:gd name="connsiteX0" fmla="*/ 0 w 33357"/>
                <a:gd name="connsiteY0" fmla="*/ 0 h 13318"/>
                <a:gd name="connsiteX1" fmla="*/ 33358 w 33357"/>
                <a:gd name="connsiteY1" fmla="*/ 0 h 13318"/>
                <a:gd name="connsiteX2" fmla="*/ 33358 w 33357"/>
                <a:gd name="connsiteY2" fmla="*/ 13319 h 13318"/>
                <a:gd name="connsiteX3" fmla="*/ 0 w 33357"/>
                <a:gd name="connsiteY3" fmla="*/ 13319 h 13318"/>
              </a:gdLst>
              <a:ahLst/>
              <a:cxnLst>
                <a:cxn ang="0">
                  <a:pos x="connsiteX0" y="connsiteY0"/>
                </a:cxn>
                <a:cxn ang="0">
                  <a:pos x="connsiteX1" y="connsiteY1"/>
                </a:cxn>
                <a:cxn ang="0">
                  <a:pos x="connsiteX2" y="connsiteY2"/>
                </a:cxn>
                <a:cxn ang="0">
                  <a:pos x="connsiteX3" y="connsiteY3"/>
                </a:cxn>
              </a:cxnLst>
              <a:rect l="l" t="t" r="r" b="b"/>
              <a:pathLst>
                <a:path w="33357" h="13318">
                  <a:moveTo>
                    <a:pt x="0" y="0"/>
                  </a:moveTo>
                  <a:lnTo>
                    <a:pt x="33358" y="0"/>
                  </a:lnTo>
                  <a:lnTo>
                    <a:pt x="33358"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6" name="Freeform: Shape 16">
              <a:extLst>
                <a:ext uri="{FF2B5EF4-FFF2-40B4-BE49-F238E27FC236}">
                  <a16:creationId xmlns:a16="http://schemas.microsoft.com/office/drawing/2014/main" id="{00000000-0008-0000-0100-000010000000}"/>
                </a:ext>
              </a:extLst>
            </xdr:cNvPr>
            <xdr:cNvSpPr/>
          </xdr:nvSpPr>
          <xdr:spPr>
            <a:xfrm>
              <a:off x="10855426" y="2558360"/>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7" name="Freeform: Shape 17">
              <a:extLst>
                <a:ext uri="{FF2B5EF4-FFF2-40B4-BE49-F238E27FC236}">
                  <a16:creationId xmlns:a16="http://schemas.microsoft.com/office/drawing/2014/main" id="{00000000-0008-0000-0100-000011000000}"/>
                </a:ext>
              </a:extLst>
            </xdr:cNvPr>
            <xdr:cNvSpPr/>
          </xdr:nvSpPr>
          <xdr:spPr>
            <a:xfrm>
              <a:off x="10786633" y="2558360"/>
              <a:ext cx="55351" cy="13318"/>
            </a:xfrm>
            <a:custGeom>
              <a:avLst/>
              <a:gdLst>
                <a:gd name="connsiteX0" fmla="*/ 0 w 55351"/>
                <a:gd name="connsiteY0" fmla="*/ 0 h 13318"/>
                <a:gd name="connsiteX1" fmla="*/ 55352 w 55351"/>
                <a:gd name="connsiteY1" fmla="*/ 0 h 13318"/>
                <a:gd name="connsiteX2" fmla="*/ 55352 w 55351"/>
                <a:gd name="connsiteY2" fmla="*/ 13319 h 13318"/>
                <a:gd name="connsiteX3" fmla="*/ 0 w 5535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5351" h="13318">
                  <a:moveTo>
                    <a:pt x="0" y="0"/>
                  </a:moveTo>
                  <a:lnTo>
                    <a:pt x="55352" y="0"/>
                  </a:lnTo>
                  <a:lnTo>
                    <a:pt x="5535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8" name="Freeform: Shape 18">
              <a:extLst>
                <a:ext uri="{FF2B5EF4-FFF2-40B4-BE49-F238E27FC236}">
                  <a16:creationId xmlns:a16="http://schemas.microsoft.com/office/drawing/2014/main" id="{00000000-0008-0000-0100-000012000000}"/>
                </a:ext>
              </a:extLst>
            </xdr:cNvPr>
            <xdr:cNvSpPr/>
          </xdr:nvSpPr>
          <xdr:spPr>
            <a:xfrm>
              <a:off x="10855426" y="2627886"/>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9" name="Freeform: Shape 19">
              <a:extLst>
                <a:ext uri="{FF2B5EF4-FFF2-40B4-BE49-F238E27FC236}">
                  <a16:creationId xmlns:a16="http://schemas.microsoft.com/office/drawing/2014/main" id="{00000000-0008-0000-0100-000013000000}"/>
                </a:ext>
              </a:extLst>
            </xdr:cNvPr>
            <xdr:cNvSpPr/>
          </xdr:nvSpPr>
          <xdr:spPr>
            <a:xfrm>
              <a:off x="10786633" y="2593185"/>
              <a:ext cx="81133" cy="13318"/>
            </a:xfrm>
            <a:custGeom>
              <a:avLst/>
              <a:gdLst>
                <a:gd name="connsiteX0" fmla="*/ 0 w 81133"/>
                <a:gd name="connsiteY0" fmla="*/ 0 h 13318"/>
                <a:gd name="connsiteX1" fmla="*/ 81134 w 81133"/>
                <a:gd name="connsiteY1" fmla="*/ 0 h 13318"/>
                <a:gd name="connsiteX2" fmla="*/ 81134 w 81133"/>
                <a:gd name="connsiteY2" fmla="*/ 13319 h 13318"/>
                <a:gd name="connsiteX3" fmla="*/ 0 w 81133"/>
                <a:gd name="connsiteY3" fmla="*/ 13319 h 13318"/>
              </a:gdLst>
              <a:ahLst/>
              <a:cxnLst>
                <a:cxn ang="0">
                  <a:pos x="connsiteX0" y="connsiteY0"/>
                </a:cxn>
                <a:cxn ang="0">
                  <a:pos x="connsiteX1" y="connsiteY1"/>
                </a:cxn>
                <a:cxn ang="0">
                  <a:pos x="connsiteX2" y="connsiteY2"/>
                </a:cxn>
                <a:cxn ang="0">
                  <a:pos x="connsiteX3" y="connsiteY3"/>
                </a:cxn>
              </a:cxnLst>
              <a:rect l="l" t="t" r="r" b="b"/>
              <a:pathLst>
                <a:path w="81133" h="13318">
                  <a:moveTo>
                    <a:pt x="0" y="0"/>
                  </a:moveTo>
                  <a:lnTo>
                    <a:pt x="81134" y="0"/>
                  </a:lnTo>
                  <a:lnTo>
                    <a:pt x="81134"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0" name="Freeform: Shape 20">
              <a:extLst>
                <a:ext uri="{FF2B5EF4-FFF2-40B4-BE49-F238E27FC236}">
                  <a16:creationId xmlns:a16="http://schemas.microsoft.com/office/drawing/2014/main" id="{00000000-0008-0000-0100-000014000000}"/>
                </a:ext>
              </a:extLst>
            </xdr:cNvPr>
            <xdr:cNvSpPr/>
          </xdr:nvSpPr>
          <xdr:spPr>
            <a:xfrm>
              <a:off x="10786633" y="2627886"/>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 name="Freeform: Shape 21">
              <a:extLst>
                <a:ext uri="{FF2B5EF4-FFF2-40B4-BE49-F238E27FC236}">
                  <a16:creationId xmlns:a16="http://schemas.microsoft.com/office/drawing/2014/main" id="{00000000-0008-0000-0100-000015000000}"/>
                </a:ext>
              </a:extLst>
            </xdr:cNvPr>
            <xdr:cNvSpPr/>
          </xdr:nvSpPr>
          <xdr:spPr>
            <a:xfrm>
              <a:off x="10752420" y="2398048"/>
              <a:ext cx="102028" cy="10874"/>
            </a:xfrm>
            <a:custGeom>
              <a:avLst/>
              <a:gdLst>
                <a:gd name="connsiteX0" fmla="*/ 0 w 102028"/>
                <a:gd name="connsiteY0" fmla="*/ 0 h 10874"/>
                <a:gd name="connsiteX1" fmla="*/ 102028 w 102028"/>
                <a:gd name="connsiteY1" fmla="*/ 0 h 10874"/>
                <a:gd name="connsiteX2" fmla="*/ 102028 w 102028"/>
                <a:gd name="connsiteY2" fmla="*/ 10875 h 10874"/>
                <a:gd name="connsiteX3" fmla="*/ 0 w 10202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02028" h="10874">
                  <a:moveTo>
                    <a:pt x="0" y="0"/>
                  </a:moveTo>
                  <a:lnTo>
                    <a:pt x="102028" y="0"/>
                  </a:lnTo>
                  <a:lnTo>
                    <a:pt x="102028"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 name="Freeform: Shape 22">
              <a:extLst>
                <a:ext uri="{FF2B5EF4-FFF2-40B4-BE49-F238E27FC236}">
                  <a16:creationId xmlns:a16="http://schemas.microsoft.com/office/drawing/2014/main" id="{00000000-0008-0000-0100-000016000000}"/>
                </a:ext>
              </a:extLst>
            </xdr:cNvPr>
            <xdr:cNvSpPr/>
          </xdr:nvSpPr>
          <xdr:spPr>
            <a:xfrm>
              <a:off x="10891227" y="2366889"/>
              <a:ext cx="51564" cy="10874"/>
            </a:xfrm>
            <a:custGeom>
              <a:avLst/>
              <a:gdLst>
                <a:gd name="connsiteX0" fmla="*/ 0 w 51564"/>
                <a:gd name="connsiteY0" fmla="*/ 0 h 10874"/>
                <a:gd name="connsiteX1" fmla="*/ 51564 w 51564"/>
                <a:gd name="connsiteY1" fmla="*/ 0 h 10874"/>
                <a:gd name="connsiteX2" fmla="*/ 51564 w 51564"/>
                <a:gd name="connsiteY2" fmla="*/ 10875 h 10874"/>
                <a:gd name="connsiteX3" fmla="*/ 0 w 5156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1564" h="10874">
                  <a:moveTo>
                    <a:pt x="0" y="0"/>
                  </a:moveTo>
                  <a:lnTo>
                    <a:pt x="51564" y="0"/>
                  </a:lnTo>
                  <a:lnTo>
                    <a:pt x="51564"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 name="Freeform: Shape 23">
              <a:extLst>
                <a:ext uri="{FF2B5EF4-FFF2-40B4-BE49-F238E27FC236}">
                  <a16:creationId xmlns:a16="http://schemas.microsoft.com/office/drawing/2014/main" id="{00000000-0008-0000-0100-000017000000}"/>
                </a:ext>
              </a:extLst>
            </xdr:cNvPr>
            <xdr:cNvSpPr/>
          </xdr:nvSpPr>
          <xdr:spPr>
            <a:xfrm>
              <a:off x="10939370" y="2398048"/>
              <a:ext cx="197214" cy="10874"/>
            </a:xfrm>
            <a:custGeom>
              <a:avLst/>
              <a:gdLst>
                <a:gd name="connsiteX0" fmla="*/ 0 w 197214"/>
                <a:gd name="connsiteY0" fmla="*/ 0 h 10874"/>
                <a:gd name="connsiteX1" fmla="*/ 197214 w 197214"/>
                <a:gd name="connsiteY1" fmla="*/ 0 h 10874"/>
                <a:gd name="connsiteX2" fmla="*/ 197214 w 197214"/>
                <a:gd name="connsiteY2" fmla="*/ 10875 h 10874"/>
                <a:gd name="connsiteX3" fmla="*/ 0 w 1972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97214" h="10874">
                  <a:moveTo>
                    <a:pt x="0" y="0"/>
                  </a:moveTo>
                  <a:lnTo>
                    <a:pt x="197214" y="0"/>
                  </a:lnTo>
                  <a:lnTo>
                    <a:pt x="197214"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 name="Freeform: Shape 24">
              <a:extLst>
                <a:ext uri="{FF2B5EF4-FFF2-40B4-BE49-F238E27FC236}">
                  <a16:creationId xmlns:a16="http://schemas.microsoft.com/office/drawing/2014/main" id="{00000000-0008-0000-0100-000018000000}"/>
                </a:ext>
              </a:extLst>
            </xdr:cNvPr>
            <xdr:cNvSpPr/>
          </xdr:nvSpPr>
          <xdr:spPr>
            <a:xfrm>
              <a:off x="11180817" y="2398048"/>
              <a:ext cx="78201" cy="10874"/>
            </a:xfrm>
            <a:custGeom>
              <a:avLst/>
              <a:gdLst>
                <a:gd name="connsiteX0" fmla="*/ 0 w 78201"/>
                <a:gd name="connsiteY0" fmla="*/ 0 h 10874"/>
                <a:gd name="connsiteX1" fmla="*/ 78201 w 78201"/>
                <a:gd name="connsiteY1" fmla="*/ 0 h 10874"/>
                <a:gd name="connsiteX2" fmla="*/ 78201 w 78201"/>
                <a:gd name="connsiteY2" fmla="*/ 10875 h 10874"/>
                <a:gd name="connsiteX3" fmla="*/ 0 w 782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8201" h="10874">
                  <a:moveTo>
                    <a:pt x="0" y="0"/>
                  </a:moveTo>
                  <a:lnTo>
                    <a:pt x="78201" y="0"/>
                  </a:lnTo>
                  <a:lnTo>
                    <a:pt x="78201"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 name="Freeform: Shape 25">
              <a:extLst>
                <a:ext uri="{FF2B5EF4-FFF2-40B4-BE49-F238E27FC236}">
                  <a16:creationId xmlns:a16="http://schemas.microsoft.com/office/drawing/2014/main" id="{00000000-0008-0000-0100-000019000000}"/>
                </a:ext>
              </a:extLst>
            </xdr:cNvPr>
            <xdr:cNvSpPr/>
          </xdr:nvSpPr>
          <xdr:spPr>
            <a:xfrm>
              <a:off x="10972239" y="2366889"/>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 name="Freeform: Shape 26">
              <a:extLst>
                <a:ext uri="{FF2B5EF4-FFF2-40B4-BE49-F238E27FC236}">
                  <a16:creationId xmlns:a16="http://schemas.microsoft.com/office/drawing/2014/main" id="{00000000-0008-0000-0100-00001A000000}"/>
                </a:ext>
              </a:extLst>
            </xdr:cNvPr>
            <xdr:cNvSpPr/>
          </xdr:nvSpPr>
          <xdr:spPr>
            <a:xfrm>
              <a:off x="10739345" y="2321312"/>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solidFill>
              <a:srgbClr val="F04C4D"/>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 name="Freeform: Shape 27">
              <a:extLst>
                <a:ext uri="{FF2B5EF4-FFF2-40B4-BE49-F238E27FC236}">
                  <a16:creationId xmlns:a16="http://schemas.microsoft.com/office/drawing/2014/main" id="{00000000-0008-0000-0100-00001B000000}"/>
                </a:ext>
              </a:extLst>
            </xdr:cNvPr>
            <xdr:cNvSpPr/>
          </xdr:nvSpPr>
          <xdr:spPr>
            <a:xfrm>
              <a:off x="10743866" y="2366889"/>
              <a:ext cx="125244" cy="10874"/>
            </a:xfrm>
            <a:custGeom>
              <a:avLst/>
              <a:gdLst>
                <a:gd name="connsiteX0" fmla="*/ 0 w 125244"/>
                <a:gd name="connsiteY0" fmla="*/ 0 h 10874"/>
                <a:gd name="connsiteX1" fmla="*/ 125245 w 125244"/>
                <a:gd name="connsiteY1" fmla="*/ 0 h 10874"/>
                <a:gd name="connsiteX2" fmla="*/ 125245 w 125244"/>
                <a:gd name="connsiteY2" fmla="*/ 10875 h 10874"/>
                <a:gd name="connsiteX3" fmla="*/ 0 w 1252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25244" h="10874">
                  <a:moveTo>
                    <a:pt x="0" y="0"/>
                  </a:moveTo>
                  <a:lnTo>
                    <a:pt x="125245" y="0"/>
                  </a:lnTo>
                  <a:lnTo>
                    <a:pt x="125245"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8" name="Freeform: Shape 28">
              <a:extLst>
                <a:ext uri="{FF2B5EF4-FFF2-40B4-BE49-F238E27FC236}">
                  <a16:creationId xmlns:a16="http://schemas.microsoft.com/office/drawing/2014/main" id="{00000000-0008-0000-0100-00001C000000}"/>
                </a:ext>
              </a:extLst>
            </xdr:cNvPr>
            <xdr:cNvSpPr/>
          </xdr:nvSpPr>
          <xdr:spPr>
            <a:xfrm>
              <a:off x="11111413" y="2273292"/>
              <a:ext cx="43255" cy="10874"/>
            </a:xfrm>
            <a:custGeom>
              <a:avLst/>
              <a:gdLst>
                <a:gd name="connsiteX0" fmla="*/ 0 w 43255"/>
                <a:gd name="connsiteY0" fmla="*/ 0 h 10874"/>
                <a:gd name="connsiteX1" fmla="*/ 43255 w 43255"/>
                <a:gd name="connsiteY1" fmla="*/ 0 h 10874"/>
                <a:gd name="connsiteX2" fmla="*/ 43255 w 43255"/>
                <a:gd name="connsiteY2" fmla="*/ 10875 h 10874"/>
                <a:gd name="connsiteX3" fmla="*/ 0 w 43255"/>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3255" h="10874">
                  <a:moveTo>
                    <a:pt x="0" y="0"/>
                  </a:moveTo>
                  <a:lnTo>
                    <a:pt x="43255" y="0"/>
                  </a:lnTo>
                  <a:lnTo>
                    <a:pt x="43255"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 name="Freeform: Shape 29">
              <a:extLst>
                <a:ext uri="{FF2B5EF4-FFF2-40B4-BE49-F238E27FC236}">
                  <a16:creationId xmlns:a16="http://schemas.microsoft.com/office/drawing/2014/main" id="{00000000-0008-0000-0100-00001D000000}"/>
                </a:ext>
              </a:extLst>
            </xdr:cNvPr>
            <xdr:cNvSpPr/>
          </xdr:nvSpPr>
          <xdr:spPr>
            <a:xfrm>
              <a:off x="11014883" y="2273292"/>
              <a:ext cx="84799" cy="10874"/>
            </a:xfrm>
            <a:custGeom>
              <a:avLst/>
              <a:gdLst>
                <a:gd name="connsiteX0" fmla="*/ 0 w 84799"/>
                <a:gd name="connsiteY0" fmla="*/ 0 h 10874"/>
                <a:gd name="connsiteX1" fmla="*/ 84800 w 84799"/>
                <a:gd name="connsiteY1" fmla="*/ 0 h 10874"/>
                <a:gd name="connsiteX2" fmla="*/ 84800 w 84799"/>
                <a:gd name="connsiteY2" fmla="*/ 10875 h 10874"/>
                <a:gd name="connsiteX3" fmla="*/ 0 w 8479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4799" h="10874">
                  <a:moveTo>
                    <a:pt x="0" y="0"/>
                  </a:moveTo>
                  <a:lnTo>
                    <a:pt x="84800" y="0"/>
                  </a:lnTo>
                  <a:lnTo>
                    <a:pt x="8480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 name="Freeform: Shape 30">
              <a:extLst>
                <a:ext uri="{FF2B5EF4-FFF2-40B4-BE49-F238E27FC236}">
                  <a16:creationId xmlns:a16="http://schemas.microsoft.com/office/drawing/2014/main" id="{00000000-0008-0000-0100-00001E000000}"/>
                </a:ext>
              </a:extLst>
            </xdr:cNvPr>
            <xdr:cNvSpPr/>
          </xdr:nvSpPr>
          <xdr:spPr>
            <a:xfrm>
              <a:off x="10925685" y="2273292"/>
              <a:ext cx="70747" cy="10874"/>
            </a:xfrm>
            <a:custGeom>
              <a:avLst/>
              <a:gdLst>
                <a:gd name="connsiteX0" fmla="*/ 0 w 70747"/>
                <a:gd name="connsiteY0" fmla="*/ 0 h 10874"/>
                <a:gd name="connsiteX1" fmla="*/ 70748 w 70747"/>
                <a:gd name="connsiteY1" fmla="*/ 0 h 10874"/>
                <a:gd name="connsiteX2" fmla="*/ 70748 w 70747"/>
                <a:gd name="connsiteY2" fmla="*/ 10875 h 10874"/>
                <a:gd name="connsiteX3" fmla="*/ 0 w 7074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747" h="10874">
                  <a:moveTo>
                    <a:pt x="0" y="0"/>
                  </a:moveTo>
                  <a:lnTo>
                    <a:pt x="70748" y="0"/>
                  </a:lnTo>
                  <a:lnTo>
                    <a:pt x="70748"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 name="Freeform: Shape 31">
              <a:extLst>
                <a:ext uri="{FF2B5EF4-FFF2-40B4-BE49-F238E27FC236}">
                  <a16:creationId xmlns:a16="http://schemas.microsoft.com/office/drawing/2014/main" id="{00000000-0008-0000-0100-00001F000000}"/>
                </a:ext>
              </a:extLst>
            </xdr:cNvPr>
            <xdr:cNvSpPr/>
          </xdr:nvSpPr>
          <xdr:spPr>
            <a:xfrm>
              <a:off x="10860802" y="2273292"/>
              <a:ext cx="55229" cy="10874"/>
            </a:xfrm>
            <a:custGeom>
              <a:avLst/>
              <a:gdLst>
                <a:gd name="connsiteX0" fmla="*/ 0 w 55229"/>
                <a:gd name="connsiteY0" fmla="*/ 0 h 10874"/>
                <a:gd name="connsiteX1" fmla="*/ 55230 w 55229"/>
                <a:gd name="connsiteY1" fmla="*/ 0 h 10874"/>
                <a:gd name="connsiteX2" fmla="*/ 55230 w 55229"/>
                <a:gd name="connsiteY2" fmla="*/ 10875 h 10874"/>
                <a:gd name="connsiteX3" fmla="*/ 0 w 5522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5229" h="10874">
                  <a:moveTo>
                    <a:pt x="0" y="0"/>
                  </a:moveTo>
                  <a:lnTo>
                    <a:pt x="55230" y="0"/>
                  </a:lnTo>
                  <a:lnTo>
                    <a:pt x="5523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 name="Freeform: Shape 32">
              <a:extLst>
                <a:ext uri="{FF2B5EF4-FFF2-40B4-BE49-F238E27FC236}">
                  <a16:creationId xmlns:a16="http://schemas.microsoft.com/office/drawing/2014/main" id="{00000000-0008-0000-0100-000020000000}"/>
                </a:ext>
              </a:extLst>
            </xdr:cNvPr>
            <xdr:cNvSpPr/>
          </xdr:nvSpPr>
          <xdr:spPr>
            <a:xfrm>
              <a:off x="10777591" y="2273292"/>
              <a:ext cx="75146" cy="10874"/>
            </a:xfrm>
            <a:custGeom>
              <a:avLst/>
              <a:gdLst>
                <a:gd name="connsiteX0" fmla="*/ 0 w 75146"/>
                <a:gd name="connsiteY0" fmla="*/ 0 h 10874"/>
                <a:gd name="connsiteX1" fmla="*/ 75147 w 75146"/>
                <a:gd name="connsiteY1" fmla="*/ 0 h 10874"/>
                <a:gd name="connsiteX2" fmla="*/ 75147 w 75146"/>
                <a:gd name="connsiteY2" fmla="*/ 10875 h 10874"/>
                <a:gd name="connsiteX3" fmla="*/ 0 w 7514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5146" h="10874">
                  <a:moveTo>
                    <a:pt x="0" y="0"/>
                  </a:moveTo>
                  <a:lnTo>
                    <a:pt x="75147" y="0"/>
                  </a:lnTo>
                  <a:lnTo>
                    <a:pt x="75147"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 name="Freeform: Shape 33">
              <a:extLst>
                <a:ext uri="{FF2B5EF4-FFF2-40B4-BE49-F238E27FC236}">
                  <a16:creationId xmlns:a16="http://schemas.microsoft.com/office/drawing/2014/main" id="{00000000-0008-0000-0100-000021000000}"/>
                </a:ext>
              </a:extLst>
            </xdr:cNvPr>
            <xdr:cNvSpPr/>
          </xdr:nvSpPr>
          <xdr:spPr>
            <a:xfrm>
              <a:off x="10742889" y="2273292"/>
              <a:ext cx="22116" cy="10874"/>
            </a:xfrm>
            <a:custGeom>
              <a:avLst/>
              <a:gdLst>
                <a:gd name="connsiteX0" fmla="*/ 0 w 22116"/>
                <a:gd name="connsiteY0" fmla="*/ 0 h 10874"/>
                <a:gd name="connsiteX1" fmla="*/ 22116 w 22116"/>
                <a:gd name="connsiteY1" fmla="*/ 0 h 10874"/>
                <a:gd name="connsiteX2" fmla="*/ 22116 w 22116"/>
                <a:gd name="connsiteY2" fmla="*/ 10875 h 10874"/>
                <a:gd name="connsiteX3" fmla="*/ 0 w 2211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2116" h="10874">
                  <a:moveTo>
                    <a:pt x="0" y="0"/>
                  </a:moveTo>
                  <a:lnTo>
                    <a:pt x="22116" y="0"/>
                  </a:lnTo>
                  <a:lnTo>
                    <a:pt x="22116"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4" name="Freeform: Shape 34">
              <a:extLst>
                <a:ext uri="{FF2B5EF4-FFF2-40B4-BE49-F238E27FC236}">
                  <a16:creationId xmlns:a16="http://schemas.microsoft.com/office/drawing/2014/main" id="{00000000-0008-0000-0100-000022000000}"/>
                </a:ext>
              </a:extLst>
            </xdr:cNvPr>
            <xdr:cNvSpPr/>
          </xdr:nvSpPr>
          <xdr:spPr>
            <a:xfrm>
              <a:off x="11025392" y="2245066"/>
              <a:ext cx="77590" cy="10874"/>
            </a:xfrm>
            <a:custGeom>
              <a:avLst/>
              <a:gdLst>
                <a:gd name="connsiteX0" fmla="*/ 0 w 77590"/>
                <a:gd name="connsiteY0" fmla="*/ 0 h 10874"/>
                <a:gd name="connsiteX1" fmla="*/ 77590 w 77590"/>
                <a:gd name="connsiteY1" fmla="*/ 0 h 10874"/>
                <a:gd name="connsiteX2" fmla="*/ 77590 w 77590"/>
                <a:gd name="connsiteY2" fmla="*/ 10875 h 10874"/>
                <a:gd name="connsiteX3" fmla="*/ 0 w 7759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590" h="10874">
                  <a:moveTo>
                    <a:pt x="0" y="0"/>
                  </a:moveTo>
                  <a:lnTo>
                    <a:pt x="77590" y="0"/>
                  </a:lnTo>
                  <a:lnTo>
                    <a:pt x="7759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5" name="Freeform: Shape 35">
              <a:extLst>
                <a:ext uri="{FF2B5EF4-FFF2-40B4-BE49-F238E27FC236}">
                  <a16:creationId xmlns:a16="http://schemas.microsoft.com/office/drawing/2014/main" id="{00000000-0008-0000-0100-000023000000}"/>
                </a:ext>
              </a:extLst>
            </xdr:cNvPr>
            <xdr:cNvSpPr/>
          </xdr:nvSpPr>
          <xdr:spPr>
            <a:xfrm>
              <a:off x="10941447" y="2245066"/>
              <a:ext cx="74413" cy="10874"/>
            </a:xfrm>
            <a:custGeom>
              <a:avLst/>
              <a:gdLst>
                <a:gd name="connsiteX0" fmla="*/ 0 w 74413"/>
                <a:gd name="connsiteY0" fmla="*/ 0 h 10874"/>
                <a:gd name="connsiteX1" fmla="*/ 74414 w 74413"/>
                <a:gd name="connsiteY1" fmla="*/ 0 h 10874"/>
                <a:gd name="connsiteX2" fmla="*/ 74414 w 74413"/>
                <a:gd name="connsiteY2" fmla="*/ 10875 h 10874"/>
                <a:gd name="connsiteX3" fmla="*/ 0 w 7441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4413" h="10874">
                  <a:moveTo>
                    <a:pt x="0" y="0"/>
                  </a:moveTo>
                  <a:lnTo>
                    <a:pt x="74414" y="0"/>
                  </a:lnTo>
                  <a:lnTo>
                    <a:pt x="74414"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6" name="Freeform: Shape 36">
              <a:extLst>
                <a:ext uri="{FF2B5EF4-FFF2-40B4-BE49-F238E27FC236}">
                  <a16:creationId xmlns:a16="http://schemas.microsoft.com/office/drawing/2014/main" id="{00000000-0008-0000-0100-000024000000}"/>
                </a:ext>
              </a:extLst>
            </xdr:cNvPr>
            <xdr:cNvSpPr/>
          </xdr:nvSpPr>
          <xdr:spPr>
            <a:xfrm>
              <a:off x="10886828" y="2245066"/>
              <a:ext cx="42033" cy="10874"/>
            </a:xfrm>
            <a:custGeom>
              <a:avLst/>
              <a:gdLst>
                <a:gd name="connsiteX0" fmla="*/ 0 w 42033"/>
                <a:gd name="connsiteY0" fmla="*/ 0 h 10874"/>
                <a:gd name="connsiteX1" fmla="*/ 42033 w 42033"/>
                <a:gd name="connsiteY1" fmla="*/ 0 h 10874"/>
                <a:gd name="connsiteX2" fmla="*/ 42033 w 42033"/>
                <a:gd name="connsiteY2" fmla="*/ 10875 h 10874"/>
                <a:gd name="connsiteX3" fmla="*/ 0 w 4203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033" h="10874">
                  <a:moveTo>
                    <a:pt x="0" y="0"/>
                  </a:moveTo>
                  <a:lnTo>
                    <a:pt x="42033" y="0"/>
                  </a:lnTo>
                  <a:lnTo>
                    <a:pt x="42033"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7" name="Freeform: Shape 37">
              <a:extLst>
                <a:ext uri="{FF2B5EF4-FFF2-40B4-BE49-F238E27FC236}">
                  <a16:creationId xmlns:a16="http://schemas.microsoft.com/office/drawing/2014/main" id="{00000000-0008-0000-0100-000025000000}"/>
                </a:ext>
              </a:extLst>
            </xdr:cNvPr>
            <xdr:cNvSpPr/>
          </xdr:nvSpPr>
          <xdr:spPr>
            <a:xfrm>
              <a:off x="10802884" y="2245066"/>
              <a:ext cx="70014" cy="10874"/>
            </a:xfrm>
            <a:custGeom>
              <a:avLst/>
              <a:gdLst>
                <a:gd name="connsiteX0" fmla="*/ 0 w 70014"/>
                <a:gd name="connsiteY0" fmla="*/ 0 h 10874"/>
                <a:gd name="connsiteX1" fmla="*/ 70015 w 70014"/>
                <a:gd name="connsiteY1" fmla="*/ 0 h 10874"/>
                <a:gd name="connsiteX2" fmla="*/ 70015 w 70014"/>
                <a:gd name="connsiteY2" fmla="*/ 10875 h 10874"/>
                <a:gd name="connsiteX3" fmla="*/ 0 w 700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014" h="10874">
                  <a:moveTo>
                    <a:pt x="0" y="0"/>
                  </a:moveTo>
                  <a:lnTo>
                    <a:pt x="70015" y="0"/>
                  </a:lnTo>
                  <a:lnTo>
                    <a:pt x="70015"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8" name="Freeform: Shape 38">
              <a:extLst>
                <a:ext uri="{FF2B5EF4-FFF2-40B4-BE49-F238E27FC236}">
                  <a16:creationId xmlns:a16="http://schemas.microsoft.com/office/drawing/2014/main" id="{00000000-0008-0000-0100-000026000000}"/>
                </a:ext>
              </a:extLst>
            </xdr:cNvPr>
            <xdr:cNvSpPr/>
          </xdr:nvSpPr>
          <xdr:spPr>
            <a:xfrm>
              <a:off x="11112024" y="2202300"/>
              <a:ext cx="42644" cy="10874"/>
            </a:xfrm>
            <a:custGeom>
              <a:avLst/>
              <a:gdLst>
                <a:gd name="connsiteX0" fmla="*/ 0 w 42644"/>
                <a:gd name="connsiteY0" fmla="*/ 0 h 10874"/>
                <a:gd name="connsiteX1" fmla="*/ 42644 w 42644"/>
                <a:gd name="connsiteY1" fmla="*/ 0 h 10874"/>
                <a:gd name="connsiteX2" fmla="*/ 42644 w 42644"/>
                <a:gd name="connsiteY2" fmla="*/ 10875 h 10874"/>
                <a:gd name="connsiteX3" fmla="*/ 0 w 426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644" h="10874">
                  <a:moveTo>
                    <a:pt x="0" y="0"/>
                  </a:moveTo>
                  <a:lnTo>
                    <a:pt x="42644" y="0"/>
                  </a:lnTo>
                  <a:lnTo>
                    <a:pt x="42644"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9" name="Freeform: Shape 39">
              <a:extLst>
                <a:ext uri="{FF2B5EF4-FFF2-40B4-BE49-F238E27FC236}">
                  <a16:creationId xmlns:a16="http://schemas.microsoft.com/office/drawing/2014/main" id="{00000000-0008-0000-0100-000027000000}"/>
                </a:ext>
              </a:extLst>
            </xdr:cNvPr>
            <xdr:cNvSpPr/>
          </xdr:nvSpPr>
          <xdr:spPr>
            <a:xfrm>
              <a:off x="11035289" y="2202300"/>
              <a:ext cx="65127" cy="10874"/>
            </a:xfrm>
            <a:custGeom>
              <a:avLst/>
              <a:gdLst>
                <a:gd name="connsiteX0" fmla="*/ 0 w 65127"/>
                <a:gd name="connsiteY0" fmla="*/ 0 h 10874"/>
                <a:gd name="connsiteX1" fmla="*/ 65127 w 65127"/>
                <a:gd name="connsiteY1" fmla="*/ 0 h 10874"/>
                <a:gd name="connsiteX2" fmla="*/ 65127 w 65127"/>
                <a:gd name="connsiteY2" fmla="*/ 10875 h 10874"/>
                <a:gd name="connsiteX3" fmla="*/ 0 w 6512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65127" h="10874">
                  <a:moveTo>
                    <a:pt x="0" y="0"/>
                  </a:moveTo>
                  <a:lnTo>
                    <a:pt x="65127" y="0"/>
                  </a:lnTo>
                  <a:lnTo>
                    <a:pt x="65127"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0" name="Freeform: Shape 40">
              <a:extLst>
                <a:ext uri="{FF2B5EF4-FFF2-40B4-BE49-F238E27FC236}">
                  <a16:creationId xmlns:a16="http://schemas.microsoft.com/office/drawing/2014/main" id="{00000000-0008-0000-0100-000028000000}"/>
                </a:ext>
              </a:extLst>
            </xdr:cNvPr>
            <xdr:cNvSpPr/>
          </xdr:nvSpPr>
          <xdr:spPr>
            <a:xfrm>
              <a:off x="10934116" y="2202300"/>
              <a:ext cx="81011" cy="10874"/>
            </a:xfrm>
            <a:custGeom>
              <a:avLst/>
              <a:gdLst>
                <a:gd name="connsiteX0" fmla="*/ 0 w 81011"/>
                <a:gd name="connsiteY0" fmla="*/ 0 h 10874"/>
                <a:gd name="connsiteX1" fmla="*/ 81012 w 81011"/>
                <a:gd name="connsiteY1" fmla="*/ 0 h 10874"/>
                <a:gd name="connsiteX2" fmla="*/ 81012 w 81011"/>
                <a:gd name="connsiteY2" fmla="*/ 10875 h 10874"/>
                <a:gd name="connsiteX3" fmla="*/ 0 w 8101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1011" h="10874">
                  <a:moveTo>
                    <a:pt x="0" y="0"/>
                  </a:moveTo>
                  <a:lnTo>
                    <a:pt x="81012" y="0"/>
                  </a:lnTo>
                  <a:lnTo>
                    <a:pt x="81012"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1" name="Freeform: Shape 41">
              <a:extLst>
                <a:ext uri="{FF2B5EF4-FFF2-40B4-BE49-F238E27FC236}">
                  <a16:creationId xmlns:a16="http://schemas.microsoft.com/office/drawing/2014/main" id="{00000000-0008-0000-0100-000029000000}"/>
                </a:ext>
              </a:extLst>
            </xdr:cNvPr>
            <xdr:cNvSpPr/>
          </xdr:nvSpPr>
          <xdr:spPr>
            <a:xfrm>
              <a:off x="10805328" y="2202300"/>
              <a:ext cx="112903" cy="10874"/>
            </a:xfrm>
            <a:custGeom>
              <a:avLst/>
              <a:gdLst>
                <a:gd name="connsiteX0" fmla="*/ 0 w 112903"/>
                <a:gd name="connsiteY0" fmla="*/ 0 h 10874"/>
                <a:gd name="connsiteX1" fmla="*/ 112903 w 112903"/>
                <a:gd name="connsiteY1" fmla="*/ 0 h 10874"/>
                <a:gd name="connsiteX2" fmla="*/ 112903 w 112903"/>
                <a:gd name="connsiteY2" fmla="*/ 10875 h 10874"/>
                <a:gd name="connsiteX3" fmla="*/ 0 w 11290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12903" h="10874">
                  <a:moveTo>
                    <a:pt x="0" y="0"/>
                  </a:moveTo>
                  <a:lnTo>
                    <a:pt x="112903" y="0"/>
                  </a:lnTo>
                  <a:lnTo>
                    <a:pt x="112903"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2" name="Freeform: Shape 42">
              <a:extLst>
                <a:ext uri="{FF2B5EF4-FFF2-40B4-BE49-F238E27FC236}">
                  <a16:creationId xmlns:a16="http://schemas.microsoft.com/office/drawing/2014/main" id="{00000000-0008-0000-0100-00002A000000}"/>
                </a:ext>
              </a:extLst>
            </xdr:cNvPr>
            <xdr:cNvSpPr/>
          </xdr:nvSpPr>
          <xdr:spPr>
            <a:xfrm>
              <a:off x="10742889" y="2202300"/>
              <a:ext cx="48020" cy="10874"/>
            </a:xfrm>
            <a:custGeom>
              <a:avLst/>
              <a:gdLst>
                <a:gd name="connsiteX0" fmla="*/ 0 w 48020"/>
                <a:gd name="connsiteY0" fmla="*/ 0 h 10874"/>
                <a:gd name="connsiteX1" fmla="*/ 48021 w 48020"/>
                <a:gd name="connsiteY1" fmla="*/ 0 h 10874"/>
                <a:gd name="connsiteX2" fmla="*/ 48021 w 48020"/>
                <a:gd name="connsiteY2" fmla="*/ 10875 h 10874"/>
                <a:gd name="connsiteX3" fmla="*/ 0 w 4802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8020" h="10874">
                  <a:moveTo>
                    <a:pt x="0" y="0"/>
                  </a:moveTo>
                  <a:lnTo>
                    <a:pt x="48021" y="0"/>
                  </a:lnTo>
                  <a:lnTo>
                    <a:pt x="48021"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3" name="Freeform: Shape 43">
              <a:extLst>
                <a:ext uri="{FF2B5EF4-FFF2-40B4-BE49-F238E27FC236}">
                  <a16:creationId xmlns:a16="http://schemas.microsoft.com/office/drawing/2014/main" id="{00000000-0008-0000-0100-00002B000000}"/>
                </a:ext>
              </a:extLst>
            </xdr:cNvPr>
            <xdr:cNvSpPr/>
          </xdr:nvSpPr>
          <xdr:spPr>
            <a:xfrm>
              <a:off x="10814981" y="2479181"/>
              <a:ext cx="20161" cy="10874"/>
            </a:xfrm>
            <a:custGeom>
              <a:avLst/>
              <a:gdLst>
                <a:gd name="connsiteX0" fmla="*/ 0 w 20161"/>
                <a:gd name="connsiteY0" fmla="*/ 0 h 10874"/>
                <a:gd name="connsiteX1" fmla="*/ 20161 w 20161"/>
                <a:gd name="connsiteY1" fmla="*/ 0 h 10874"/>
                <a:gd name="connsiteX2" fmla="*/ 20161 w 20161"/>
                <a:gd name="connsiteY2" fmla="*/ 10875 h 10874"/>
                <a:gd name="connsiteX3" fmla="*/ 0 w 2016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0161" h="10874">
                  <a:moveTo>
                    <a:pt x="0" y="0"/>
                  </a:moveTo>
                  <a:lnTo>
                    <a:pt x="20161" y="0"/>
                  </a:lnTo>
                  <a:lnTo>
                    <a:pt x="20161"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4" name="Freeform: Shape 44">
              <a:extLst>
                <a:ext uri="{FF2B5EF4-FFF2-40B4-BE49-F238E27FC236}">
                  <a16:creationId xmlns:a16="http://schemas.microsoft.com/office/drawing/2014/main" id="{00000000-0008-0000-0100-00002C000000}"/>
                </a:ext>
              </a:extLst>
            </xdr:cNvPr>
            <xdr:cNvSpPr/>
          </xdr:nvSpPr>
          <xdr:spPr>
            <a:xfrm>
              <a:off x="10832698" y="2432138"/>
              <a:ext cx="70381" cy="13318"/>
            </a:xfrm>
            <a:custGeom>
              <a:avLst/>
              <a:gdLst>
                <a:gd name="connsiteX0" fmla="*/ 0 w 70381"/>
                <a:gd name="connsiteY0" fmla="*/ 0 h 13318"/>
                <a:gd name="connsiteX1" fmla="*/ 70381 w 70381"/>
                <a:gd name="connsiteY1" fmla="*/ 0 h 13318"/>
                <a:gd name="connsiteX2" fmla="*/ 70381 w 70381"/>
                <a:gd name="connsiteY2" fmla="*/ 13319 h 13318"/>
                <a:gd name="connsiteX3" fmla="*/ 0 w 7038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70381" h="13318">
                  <a:moveTo>
                    <a:pt x="0" y="0"/>
                  </a:moveTo>
                  <a:lnTo>
                    <a:pt x="70381" y="0"/>
                  </a:lnTo>
                  <a:lnTo>
                    <a:pt x="70381"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5" name="Freeform: Shape 45">
              <a:extLst>
                <a:ext uri="{FF2B5EF4-FFF2-40B4-BE49-F238E27FC236}">
                  <a16:creationId xmlns:a16="http://schemas.microsoft.com/office/drawing/2014/main" id="{00000000-0008-0000-0100-00002D000000}"/>
                </a:ext>
              </a:extLst>
            </xdr:cNvPr>
            <xdr:cNvSpPr/>
          </xdr:nvSpPr>
          <xdr:spPr>
            <a:xfrm>
              <a:off x="10759140" y="2432138"/>
              <a:ext cx="64271" cy="13318"/>
            </a:xfrm>
            <a:custGeom>
              <a:avLst/>
              <a:gdLst>
                <a:gd name="connsiteX0" fmla="*/ 0 w 64271"/>
                <a:gd name="connsiteY0" fmla="*/ 0 h 13318"/>
                <a:gd name="connsiteX1" fmla="*/ 64272 w 64271"/>
                <a:gd name="connsiteY1" fmla="*/ 0 h 13318"/>
                <a:gd name="connsiteX2" fmla="*/ 64272 w 64271"/>
                <a:gd name="connsiteY2" fmla="*/ 13319 h 13318"/>
                <a:gd name="connsiteX3" fmla="*/ 0 w 6427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64271" h="13318">
                  <a:moveTo>
                    <a:pt x="0" y="0"/>
                  </a:moveTo>
                  <a:lnTo>
                    <a:pt x="64272" y="0"/>
                  </a:lnTo>
                  <a:lnTo>
                    <a:pt x="6427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6" name="Freeform: Shape 46">
              <a:extLst>
                <a:ext uri="{FF2B5EF4-FFF2-40B4-BE49-F238E27FC236}">
                  <a16:creationId xmlns:a16="http://schemas.microsoft.com/office/drawing/2014/main" id="{00000000-0008-0000-0100-00002E000000}"/>
                </a:ext>
              </a:extLst>
            </xdr:cNvPr>
            <xdr:cNvSpPr/>
          </xdr:nvSpPr>
          <xdr:spPr>
            <a:xfrm>
              <a:off x="10846750" y="2479181"/>
              <a:ext cx="44232" cy="10874"/>
            </a:xfrm>
            <a:custGeom>
              <a:avLst/>
              <a:gdLst>
                <a:gd name="connsiteX0" fmla="*/ 0 w 44232"/>
                <a:gd name="connsiteY0" fmla="*/ 0 h 10874"/>
                <a:gd name="connsiteX1" fmla="*/ 44233 w 44232"/>
                <a:gd name="connsiteY1" fmla="*/ 0 h 10874"/>
                <a:gd name="connsiteX2" fmla="*/ 44233 w 44232"/>
                <a:gd name="connsiteY2" fmla="*/ 10875 h 10874"/>
                <a:gd name="connsiteX3" fmla="*/ 0 w 44232"/>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4232" h="10874">
                  <a:moveTo>
                    <a:pt x="0" y="0"/>
                  </a:moveTo>
                  <a:lnTo>
                    <a:pt x="44233" y="0"/>
                  </a:lnTo>
                  <a:lnTo>
                    <a:pt x="44233"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7" name="Freeform: Shape 47">
              <a:extLst>
                <a:ext uri="{FF2B5EF4-FFF2-40B4-BE49-F238E27FC236}">
                  <a16:creationId xmlns:a16="http://schemas.microsoft.com/office/drawing/2014/main" id="{00000000-0008-0000-0100-00002F000000}"/>
                </a:ext>
              </a:extLst>
            </xdr:cNvPr>
            <xdr:cNvSpPr/>
          </xdr:nvSpPr>
          <xdr:spPr>
            <a:xfrm>
              <a:off x="11182528" y="2432138"/>
              <a:ext cx="54252" cy="13318"/>
            </a:xfrm>
            <a:custGeom>
              <a:avLst/>
              <a:gdLst>
                <a:gd name="connsiteX0" fmla="*/ 0 w 54252"/>
                <a:gd name="connsiteY0" fmla="*/ 0 h 13318"/>
                <a:gd name="connsiteX1" fmla="*/ 54252 w 54252"/>
                <a:gd name="connsiteY1" fmla="*/ 0 h 13318"/>
                <a:gd name="connsiteX2" fmla="*/ 54252 w 54252"/>
                <a:gd name="connsiteY2" fmla="*/ 13319 h 13318"/>
                <a:gd name="connsiteX3" fmla="*/ 0 w 54252"/>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252" h="13318">
                  <a:moveTo>
                    <a:pt x="0" y="0"/>
                  </a:moveTo>
                  <a:lnTo>
                    <a:pt x="54252" y="0"/>
                  </a:lnTo>
                  <a:lnTo>
                    <a:pt x="5425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8" name="Freeform: Shape 48">
              <a:extLst>
                <a:ext uri="{FF2B5EF4-FFF2-40B4-BE49-F238E27FC236}">
                  <a16:creationId xmlns:a16="http://schemas.microsoft.com/office/drawing/2014/main" id="{00000000-0008-0000-0100-000030000000}"/>
                </a:ext>
              </a:extLst>
            </xdr:cNvPr>
            <xdr:cNvSpPr/>
          </xdr:nvSpPr>
          <xdr:spPr>
            <a:xfrm>
              <a:off x="11160900" y="2479181"/>
              <a:ext cx="77101" cy="10874"/>
            </a:xfrm>
            <a:custGeom>
              <a:avLst/>
              <a:gdLst>
                <a:gd name="connsiteX0" fmla="*/ 0 w 77101"/>
                <a:gd name="connsiteY0" fmla="*/ 0 h 10874"/>
                <a:gd name="connsiteX1" fmla="*/ 77102 w 77101"/>
                <a:gd name="connsiteY1" fmla="*/ 0 h 10874"/>
                <a:gd name="connsiteX2" fmla="*/ 77102 w 77101"/>
                <a:gd name="connsiteY2" fmla="*/ 10875 h 10874"/>
                <a:gd name="connsiteX3" fmla="*/ 0 w 771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101" h="10874">
                  <a:moveTo>
                    <a:pt x="0" y="0"/>
                  </a:moveTo>
                  <a:lnTo>
                    <a:pt x="77102" y="0"/>
                  </a:lnTo>
                  <a:lnTo>
                    <a:pt x="77102"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9" name="Freeform: Shape 49">
              <a:extLst>
                <a:ext uri="{FF2B5EF4-FFF2-40B4-BE49-F238E27FC236}">
                  <a16:creationId xmlns:a16="http://schemas.microsoft.com/office/drawing/2014/main" id="{00000000-0008-0000-0100-000031000000}"/>
                </a:ext>
              </a:extLst>
            </xdr:cNvPr>
            <xdr:cNvSpPr/>
          </xdr:nvSpPr>
          <xdr:spPr>
            <a:xfrm>
              <a:off x="11116301" y="2432138"/>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0" name="Freeform: Shape 50">
              <a:extLst>
                <a:ext uri="{FF2B5EF4-FFF2-40B4-BE49-F238E27FC236}">
                  <a16:creationId xmlns:a16="http://schemas.microsoft.com/office/drawing/2014/main" id="{00000000-0008-0000-0100-000032000000}"/>
                </a:ext>
              </a:extLst>
            </xdr:cNvPr>
            <xdr:cNvSpPr/>
          </xdr:nvSpPr>
          <xdr:spPr>
            <a:xfrm>
              <a:off x="11134787" y="2556405"/>
              <a:ext cx="380096" cy="350806"/>
            </a:xfrm>
            <a:custGeom>
              <a:avLst/>
              <a:gdLst>
                <a:gd name="connsiteX0" fmla="*/ 47480 w 380096"/>
                <a:gd name="connsiteY0" fmla="*/ 350512 h 350806"/>
                <a:gd name="connsiteX1" fmla="*/ 113219 w 380096"/>
                <a:gd name="connsiteY1" fmla="*/ 341470 h 350806"/>
                <a:gd name="connsiteX2" fmla="*/ 203883 w 380096"/>
                <a:gd name="connsiteY2" fmla="*/ 339026 h 350806"/>
                <a:gd name="connsiteX3" fmla="*/ 238218 w 380096"/>
                <a:gd name="connsiteY3" fmla="*/ 340614 h 350806"/>
                <a:gd name="connsiteX4" fmla="*/ 277197 w 380096"/>
                <a:gd name="connsiteY4" fmla="*/ 242862 h 350806"/>
                <a:gd name="connsiteX5" fmla="*/ 358698 w 380096"/>
                <a:gd name="connsiteY5" fmla="*/ 293449 h 350806"/>
                <a:gd name="connsiteX6" fmla="*/ 379348 w 380096"/>
                <a:gd name="connsiteY6" fmla="*/ 260335 h 350806"/>
                <a:gd name="connsiteX7" fmla="*/ 291860 w 380096"/>
                <a:gd name="connsiteY7" fmla="*/ 205961 h 350806"/>
                <a:gd name="connsiteX8" fmla="*/ 297114 w 380096"/>
                <a:gd name="connsiteY8" fmla="*/ 192765 h 350806"/>
                <a:gd name="connsiteX9" fmla="*/ 297114 w 380096"/>
                <a:gd name="connsiteY9" fmla="*/ 175169 h 350806"/>
                <a:gd name="connsiteX10" fmla="*/ 223800 w 380096"/>
                <a:gd name="connsiteY10" fmla="*/ 32452 h 350806"/>
                <a:gd name="connsiteX11" fmla="*/ 213781 w 380096"/>
                <a:gd name="connsiteY11" fmla="*/ 24998 h 350806"/>
                <a:gd name="connsiteX12" fmla="*/ 108698 w 380096"/>
                <a:gd name="connsiteY12" fmla="*/ 1171 h 350806"/>
                <a:gd name="connsiteX13" fmla="*/ 32940 w 380096"/>
                <a:gd name="connsiteY13" fmla="*/ -295 h 350806"/>
                <a:gd name="connsiteX14" fmla="*/ 20294 w 380096"/>
                <a:gd name="connsiteY14" fmla="*/ 12962 h 350806"/>
                <a:gd name="connsiteX15" fmla="*/ 20721 w 380096"/>
                <a:gd name="connsiteY15" fmla="*/ 15956 h 350806"/>
                <a:gd name="connsiteX16" fmla="*/ 34895 w 380096"/>
                <a:gd name="connsiteY16" fmla="*/ 33796 h 350806"/>
                <a:gd name="connsiteX17" fmla="*/ 38072 w 380096"/>
                <a:gd name="connsiteY17" fmla="*/ 47725 h 350806"/>
                <a:gd name="connsiteX18" fmla="*/ 38072 w 380096"/>
                <a:gd name="connsiteY18" fmla="*/ 47725 h 350806"/>
                <a:gd name="connsiteX19" fmla="*/ 23532 w 380096"/>
                <a:gd name="connsiteY19" fmla="*/ 50536 h 350806"/>
                <a:gd name="connsiteX20" fmla="*/ 193 w 380096"/>
                <a:gd name="connsiteY20" fmla="*/ 90736 h 350806"/>
                <a:gd name="connsiteX21" fmla="*/ 36850 w 380096"/>
                <a:gd name="connsiteY21" fmla="*/ 320086 h 350806"/>
                <a:gd name="connsiteX22" fmla="*/ 47480 w 380096"/>
                <a:gd name="connsiteY22" fmla="*/ 350512 h 350806"/>
                <a:gd name="connsiteX23" fmla="*/ 126048 w 380096"/>
                <a:gd name="connsiteY23" fmla="*/ 95990 h 350806"/>
                <a:gd name="connsiteX24" fmla="*/ 135946 w 380096"/>
                <a:gd name="connsiteY24" fmla="*/ 108209 h 350806"/>
                <a:gd name="connsiteX25" fmla="*/ 114685 w 380096"/>
                <a:gd name="connsiteY25" fmla="*/ 95013 h 350806"/>
                <a:gd name="connsiteX26" fmla="*/ 160995 w 380096"/>
                <a:gd name="connsiteY26" fmla="*/ 170159 h 350806"/>
                <a:gd name="connsiteX27" fmla="*/ 153663 w 380096"/>
                <a:gd name="connsiteY27" fmla="*/ 215003 h 350806"/>
                <a:gd name="connsiteX28" fmla="*/ 149753 w 380096"/>
                <a:gd name="connsiteY28" fmla="*/ 218913 h 350806"/>
                <a:gd name="connsiteX29" fmla="*/ 149753 w 380096"/>
                <a:gd name="connsiteY29" fmla="*/ 218913 h 350806"/>
                <a:gd name="connsiteX30" fmla="*/ 113096 w 380096"/>
                <a:gd name="connsiteY30" fmla="*/ 189099 h 350806"/>
                <a:gd name="connsiteX31" fmla="*/ 85604 w 380096"/>
                <a:gd name="connsiteY31" fmla="*/ 123361 h 35080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Lst>
              <a:rect l="l" t="t" r="r" b="b"/>
              <a:pathLst>
                <a:path w="380096" h="350806">
                  <a:moveTo>
                    <a:pt x="47480" y="350512"/>
                  </a:moveTo>
                  <a:cubicBezTo>
                    <a:pt x="69474" y="348679"/>
                    <a:pt x="91469" y="343302"/>
                    <a:pt x="113219" y="341470"/>
                  </a:cubicBezTo>
                  <a:cubicBezTo>
                    <a:pt x="143375" y="338940"/>
                    <a:pt x="173642" y="338134"/>
                    <a:pt x="203883" y="339026"/>
                  </a:cubicBezTo>
                  <a:cubicBezTo>
                    <a:pt x="215369" y="339026"/>
                    <a:pt x="226733" y="339759"/>
                    <a:pt x="238218" y="340614"/>
                  </a:cubicBezTo>
                  <a:lnTo>
                    <a:pt x="277197" y="242862"/>
                  </a:lnTo>
                  <a:lnTo>
                    <a:pt x="358698" y="293449"/>
                  </a:lnTo>
                  <a:lnTo>
                    <a:pt x="379348" y="260335"/>
                  </a:lnTo>
                  <a:lnTo>
                    <a:pt x="291860" y="205961"/>
                  </a:lnTo>
                  <a:lnTo>
                    <a:pt x="297114" y="192765"/>
                  </a:lnTo>
                  <a:cubicBezTo>
                    <a:pt x="299815" y="187205"/>
                    <a:pt x="299815" y="180729"/>
                    <a:pt x="297114" y="175169"/>
                  </a:cubicBezTo>
                  <a:lnTo>
                    <a:pt x="223800" y="32452"/>
                  </a:lnTo>
                  <a:cubicBezTo>
                    <a:pt x="221748" y="28590"/>
                    <a:pt x="218070" y="25853"/>
                    <a:pt x="213781" y="24998"/>
                  </a:cubicBezTo>
                  <a:lnTo>
                    <a:pt x="108698" y="1171"/>
                  </a:lnTo>
                  <a:lnTo>
                    <a:pt x="32940" y="-295"/>
                  </a:lnTo>
                  <a:cubicBezTo>
                    <a:pt x="25792" y="-124"/>
                    <a:pt x="20122" y="5802"/>
                    <a:pt x="20294" y="12962"/>
                  </a:cubicBezTo>
                  <a:cubicBezTo>
                    <a:pt x="20318" y="13977"/>
                    <a:pt x="20464" y="14979"/>
                    <a:pt x="20721" y="15956"/>
                  </a:cubicBezTo>
                  <a:cubicBezTo>
                    <a:pt x="24008" y="22909"/>
                    <a:pt x="28859" y="29018"/>
                    <a:pt x="34895" y="33796"/>
                  </a:cubicBezTo>
                  <a:cubicBezTo>
                    <a:pt x="35420" y="38549"/>
                    <a:pt x="36496" y="43217"/>
                    <a:pt x="38072" y="47725"/>
                  </a:cubicBezTo>
                  <a:lnTo>
                    <a:pt x="38072" y="47725"/>
                  </a:lnTo>
                  <a:cubicBezTo>
                    <a:pt x="33062" y="47285"/>
                    <a:pt x="28015" y="48251"/>
                    <a:pt x="23532" y="50536"/>
                  </a:cubicBezTo>
                  <a:cubicBezTo>
                    <a:pt x="-5549" y="64588"/>
                    <a:pt x="-906" y="74974"/>
                    <a:pt x="193" y="90736"/>
                  </a:cubicBezTo>
                  <a:cubicBezTo>
                    <a:pt x="6058" y="168070"/>
                    <a:pt x="18326" y="244781"/>
                    <a:pt x="36850" y="320086"/>
                  </a:cubicBezTo>
                  <a:cubicBezTo>
                    <a:pt x="39660" y="329495"/>
                    <a:pt x="43815" y="339881"/>
                    <a:pt x="47480" y="350512"/>
                  </a:cubicBezTo>
                  <a:close/>
                  <a:moveTo>
                    <a:pt x="126048" y="95990"/>
                  </a:moveTo>
                  <a:lnTo>
                    <a:pt x="135946" y="108209"/>
                  </a:lnTo>
                  <a:lnTo>
                    <a:pt x="114685" y="95013"/>
                  </a:lnTo>
                  <a:close/>
                  <a:moveTo>
                    <a:pt x="160995" y="170159"/>
                  </a:moveTo>
                  <a:cubicBezTo>
                    <a:pt x="155924" y="184553"/>
                    <a:pt x="153443" y="199742"/>
                    <a:pt x="153663" y="215003"/>
                  </a:cubicBezTo>
                  <a:lnTo>
                    <a:pt x="149753" y="218913"/>
                  </a:lnTo>
                  <a:lnTo>
                    <a:pt x="149753" y="218913"/>
                  </a:lnTo>
                  <a:cubicBezTo>
                    <a:pt x="133673" y="215003"/>
                    <a:pt x="120208" y="204043"/>
                    <a:pt x="113096" y="189099"/>
                  </a:cubicBezTo>
                  <a:cubicBezTo>
                    <a:pt x="104543" y="170526"/>
                    <a:pt x="91713" y="141445"/>
                    <a:pt x="85604" y="123361"/>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1" name="Freeform: Shape 51">
              <a:extLst>
                <a:ext uri="{FF2B5EF4-FFF2-40B4-BE49-F238E27FC236}">
                  <a16:creationId xmlns:a16="http://schemas.microsoft.com/office/drawing/2014/main" id="{00000000-0008-0000-0100-000033000000}"/>
                </a:ext>
              </a:extLst>
            </xdr:cNvPr>
            <xdr:cNvSpPr/>
          </xdr:nvSpPr>
          <xdr:spPr>
            <a:xfrm>
              <a:off x="11150994" y="2564103"/>
              <a:ext cx="196245" cy="233883"/>
            </a:xfrm>
            <a:custGeom>
              <a:avLst/>
              <a:gdLst>
                <a:gd name="connsiteX0" fmla="*/ -740 w 196245"/>
                <a:gd name="connsiteY0" fmla="*/ -295 h 233883"/>
                <a:gd name="connsiteX1" fmla="*/ 90780 w 196245"/>
                <a:gd name="connsiteY1" fmla="*/ 66787 h 233883"/>
                <a:gd name="connsiteX2" fmla="*/ 134402 w 196245"/>
                <a:gd name="connsiteY2" fmla="*/ 122383 h 233883"/>
                <a:gd name="connsiteX3" fmla="*/ 122183 w 196245"/>
                <a:gd name="connsiteY3" fmla="*/ 214637 h 233883"/>
                <a:gd name="connsiteX4" fmla="*/ 195497 w 196245"/>
                <a:gd name="connsiteY4" fmla="*/ 202418 h 233883"/>
                <a:gd name="connsiteX5" fmla="*/ 174236 w 196245"/>
                <a:gd name="connsiteY5" fmla="*/ 30863 h 23388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96245" h="233883">
                  <a:moveTo>
                    <a:pt x="-740" y="-295"/>
                  </a:moveTo>
                  <a:cubicBezTo>
                    <a:pt x="-740" y="-295"/>
                    <a:pt x="-3550" y="64832"/>
                    <a:pt x="90780" y="66787"/>
                  </a:cubicBezTo>
                  <a:lnTo>
                    <a:pt x="134402" y="122383"/>
                  </a:lnTo>
                  <a:cubicBezTo>
                    <a:pt x="118640" y="150426"/>
                    <a:pt x="114265" y="183454"/>
                    <a:pt x="122183" y="214637"/>
                  </a:cubicBezTo>
                  <a:cubicBezTo>
                    <a:pt x="133547" y="263512"/>
                    <a:pt x="195497" y="202418"/>
                    <a:pt x="195497" y="202418"/>
                  </a:cubicBezTo>
                  <a:lnTo>
                    <a:pt x="174236" y="30863"/>
                  </a:lnTo>
                  <a:close/>
                </a:path>
              </a:pathLst>
            </a:custGeom>
            <a:solidFill>
              <a:srgbClr val="D36F54"/>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2" name="Freeform: Shape 52">
              <a:extLst>
                <a:ext uri="{FF2B5EF4-FFF2-40B4-BE49-F238E27FC236}">
                  <a16:creationId xmlns:a16="http://schemas.microsoft.com/office/drawing/2014/main" id="{00000000-0008-0000-0100-000034000000}"/>
                </a:ext>
              </a:extLst>
            </xdr:cNvPr>
            <xdr:cNvSpPr/>
          </xdr:nvSpPr>
          <xdr:spPr>
            <a:xfrm>
              <a:off x="11063637" y="2525369"/>
              <a:ext cx="126955" cy="138318"/>
            </a:xfrm>
            <a:custGeom>
              <a:avLst/>
              <a:gdLst>
                <a:gd name="connsiteX0" fmla="*/ 0 w 126955"/>
                <a:gd name="connsiteY0" fmla="*/ 0 h 138318"/>
                <a:gd name="connsiteX1" fmla="*/ 15885 w 126955"/>
                <a:gd name="connsiteY1" fmla="*/ 16984 h 138318"/>
                <a:gd name="connsiteX2" fmla="*/ 75880 w 126955"/>
                <a:gd name="connsiteY2" fmla="*/ 107649 h 138318"/>
                <a:gd name="connsiteX3" fmla="*/ 126955 w 126955"/>
                <a:gd name="connsiteY3" fmla="*/ 138319 h 138318"/>
                <a:gd name="connsiteX4" fmla="*/ 126955 w 126955"/>
                <a:gd name="connsiteY4" fmla="*/ 69404 h 138318"/>
                <a:gd name="connsiteX5" fmla="*/ 0 w 126955"/>
                <a:gd name="connsiteY5" fmla="*/ 0 h 1383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26955" h="138318">
                  <a:moveTo>
                    <a:pt x="0" y="0"/>
                  </a:moveTo>
                  <a:lnTo>
                    <a:pt x="15885" y="16984"/>
                  </a:lnTo>
                  <a:lnTo>
                    <a:pt x="75880" y="107649"/>
                  </a:lnTo>
                  <a:lnTo>
                    <a:pt x="126955" y="138319"/>
                  </a:lnTo>
                  <a:lnTo>
                    <a:pt x="126955" y="69404"/>
                  </a:lnTo>
                  <a:lnTo>
                    <a:pt x="0" y="0"/>
                  </a:ln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3" name="Freeform: Shape 53">
              <a:extLst>
                <a:ext uri="{FF2B5EF4-FFF2-40B4-BE49-F238E27FC236}">
                  <a16:creationId xmlns:a16="http://schemas.microsoft.com/office/drawing/2014/main" id="{00000000-0008-0000-0100-000035000000}"/>
                </a:ext>
              </a:extLst>
            </xdr:cNvPr>
            <xdr:cNvSpPr/>
          </xdr:nvSpPr>
          <xdr:spPr>
            <a:xfrm rot="18111602">
              <a:off x="11156823" y="2505265"/>
              <a:ext cx="39100" cy="180229"/>
            </a:xfrm>
            <a:custGeom>
              <a:avLst/>
              <a:gdLst>
                <a:gd name="connsiteX0" fmla="*/ -748 w 39100"/>
                <a:gd name="connsiteY0" fmla="*/ -295 h 180229"/>
                <a:gd name="connsiteX1" fmla="*/ 38353 w 39100"/>
                <a:gd name="connsiteY1" fmla="*/ -295 h 180229"/>
                <a:gd name="connsiteX2" fmla="*/ 38353 w 39100"/>
                <a:gd name="connsiteY2" fmla="*/ 179935 h 180229"/>
                <a:gd name="connsiteX3" fmla="*/ -748 w 39100"/>
                <a:gd name="connsiteY3" fmla="*/ 179935 h 180229"/>
              </a:gdLst>
              <a:ahLst/>
              <a:cxnLst>
                <a:cxn ang="0">
                  <a:pos x="connsiteX0" y="connsiteY0"/>
                </a:cxn>
                <a:cxn ang="0">
                  <a:pos x="connsiteX1" y="connsiteY1"/>
                </a:cxn>
                <a:cxn ang="0">
                  <a:pos x="connsiteX2" y="connsiteY2"/>
                </a:cxn>
                <a:cxn ang="0">
                  <a:pos x="connsiteX3" y="connsiteY3"/>
                </a:cxn>
              </a:cxnLst>
              <a:rect l="l" t="t" r="r" b="b"/>
              <a:pathLst>
                <a:path w="39100" h="180229">
                  <a:moveTo>
                    <a:pt x="-748" y="-295"/>
                  </a:moveTo>
                  <a:lnTo>
                    <a:pt x="38353" y="-295"/>
                  </a:lnTo>
                  <a:lnTo>
                    <a:pt x="38353" y="179935"/>
                  </a:lnTo>
                  <a:lnTo>
                    <a:pt x="-748" y="179935"/>
                  </a:lnTo>
                  <a:close/>
                </a:path>
              </a:pathLst>
            </a:custGeom>
            <a:solidFill>
              <a:srgbClr val="FDB515"/>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4" name="Freeform: Shape 54">
              <a:extLst>
                <a:ext uri="{FF2B5EF4-FFF2-40B4-BE49-F238E27FC236}">
                  <a16:creationId xmlns:a16="http://schemas.microsoft.com/office/drawing/2014/main" id="{00000000-0008-0000-0100-000036000000}"/>
                </a:ext>
              </a:extLst>
            </xdr:cNvPr>
            <xdr:cNvSpPr/>
          </xdr:nvSpPr>
          <xdr:spPr>
            <a:xfrm rot="18111602">
              <a:off x="11163949" y="2508098"/>
              <a:ext cx="14662" cy="168133"/>
            </a:xfrm>
            <a:custGeom>
              <a:avLst/>
              <a:gdLst>
                <a:gd name="connsiteX0" fmla="*/ -749 w 14662"/>
                <a:gd name="connsiteY0" fmla="*/ -295 h 168133"/>
                <a:gd name="connsiteX1" fmla="*/ 13914 w 14662"/>
                <a:gd name="connsiteY1" fmla="*/ -295 h 168133"/>
                <a:gd name="connsiteX2" fmla="*/ 13914 w 14662"/>
                <a:gd name="connsiteY2" fmla="*/ 167838 h 168133"/>
                <a:gd name="connsiteX3" fmla="*/ -749 w 14662"/>
                <a:gd name="connsiteY3" fmla="*/ 167838 h 168133"/>
              </a:gdLst>
              <a:ahLst/>
              <a:cxnLst>
                <a:cxn ang="0">
                  <a:pos x="connsiteX0" y="connsiteY0"/>
                </a:cxn>
                <a:cxn ang="0">
                  <a:pos x="connsiteX1" y="connsiteY1"/>
                </a:cxn>
                <a:cxn ang="0">
                  <a:pos x="connsiteX2" y="connsiteY2"/>
                </a:cxn>
                <a:cxn ang="0">
                  <a:pos x="connsiteX3" y="connsiteY3"/>
                </a:cxn>
              </a:cxnLst>
              <a:rect l="l" t="t" r="r" b="b"/>
              <a:pathLst>
                <a:path w="14662" h="168133">
                  <a:moveTo>
                    <a:pt x="-749" y="-295"/>
                  </a:moveTo>
                  <a:lnTo>
                    <a:pt x="13914" y="-295"/>
                  </a:lnTo>
                  <a:lnTo>
                    <a:pt x="13914" y="167838"/>
                  </a:lnTo>
                  <a:lnTo>
                    <a:pt x="-749" y="167838"/>
                  </a:lnTo>
                  <a:close/>
                </a:path>
              </a:pathLst>
            </a:custGeom>
            <a:solidFill>
              <a:srgbClr val="FEDA42"/>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5" name="Freeform: Shape 55">
              <a:extLst>
                <a:ext uri="{FF2B5EF4-FFF2-40B4-BE49-F238E27FC236}">
                  <a16:creationId xmlns:a16="http://schemas.microsoft.com/office/drawing/2014/main" id="{00000000-0008-0000-0100-000037000000}"/>
                </a:ext>
              </a:extLst>
            </xdr:cNvPr>
            <xdr:cNvSpPr/>
          </xdr:nvSpPr>
          <xdr:spPr>
            <a:xfrm>
              <a:off x="11129131" y="2586929"/>
              <a:ext cx="73313" cy="48166"/>
            </a:xfrm>
            <a:custGeom>
              <a:avLst/>
              <a:gdLst>
                <a:gd name="connsiteX0" fmla="*/ -749 w 73313"/>
                <a:gd name="connsiteY0" fmla="*/ 2050 h 48166"/>
                <a:gd name="connsiteX1" fmla="*/ 72565 w 73313"/>
                <a:gd name="connsiteY1" fmla="*/ 47871 h 48166"/>
                <a:gd name="connsiteX2" fmla="*/ 44828 w 73313"/>
                <a:gd name="connsiteY2" fmla="*/ 11948 h 48166"/>
                <a:gd name="connsiteX3" fmla="*/ -749 w 73313"/>
                <a:gd name="connsiteY3" fmla="*/ 2050 h 48166"/>
              </a:gdLst>
              <a:ahLst/>
              <a:cxnLst>
                <a:cxn ang="0">
                  <a:pos x="connsiteX0" y="connsiteY0"/>
                </a:cxn>
                <a:cxn ang="0">
                  <a:pos x="connsiteX1" y="connsiteY1"/>
                </a:cxn>
                <a:cxn ang="0">
                  <a:pos x="connsiteX2" y="connsiteY2"/>
                </a:cxn>
                <a:cxn ang="0">
                  <a:pos x="connsiteX3" y="connsiteY3"/>
                </a:cxn>
              </a:cxnLst>
              <a:rect l="l" t="t" r="r" b="b"/>
              <a:pathLst>
                <a:path w="73313" h="48166">
                  <a:moveTo>
                    <a:pt x="-749" y="2050"/>
                  </a:moveTo>
                  <a:lnTo>
                    <a:pt x="72565" y="47871"/>
                  </a:lnTo>
                  <a:cubicBezTo>
                    <a:pt x="72565" y="37241"/>
                    <a:pt x="61568" y="22822"/>
                    <a:pt x="44828" y="11948"/>
                  </a:cubicBezTo>
                  <a:cubicBezTo>
                    <a:pt x="28088" y="1072"/>
                    <a:pt x="8416" y="-3449"/>
                    <a:pt x="-749" y="2050"/>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6" name="Freeform: Shape 56">
              <a:extLst>
                <a:ext uri="{FF2B5EF4-FFF2-40B4-BE49-F238E27FC236}">
                  <a16:creationId xmlns:a16="http://schemas.microsoft.com/office/drawing/2014/main" id="{00000000-0008-0000-0100-000038000000}"/>
                </a:ext>
              </a:extLst>
            </xdr:cNvPr>
            <xdr:cNvSpPr/>
          </xdr:nvSpPr>
          <xdr:spPr>
            <a:xfrm>
              <a:off x="11136548" y="2549196"/>
              <a:ext cx="68584" cy="41481"/>
            </a:xfrm>
            <a:custGeom>
              <a:avLst/>
              <a:gdLst>
                <a:gd name="connsiteX0" fmla="*/ 1243 w 68584"/>
                <a:gd name="connsiteY0" fmla="*/ -295 h 41481"/>
                <a:gd name="connsiteX1" fmla="*/ -224 w 68584"/>
                <a:gd name="connsiteY1" fmla="*/ 2515 h 41481"/>
                <a:gd name="connsiteX2" fmla="*/ 36433 w 68584"/>
                <a:gd name="connsiteY2" fmla="*/ 37095 h 41481"/>
                <a:gd name="connsiteX3" fmla="*/ 67836 w 68584"/>
                <a:gd name="connsiteY3" fmla="*/ 40883 h 41481"/>
              </a:gdLst>
              <a:ahLst/>
              <a:cxnLst>
                <a:cxn ang="0">
                  <a:pos x="connsiteX0" y="connsiteY0"/>
                </a:cxn>
                <a:cxn ang="0">
                  <a:pos x="connsiteX1" y="connsiteY1"/>
                </a:cxn>
                <a:cxn ang="0">
                  <a:pos x="connsiteX2" y="connsiteY2"/>
                </a:cxn>
                <a:cxn ang="0">
                  <a:pos x="connsiteX3" y="connsiteY3"/>
                </a:cxn>
              </a:cxnLst>
              <a:rect l="l" t="t" r="r" b="b"/>
              <a:pathLst>
                <a:path w="68584" h="41481">
                  <a:moveTo>
                    <a:pt x="1243" y="-295"/>
                  </a:moveTo>
                  <a:cubicBezTo>
                    <a:pt x="583" y="548"/>
                    <a:pt x="94" y="1501"/>
                    <a:pt x="-224" y="2515"/>
                  </a:cubicBezTo>
                  <a:cubicBezTo>
                    <a:pt x="-3889" y="14734"/>
                    <a:pt x="11995" y="29519"/>
                    <a:pt x="36433" y="37095"/>
                  </a:cubicBezTo>
                  <a:cubicBezTo>
                    <a:pt x="46514" y="40540"/>
                    <a:pt x="57218" y="41836"/>
                    <a:pt x="67836" y="40883"/>
                  </a:cubicBezTo>
                  <a:close/>
                </a:path>
              </a:pathLst>
            </a:custGeom>
            <a:solidFill>
              <a:srgbClr val="D36F54">
                <a:alpha val="3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7" name="Freeform: Shape 57">
              <a:extLst>
                <a:ext uri="{FF2B5EF4-FFF2-40B4-BE49-F238E27FC236}">
                  <a16:creationId xmlns:a16="http://schemas.microsoft.com/office/drawing/2014/main" id="{00000000-0008-0000-0100-000039000000}"/>
                </a:ext>
              </a:extLst>
            </xdr:cNvPr>
            <xdr:cNvSpPr/>
          </xdr:nvSpPr>
          <xdr:spPr>
            <a:xfrm>
              <a:off x="11120668" y="2535125"/>
              <a:ext cx="371855" cy="686236"/>
            </a:xfrm>
            <a:custGeom>
              <a:avLst/>
              <a:gdLst>
                <a:gd name="connsiteX0" fmla="*/ 291806 w 371855"/>
                <a:gd name="connsiteY0" fmla="*/ 174578 h 686236"/>
                <a:gd name="connsiteX1" fmla="*/ 218492 w 371855"/>
                <a:gd name="connsiteY1" fmla="*/ 31860 h 686236"/>
                <a:gd name="connsiteX2" fmla="*/ 208472 w 371855"/>
                <a:gd name="connsiteY2" fmla="*/ 24284 h 686236"/>
                <a:gd name="connsiteX3" fmla="*/ 103267 w 371855"/>
                <a:gd name="connsiteY3" fmla="*/ 1191 h 686236"/>
                <a:gd name="connsiteX4" fmla="*/ 27509 w 371855"/>
                <a:gd name="connsiteY4" fmla="*/ -275 h 686236"/>
                <a:gd name="connsiteX5" fmla="*/ 14618 w 371855"/>
                <a:gd name="connsiteY5" fmla="*/ 11235 h 686236"/>
                <a:gd name="connsiteX6" fmla="*/ 15290 w 371855"/>
                <a:gd name="connsiteY6" fmla="*/ 15976 h 686236"/>
                <a:gd name="connsiteX7" fmla="*/ 94224 w 371855"/>
                <a:gd name="connsiteY7" fmla="*/ 50677 h 686236"/>
                <a:gd name="connsiteX8" fmla="*/ 181102 w 371855"/>
                <a:gd name="connsiteY8" fmla="*/ 81347 h 686236"/>
                <a:gd name="connsiteX9" fmla="*/ 188921 w 371855"/>
                <a:gd name="connsiteY9" fmla="*/ 156860 h 686236"/>
                <a:gd name="connsiteX10" fmla="*/ 181468 w 371855"/>
                <a:gd name="connsiteY10" fmla="*/ 181298 h 686236"/>
                <a:gd name="connsiteX11" fmla="*/ 144811 w 371855"/>
                <a:gd name="connsiteY11" fmla="*/ 218933 h 686236"/>
                <a:gd name="connsiteX12" fmla="*/ 144811 w 371855"/>
                <a:gd name="connsiteY12" fmla="*/ 218933 h 686236"/>
                <a:gd name="connsiteX13" fmla="*/ 108154 w 371855"/>
                <a:gd name="connsiteY13" fmla="*/ 189119 h 686236"/>
                <a:gd name="connsiteX14" fmla="*/ 77851 w 371855"/>
                <a:gd name="connsiteY14" fmla="*/ 114094 h 686236"/>
                <a:gd name="connsiteX15" fmla="*/ 9425 w 371855"/>
                <a:gd name="connsiteY15" fmla="*/ 56909 h 686236"/>
                <a:gd name="connsiteX16" fmla="*/ 13335 w 371855"/>
                <a:gd name="connsiteY16" fmla="*/ 110306 h 686236"/>
                <a:gd name="connsiteX17" fmla="*/ 49992 w 371855"/>
                <a:gd name="connsiteY17" fmla="*/ 272574 h 686236"/>
                <a:gd name="connsiteX18" fmla="*/ 103755 w 371855"/>
                <a:gd name="connsiteY18" fmla="*/ 401606 h 686236"/>
                <a:gd name="connsiteX19" fmla="*/ 149332 w 371855"/>
                <a:gd name="connsiteY19" fmla="*/ 685942 h 686236"/>
                <a:gd name="connsiteX20" fmla="*/ 371107 w 371855"/>
                <a:gd name="connsiteY20" fmla="*/ 685942 h 686236"/>
                <a:gd name="connsiteX21" fmla="*/ 224479 w 371855"/>
                <a:gd name="connsiteY21" fmla="*/ 360673 h 686236"/>
                <a:gd name="connsiteX22" fmla="*/ 291195 w 371855"/>
                <a:gd name="connsiteY22" fmla="*/ 192784 h 686236"/>
                <a:gd name="connsiteX23" fmla="*/ 291806 w 371855"/>
                <a:gd name="connsiteY23" fmla="*/ 174578 h 68623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Lst>
              <a:rect l="l" t="t" r="r" b="b"/>
              <a:pathLst>
                <a:path w="371855" h="686236">
                  <a:moveTo>
                    <a:pt x="291806" y="174578"/>
                  </a:moveTo>
                  <a:lnTo>
                    <a:pt x="218492" y="31860"/>
                  </a:lnTo>
                  <a:cubicBezTo>
                    <a:pt x="216512" y="27913"/>
                    <a:pt x="212810" y="25115"/>
                    <a:pt x="208472" y="24284"/>
                  </a:cubicBezTo>
                  <a:lnTo>
                    <a:pt x="103267" y="1191"/>
                  </a:lnTo>
                  <a:lnTo>
                    <a:pt x="27509" y="-275"/>
                  </a:lnTo>
                  <a:cubicBezTo>
                    <a:pt x="20776" y="-654"/>
                    <a:pt x="14997" y="4490"/>
                    <a:pt x="14618" y="11235"/>
                  </a:cubicBezTo>
                  <a:cubicBezTo>
                    <a:pt x="14532" y="12847"/>
                    <a:pt x="14752" y="14448"/>
                    <a:pt x="15290" y="15976"/>
                  </a:cubicBezTo>
                  <a:cubicBezTo>
                    <a:pt x="22988" y="32593"/>
                    <a:pt x="43149" y="51655"/>
                    <a:pt x="94224" y="50677"/>
                  </a:cubicBezTo>
                  <a:lnTo>
                    <a:pt x="181102" y="81347"/>
                  </a:lnTo>
                  <a:cubicBezTo>
                    <a:pt x="180809" y="106738"/>
                    <a:pt x="183423" y="132068"/>
                    <a:pt x="188921" y="156860"/>
                  </a:cubicBezTo>
                  <a:cubicBezTo>
                    <a:pt x="190607" y="165731"/>
                    <a:pt x="187822" y="174871"/>
                    <a:pt x="181468" y="181298"/>
                  </a:cubicBezTo>
                  <a:lnTo>
                    <a:pt x="144811" y="218933"/>
                  </a:lnTo>
                  <a:lnTo>
                    <a:pt x="144811" y="218933"/>
                  </a:lnTo>
                  <a:cubicBezTo>
                    <a:pt x="128731" y="215023"/>
                    <a:pt x="115266" y="204062"/>
                    <a:pt x="108154" y="189119"/>
                  </a:cubicBezTo>
                  <a:cubicBezTo>
                    <a:pt x="95850" y="165059"/>
                    <a:pt x="85708" y="139949"/>
                    <a:pt x="77851" y="114094"/>
                  </a:cubicBezTo>
                  <a:cubicBezTo>
                    <a:pt x="73696" y="85990"/>
                    <a:pt x="44371" y="46401"/>
                    <a:pt x="9425" y="56909"/>
                  </a:cubicBezTo>
                  <a:cubicBezTo>
                    <a:pt x="-13180" y="63752"/>
                    <a:pt x="8203" y="95155"/>
                    <a:pt x="13335" y="110306"/>
                  </a:cubicBezTo>
                  <a:cubicBezTo>
                    <a:pt x="22988" y="138654"/>
                    <a:pt x="35940" y="224309"/>
                    <a:pt x="49992" y="272574"/>
                  </a:cubicBezTo>
                  <a:cubicBezTo>
                    <a:pt x="65400" y="316587"/>
                    <a:pt x="83350" y="359671"/>
                    <a:pt x="103755" y="401606"/>
                  </a:cubicBezTo>
                  <a:lnTo>
                    <a:pt x="149332" y="685942"/>
                  </a:lnTo>
                  <a:lnTo>
                    <a:pt x="371107" y="685942"/>
                  </a:lnTo>
                  <a:lnTo>
                    <a:pt x="224479" y="360673"/>
                  </a:lnTo>
                  <a:lnTo>
                    <a:pt x="291195" y="192784"/>
                  </a:lnTo>
                  <a:cubicBezTo>
                    <a:pt x="294249" y="187151"/>
                    <a:pt x="294469" y="180406"/>
                    <a:pt x="291806" y="174578"/>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8" name="Freeform: Shape 58">
              <a:extLst>
                <a:ext uri="{FF2B5EF4-FFF2-40B4-BE49-F238E27FC236}">
                  <a16:creationId xmlns:a16="http://schemas.microsoft.com/office/drawing/2014/main" id="{00000000-0008-0000-0100-00003A000000}"/>
                </a:ext>
              </a:extLst>
            </xdr:cNvPr>
            <xdr:cNvSpPr/>
          </xdr:nvSpPr>
          <xdr:spPr>
            <a:xfrm>
              <a:off x="11301540" y="2684827"/>
              <a:ext cx="108382" cy="105938"/>
            </a:xfrm>
            <a:custGeom>
              <a:avLst/>
              <a:gdLst>
                <a:gd name="connsiteX0" fmla="*/ 8660 w 108382"/>
                <a:gd name="connsiteY0" fmla="*/ -295 h 105938"/>
                <a:gd name="connsiteX1" fmla="*/ 9393 w 108382"/>
                <a:gd name="connsiteY1" fmla="*/ 3981 h 105938"/>
                <a:gd name="connsiteX2" fmla="*/ 2062 w 108382"/>
                <a:gd name="connsiteY2" fmla="*/ 28419 h 105938"/>
                <a:gd name="connsiteX3" fmla="*/ -749 w 108382"/>
                <a:gd name="connsiteY3" fmla="*/ 31596 h 105938"/>
                <a:gd name="connsiteX4" fmla="*/ 86251 w 108382"/>
                <a:gd name="connsiteY4" fmla="*/ 105643 h 105938"/>
                <a:gd name="connsiteX5" fmla="*/ 107634 w 108382"/>
                <a:gd name="connsiteY5" fmla="*/ 52124 h 10593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8382" h="105938">
                  <a:moveTo>
                    <a:pt x="8660" y="-295"/>
                  </a:moveTo>
                  <a:lnTo>
                    <a:pt x="9393" y="3981"/>
                  </a:lnTo>
                  <a:cubicBezTo>
                    <a:pt x="11080" y="12840"/>
                    <a:pt x="8343" y="21955"/>
                    <a:pt x="2062" y="28419"/>
                  </a:cubicBezTo>
                  <a:lnTo>
                    <a:pt x="-749" y="31596"/>
                  </a:lnTo>
                  <a:lnTo>
                    <a:pt x="86251" y="105643"/>
                  </a:lnTo>
                  <a:lnTo>
                    <a:pt x="107634" y="52124"/>
                  </a:lnTo>
                  <a:close/>
                </a:path>
              </a:pathLst>
            </a:custGeom>
            <a:solidFill>
              <a:srgbClr val="E67B6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9" name="Freeform: Shape 59">
              <a:extLst>
                <a:ext uri="{FF2B5EF4-FFF2-40B4-BE49-F238E27FC236}">
                  <a16:creationId xmlns:a16="http://schemas.microsoft.com/office/drawing/2014/main" id="{00000000-0008-0000-0100-00003B000000}"/>
                </a:ext>
              </a:extLst>
            </xdr:cNvPr>
            <xdr:cNvSpPr/>
          </xdr:nvSpPr>
          <xdr:spPr>
            <a:xfrm rot="18092998">
              <a:off x="11372811" y="2564282"/>
              <a:ext cx="39100" cy="327835"/>
            </a:xfrm>
            <a:custGeom>
              <a:avLst/>
              <a:gdLst>
                <a:gd name="connsiteX0" fmla="*/ -749 w 39100"/>
                <a:gd name="connsiteY0" fmla="*/ -295 h 327835"/>
                <a:gd name="connsiteX1" fmla="*/ 38352 w 39100"/>
                <a:gd name="connsiteY1" fmla="*/ -295 h 327835"/>
                <a:gd name="connsiteX2" fmla="*/ 38352 w 39100"/>
                <a:gd name="connsiteY2" fmla="*/ 327540 h 327835"/>
                <a:gd name="connsiteX3" fmla="*/ -749 w 39100"/>
                <a:gd name="connsiteY3" fmla="*/ 327540 h 327835"/>
              </a:gdLst>
              <a:ahLst/>
              <a:cxnLst>
                <a:cxn ang="0">
                  <a:pos x="connsiteX0" y="connsiteY0"/>
                </a:cxn>
                <a:cxn ang="0">
                  <a:pos x="connsiteX1" y="connsiteY1"/>
                </a:cxn>
                <a:cxn ang="0">
                  <a:pos x="connsiteX2" y="connsiteY2"/>
                </a:cxn>
                <a:cxn ang="0">
                  <a:pos x="connsiteX3" y="connsiteY3"/>
                </a:cxn>
              </a:cxnLst>
              <a:rect l="l" t="t" r="r" b="b"/>
              <a:pathLst>
                <a:path w="39100" h="327835">
                  <a:moveTo>
                    <a:pt x="-749" y="-295"/>
                  </a:moveTo>
                  <a:lnTo>
                    <a:pt x="38352" y="-295"/>
                  </a:lnTo>
                  <a:lnTo>
                    <a:pt x="38352" y="327540"/>
                  </a:lnTo>
                  <a:lnTo>
                    <a:pt x="-749" y="327540"/>
                  </a:lnTo>
                  <a:close/>
                </a:path>
              </a:pathLst>
            </a:custGeom>
            <a:solidFill>
              <a:srgbClr val="FDB515"/>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0" name="Freeform: Shape 60">
              <a:extLst>
                <a:ext uri="{FF2B5EF4-FFF2-40B4-BE49-F238E27FC236}">
                  <a16:creationId xmlns:a16="http://schemas.microsoft.com/office/drawing/2014/main" id="{00000000-0008-0000-0100-00003C000000}"/>
                </a:ext>
              </a:extLst>
            </xdr:cNvPr>
            <xdr:cNvSpPr/>
          </xdr:nvSpPr>
          <xdr:spPr>
            <a:xfrm rot="18093599">
              <a:off x="11379656" y="2554915"/>
              <a:ext cx="14662" cy="339931"/>
            </a:xfrm>
            <a:custGeom>
              <a:avLst/>
              <a:gdLst>
                <a:gd name="connsiteX0" fmla="*/ -749 w 14662"/>
                <a:gd name="connsiteY0" fmla="*/ -295 h 339931"/>
                <a:gd name="connsiteX1" fmla="*/ 13914 w 14662"/>
                <a:gd name="connsiteY1" fmla="*/ -295 h 339931"/>
                <a:gd name="connsiteX2" fmla="*/ 13914 w 14662"/>
                <a:gd name="connsiteY2" fmla="*/ 339637 h 339931"/>
                <a:gd name="connsiteX3" fmla="*/ -749 w 14662"/>
                <a:gd name="connsiteY3" fmla="*/ 339637 h 339931"/>
              </a:gdLst>
              <a:ahLst/>
              <a:cxnLst>
                <a:cxn ang="0">
                  <a:pos x="connsiteX0" y="connsiteY0"/>
                </a:cxn>
                <a:cxn ang="0">
                  <a:pos x="connsiteX1" y="connsiteY1"/>
                </a:cxn>
                <a:cxn ang="0">
                  <a:pos x="connsiteX2" y="connsiteY2"/>
                </a:cxn>
                <a:cxn ang="0">
                  <a:pos x="connsiteX3" y="connsiteY3"/>
                </a:cxn>
              </a:cxnLst>
              <a:rect l="l" t="t" r="r" b="b"/>
              <a:pathLst>
                <a:path w="14662" h="339931">
                  <a:moveTo>
                    <a:pt x="-749" y="-295"/>
                  </a:moveTo>
                  <a:lnTo>
                    <a:pt x="13914" y="-295"/>
                  </a:lnTo>
                  <a:lnTo>
                    <a:pt x="13914" y="339637"/>
                  </a:lnTo>
                  <a:lnTo>
                    <a:pt x="-749" y="339637"/>
                  </a:lnTo>
                  <a:close/>
                </a:path>
              </a:pathLst>
            </a:custGeom>
            <a:solidFill>
              <a:srgbClr val="FEDA42"/>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1" name="Freeform: Shape 61">
              <a:extLst>
                <a:ext uri="{FF2B5EF4-FFF2-40B4-BE49-F238E27FC236}">
                  <a16:creationId xmlns:a16="http://schemas.microsoft.com/office/drawing/2014/main" id="{00000000-0008-0000-0100-00003D000000}"/>
                </a:ext>
              </a:extLst>
            </xdr:cNvPr>
            <xdr:cNvSpPr/>
          </xdr:nvSpPr>
          <xdr:spPr>
            <a:xfrm>
              <a:off x="11063637" y="2525369"/>
              <a:ext cx="46432" cy="39222"/>
            </a:xfrm>
            <a:custGeom>
              <a:avLst/>
              <a:gdLst>
                <a:gd name="connsiteX0" fmla="*/ 46432 w 46432"/>
                <a:gd name="connsiteY0" fmla="*/ 5743 h 39222"/>
                <a:gd name="connsiteX1" fmla="*/ 25660 w 46432"/>
                <a:gd name="connsiteY1" fmla="*/ 39223 h 39222"/>
                <a:gd name="connsiteX2" fmla="*/ 0 w 46432"/>
                <a:gd name="connsiteY2" fmla="*/ 0 h 39222"/>
                <a:gd name="connsiteX3" fmla="*/ 46432 w 46432"/>
                <a:gd name="connsiteY3" fmla="*/ 5743 h 39222"/>
              </a:gdLst>
              <a:ahLst/>
              <a:cxnLst>
                <a:cxn ang="0">
                  <a:pos x="connsiteX0" y="connsiteY0"/>
                </a:cxn>
                <a:cxn ang="0">
                  <a:pos x="connsiteX1" y="connsiteY1"/>
                </a:cxn>
                <a:cxn ang="0">
                  <a:pos x="connsiteX2" y="connsiteY2"/>
                </a:cxn>
                <a:cxn ang="0">
                  <a:pos x="connsiteX3" y="connsiteY3"/>
                </a:cxn>
              </a:cxnLst>
              <a:rect l="l" t="t" r="r" b="b"/>
              <a:pathLst>
                <a:path w="46432" h="39222">
                  <a:moveTo>
                    <a:pt x="46432" y="5743"/>
                  </a:moveTo>
                  <a:lnTo>
                    <a:pt x="25660" y="39223"/>
                  </a:lnTo>
                  <a:lnTo>
                    <a:pt x="0" y="0"/>
                  </a:lnTo>
                  <a:lnTo>
                    <a:pt x="46432" y="5743"/>
                  </a:lnTo>
                  <a:close/>
                </a:path>
              </a:pathLst>
            </a:custGeom>
            <a:solidFill>
              <a:srgbClr val="FCC29B"/>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2" name="Freeform: Shape 62">
              <a:extLst>
                <a:ext uri="{FF2B5EF4-FFF2-40B4-BE49-F238E27FC236}">
                  <a16:creationId xmlns:a16="http://schemas.microsoft.com/office/drawing/2014/main" id="{00000000-0008-0000-0100-00003E000000}"/>
                </a:ext>
              </a:extLst>
            </xdr:cNvPr>
            <xdr:cNvSpPr/>
          </xdr:nvSpPr>
          <xdr:spPr>
            <a:xfrm>
              <a:off x="11063637" y="2525369"/>
              <a:ext cx="14051" cy="11852"/>
            </a:xfrm>
            <a:custGeom>
              <a:avLst/>
              <a:gdLst>
                <a:gd name="connsiteX0" fmla="*/ 14052 w 14051"/>
                <a:gd name="connsiteY0" fmla="*/ 1711 h 11852"/>
                <a:gd name="connsiteX1" fmla="*/ 0 w 14051"/>
                <a:gd name="connsiteY1" fmla="*/ 0 h 11852"/>
                <a:gd name="connsiteX2" fmla="*/ 7820 w 14051"/>
                <a:gd name="connsiteY2" fmla="*/ 11852 h 11852"/>
                <a:gd name="connsiteX3" fmla="*/ 14052 w 14051"/>
                <a:gd name="connsiteY3" fmla="*/ 1711 h 11852"/>
              </a:gdLst>
              <a:ahLst/>
              <a:cxnLst>
                <a:cxn ang="0">
                  <a:pos x="connsiteX0" y="connsiteY0"/>
                </a:cxn>
                <a:cxn ang="0">
                  <a:pos x="connsiteX1" y="connsiteY1"/>
                </a:cxn>
                <a:cxn ang="0">
                  <a:pos x="connsiteX2" y="connsiteY2"/>
                </a:cxn>
                <a:cxn ang="0">
                  <a:pos x="connsiteX3" y="connsiteY3"/>
                </a:cxn>
              </a:cxnLst>
              <a:rect l="l" t="t" r="r" b="b"/>
              <a:pathLst>
                <a:path w="14051" h="11852">
                  <a:moveTo>
                    <a:pt x="14052" y="1711"/>
                  </a:moveTo>
                  <a:lnTo>
                    <a:pt x="0" y="0"/>
                  </a:lnTo>
                  <a:lnTo>
                    <a:pt x="7820" y="11852"/>
                  </a:lnTo>
                  <a:lnTo>
                    <a:pt x="14052" y="1711"/>
                  </a:lnTo>
                  <a:close/>
                </a:path>
              </a:pathLst>
            </a:custGeom>
            <a:solidFill>
              <a:srgbClr val="4A4440"/>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 name="Freeform: Shape 63">
              <a:extLst>
                <a:ext uri="{FF2B5EF4-FFF2-40B4-BE49-F238E27FC236}">
                  <a16:creationId xmlns:a16="http://schemas.microsoft.com/office/drawing/2014/main" id="{00000000-0008-0000-0100-00003F000000}"/>
                </a:ext>
              </a:extLst>
            </xdr:cNvPr>
            <xdr:cNvSpPr/>
          </xdr:nvSpPr>
          <xdr:spPr>
            <a:xfrm>
              <a:off x="10538099" y="2603106"/>
              <a:ext cx="348105" cy="362518"/>
            </a:xfrm>
            <a:custGeom>
              <a:avLst/>
              <a:gdLst>
                <a:gd name="connsiteX0" fmla="*/ 324276 w 348105"/>
                <a:gd name="connsiteY0" fmla="*/ 193108 h 362518"/>
                <a:gd name="connsiteX1" fmla="*/ 281998 w 348105"/>
                <a:gd name="connsiteY1" fmla="*/ 263856 h 362518"/>
                <a:gd name="connsiteX2" fmla="*/ 243142 w 348105"/>
                <a:gd name="connsiteY2" fmla="*/ 298802 h 362518"/>
                <a:gd name="connsiteX3" fmla="*/ 236409 w 348105"/>
                <a:gd name="connsiteY3" fmla="*/ 293658 h 362518"/>
                <a:gd name="connsiteX4" fmla="*/ 236666 w 348105"/>
                <a:gd name="connsiteY4" fmla="*/ 290982 h 362518"/>
                <a:gd name="connsiteX5" fmla="*/ 250717 w 348105"/>
                <a:gd name="connsiteY5" fmla="*/ 238196 h 362518"/>
                <a:gd name="connsiteX6" fmla="*/ 329408 w 348105"/>
                <a:gd name="connsiteY6" fmla="*/ 122360 h 362518"/>
                <a:gd name="connsiteX7" fmla="*/ 310346 w 348105"/>
                <a:gd name="connsiteY7" fmla="*/ 67130 h 362518"/>
                <a:gd name="connsiteX8" fmla="*/ 205996 w 348105"/>
                <a:gd name="connsiteY8" fmla="*/ 187487 h 362518"/>
                <a:gd name="connsiteX9" fmla="*/ 196832 w 348105"/>
                <a:gd name="connsiteY9" fmla="*/ 183333 h 362518"/>
                <a:gd name="connsiteX10" fmla="*/ 282365 w 348105"/>
                <a:gd name="connsiteY10" fmla="*/ 76050 h 362518"/>
                <a:gd name="connsiteX11" fmla="*/ 266724 w 348105"/>
                <a:gd name="connsiteY11" fmla="*/ 22653 h 362518"/>
                <a:gd name="connsiteX12" fmla="*/ 245830 w 348105"/>
                <a:gd name="connsiteY12" fmla="*/ 39760 h 362518"/>
                <a:gd name="connsiteX13" fmla="*/ 247907 w 348105"/>
                <a:gd name="connsiteY13" fmla="*/ 33161 h 362518"/>
                <a:gd name="connsiteX14" fmla="*/ 247907 w 348105"/>
                <a:gd name="connsiteY14" fmla="*/ 30717 h 362518"/>
                <a:gd name="connsiteX15" fmla="*/ 247907 w 348105"/>
                <a:gd name="connsiteY15" fmla="*/ 28029 h 362518"/>
                <a:gd name="connsiteX16" fmla="*/ 247907 w 348105"/>
                <a:gd name="connsiteY16" fmla="*/ 27418 h 362518"/>
                <a:gd name="connsiteX17" fmla="*/ 247907 w 348105"/>
                <a:gd name="connsiteY17" fmla="*/ 24364 h 362518"/>
                <a:gd name="connsiteX18" fmla="*/ 247907 w 348105"/>
                <a:gd name="connsiteY18" fmla="*/ 24364 h 362518"/>
                <a:gd name="connsiteX19" fmla="*/ 209051 w 348105"/>
                <a:gd name="connsiteY19" fmla="*/ 5791 h 362518"/>
                <a:gd name="connsiteX20" fmla="*/ 162497 w 348105"/>
                <a:gd name="connsiteY20" fmla="*/ 49901 h 362518"/>
                <a:gd name="connsiteX21" fmla="*/ 160420 w 348105"/>
                <a:gd name="connsiteY21" fmla="*/ 43303 h 362518"/>
                <a:gd name="connsiteX22" fmla="*/ 128772 w 348105"/>
                <a:gd name="connsiteY22" fmla="*/ 31084 h 362518"/>
                <a:gd name="connsiteX23" fmla="*/ 27966 w 348105"/>
                <a:gd name="connsiteY23" fmla="*/ 264344 h 362518"/>
                <a:gd name="connsiteX24" fmla="*/ -749 w 348105"/>
                <a:gd name="connsiteY24" fmla="*/ 354398 h 362518"/>
                <a:gd name="connsiteX25" fmla="*/ 145146 w 348105"/>
                <a:gd name="connsiteY25" fmla="*/ 360630 h 362518"/>
                <a:gd name="connsiteX26" fmla="*/ 245830 w 348105"/>
                <a:gd name="connsiteY26" fmla="*/ 336192 h 362518"/>
                <a:gd name="connsiteX27" fmla="*/ 320488 w 348105"/>
                <a:gd name="connsiteY27" fmla="*/ 309188 h 362518"/>
                <a:gd name="connsiteX28" fmla="*/ 347003 w 348105"/>
                <a:gd name="connsiteY28" fmla="*/ 210581 h 362518"/>
                <a:gd name="connsiteX29" fmla="*/ 334772 w 348105"/>
                <a:gd name="connsiteY29" fmla="*/ 191739 h 362518"/>
                <a:gd name="connsiteX30" fmla="*/ 324276 w 348105"/>
                <a:gd name="connsiteY30" fmla="*/ 193108 h 3625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Lst>
              <a:rect l="l" t="t" r="r" b="b"/>
              <a:pathLst>
                <a:path w="348105" h="362518">
                  <a:moveTo>
                    <a:pt x="324276" y="193108"/>
                  </a:moveTo>
                  <a:cubicBezTo>
                    <a:pt x="301476" y="210251"/>
                    <a:pt x="286300" y="235654"/>
                    <a:pt x="281998" y="263856"/>
                  </a:cubicBezTo>
                  <a:cubicBezTo>
                    <a:pt x="278736" y="283125"/>
                    <a:pt x="262643" y="297604"/>
                    <a:pt x="243142" y="298802"/>
                  </a:cubicBezTo>
                  <a:cubicBezTo>
                    <a:pt x="239867" y="299242"/>
                    <a:pt x="236850" y="296932"/>
                    <a:pt x="236409" y="293658"/>
                  </a:cubicBezTo>
                  <a:cubicBezTo>
                    <a:pt x="236299" y="292766"/>
                    <a:pt x="236385" y="291849"/>
                    <a:pt x="236666" y="290982"/>
                  </a:cubicBezTo>
                  <a:cubicBezTo>
                    <a:pt x="242653" y="273753"/>
                    <a:pt x="247345" y="256109"/>
                    <a:pt x="250717" y="238196"/>
                  </a:cubicBezTo>
                  <a:cubicBezTo>
                    <a:pt x="276378" y="195673"/>
                    <a:pt x="295928" y="155229"/>
                    <a:pt x="329408" y="122360"/>
                  </a:cubicBezTo>
                  <a:cubicBezTo>
                    <a:pt x="354579" y="97922"/>
                    <a:pt x="337716" y="45136"/>
                    <a:pt x="310346" y="67130"/>
                  </a:cubicBezTo>
                  <a:cubicBezTo>
                    <a:pt x="269168" y="101221"/>
                    <a:pt x="233904" y="141886"/>
                    <a:pt x="205996" y="187487"/>
                  </a:cubicBezTo>
                  <a:cubicBezTo>
                    <a:pt x="202942" y="186265"/>
                    <a:pt x="200009" y="184799"/>
                    <a:pt x="196832" y="183333"/>
                  </a:cubicBezTo>
                  <a:cubicBezTo>
                    <a:pt x="221099" y="144378"/>
                    <a:pt x="249802" y="108381"/>
                    <a:pt x="282365" y="76050"/>
                  </a:cubicBezTo>
                  <a:cubicBezTo>
                    <a:pt x="306803" y="51612"/>
                    <a:pt x="294584" y="1270"/>
                    <a:pt x="266724" y="22653"/>
                  </a:cubicBezTo>
                  <a:cubicBezTo>
                    <a:pt x="259515" y="28151"/>
                    <a:pt x="252673" y="33772"/>
                    <a:pt x="245830" y="39760"/>
                  </a:cubicBezTo>
                  <a:cubicBezTo>
                    <a:pt x="246820" y="37658"/>
                    <a:pt x="247516" y="35446"/>
                    <a:pt x="247907" y="33161"/>
                  </a:cubicBezTo>
                  <a:cubicBezTo>
                    <a:pt x="247968" y="32342"/>
                    <a:pt x="247968" y="31536"/>
                    <a:pt x="247907" y="30717"/>
                  </a:cubicBezTo>
                  <a:cubicBezTo>
                    <a:pt x="247968" y="29825"/>
                    <a:pt x="247968" y="28921"/>
                    <a:pt x="247907" y="28029"/>
                  </a:cubicBezTo>
                  <a:lnTo>
                    <a:pt x="247907" y="27418"/>
                  </a:lnTo>
                  <a:cubicBezTo>
                    <a:pt x="247968" y="26404"/>
                    <a:pt x="247968" y="25378"/>
                    <a:pt x="247907" y="24364"/>
                  </a:cubicBezTo>
                  <a:lnTo>
                    <a:pt x="247907" y="24364"/>
                  </a:lnTo>
                  <a:cubicBezTo>
                    <a:pt x="245708" y="5791"/>
                    <a:pt x="227380" y="-9116"/>
                    <a:pt x="209051" y="5791"/>
                  </a:cubicBezTo>
                  <a:cubicBezTo>
                    <a:pt x="192384" y="19231"/>
                    <a:pt x="176817" y="33980"/>
                    <a:pt x="162497" y="49901"/>
                  </a:cubicBezTo>
                  <a:cubicBezTo>
                    <a:pt x="162130" y="47616"/>
                    <a:pt x="161434" y="45393"/>
                    <a:pt x="160420" y="43303"/>
                  </a:cubicBezTo>
                  <a:cubicBezTo>
                    <a:pt x="155654" y="27418"/>
                    <a:pt x="141847" y="16910"/>
                    <a:pt x="128772" y="31084"/>
                  </a:cubicBezTo>
                  <a:cubicBezTo>
                    <a:pt x="69754" y="94012"/>
                    <a:pt x="50204" y="178567"/>
                    <a:pt x="27966" y="264344"/>
                  </a:cubicBezTo>
                  <a:cubicBezTo>
                    <a:pt x="20145" y="294647"/>
                    <a:pt x="4749" y="323484"/>
                    <a:pt x="-749" y="354398"/>
                  </a:cubicBezTo>
                  <a:cubicBezTo>
                    <a:pt x="47492" y="361962"/>
                    <a:pt x="96441" y="364051"/>
                    <a:pt x="145146" y="360630"/>
                  </a:cubicBezTo>
                  <a:cubicBezTo>
                    <a:pt x="179249" y="354936"/>
                    <a:pt x="212900" y="346761"/>
                    <a:pt x="245830" y="336192"/>
                  </a:cubicBezTo>
                  <a:cubicBezTo>
                    <a:pt x="268924" y="330204"/>
                    <a:pt x="303137" y="328249"/>
                    <a:pt x="320488" y="309188"/>
                  </a:cubicBezTo>
                  <a:lnTo>
                    <a:pt x="347003" y="210581"/>
                  </a:lnTo>
                  <a:cubicBezTo>
                    <a:pt x="348836" y="202003"/>
                    <a:pt x="343362" y="193560"/>
                    <a:pt x="334772" y="191739"/>
                  </a:cubicBezTo>
                  <a:cubicBezTo>
                    <a:pt x="331216" y="190981"/>
                    <a:pt x="327514" y="191458"/>
                    <a:pt x="324276" y="193108"/>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 name="Freeform: Shape 64">
              <a:extLst>
                <a:ext uri="{FF2B5EF4-FFF2-40B4-BE49-F238E27FC236}">
                  <a16:creationId xmlns:a16="http://schemas.microsoft.com/office/drawing/2014/main" id="{00000000-0008-0000-0100-000040000000}"/>
                </a:ext>
              </a:extLst>
            </xdr:cNvPr>
            <xdr:cNvSpPr/>
          </xdr:nvSpPr>
          <xdr:spPr>
            <a:xfrm>
              <a:off x="10528619" y="2615059"/>
              <a:ext cx="168061" cy="400863"/>
            </a:xfrm>
            <a:custGeom>
              <a:avLst/>
              <a:gdLst>
                <a:gd name="connsiteX0" fmla="*/ 48076 w 168061"/>
                <a:gd name="connsiteY0" fmla="*/ 380690 h 400863"/>
                <a:gd name="connsiteX1" fmla="*/ 69949 w 168061"/>
                <a:gd name="connsiteY1" fmla="*/ 253857 h 400863"/>
                <a:gd name="connsiteX2" fmla="*/ 159758 w 168061"/>
                <a:gd name="connsiteY2" fmla="*/ 52244 h 400863"/>
                <a:gd name="connsiteX3" fmla="*/ 133976 w 168061"/>
                <a:gd name="connsiteY3" fmla="*/ 6178 h 400863"/>
                <a:gd name="connsiteX4" fmla="*/ 24005 w 168061"/>
                <a:gd name="connsiteY4" fmla="*/ 236995 h 400863"/>
                <a:gd name="connsiteX5" fmla="*/ -433 w 168061"/>
                <a:gd name="connsiteY5" fmla="*/ 371404 h 400863"/>
                <a:gd name="connsiteX6" fmla="*/ 19362 w 168061"/>
                <a:gd name="connsiteY6" fmla="*/ 400118 h 400863"/>
                <a:gd name="connsiteX7" fmla="*/ 47991 w 168061"/>
                <a:gd name="connsiteY7" fmla="*/ 380763 h 400863"/>
                <a:gd name="connsiteX8" fmla="*/ 48076 w 168061"/>
                <a:gd name="connsiteY8" fmla="*/ 380323 h 40086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168061" h="400863">
                  <a:moveTo>
                    <a:pt x="48076" y="380690"/>
                  </a:moveTo>
                  <a:cubicBezTo>
                    <a:pt x="51986" y="337899"/>
                    <a:pt x="59306" y="295487"/>
                    <a:pt x="69949" y="253857"/>
                  </a:cubicBezTo>
                  <a:cubicBezTo>
                    <a:pt x="88766" y="177000"/>
                    <a:pt x="105872" y="117860"/>
                    <a:pt x="159758" y="52244"/>
                  </a:cubicBezTo>
                  <a:cubicBezTo>
                    <a:pt x="179919" y="27806"/>
                    <a:pt x="155725" y="-17038"/>
                    <a:pt x="133976" y="6178"/>
                  </a:cubicBezTo>
                  <a:cubicBezTo>
                    <a:pt x="74958" y="69106"/>
                    <a:pt x="45632" y="151217"/>
                    <a:pt x="24005" y="236995"/>
                  </a:cubicBezTo>
                  <a:cubicBezTo>
                    <a:pt x="11969" y="281008"/>
                    <a:pt x="3795" y="325973"/>
                    <a:pt x="-433" y="371404"/>
                  </a:cubicBezTo>
                  <a:cubicBezTo>
                    <a:pt x="-2547" y="384722"/>
                    <a:pt x="6165" y="397357"/>
                    <a:pt x="19362" y="400118"/>
                  </a:cubicBezTo>
                  <a:cubicBezTo>
                    <a:pt x="32607" y="402684"/>
                    <a:pt x="45437" y="394021"/>
                    <a:pt x="47991" y="380763"/>
                  </a:cubicBezTo>
                  <a:cubicBezTo>
                    <a:pt x="48028" y="380617"/>
                    <a:pt x="48052" y="380470"/>
                    <a:pt x="48076" y="380323"/>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5" name="Freeform: Shape 65">
              <a:extLst>
                <a:ext uri="{FF2B5EF4-FFF2-40B4-BE49-F238E27FC236}">
                  <a16:creationId xmlns:a16="http://schemas.microsoft.com/office/drawing/2014/main" id="{00000000-0008-0000-0100-000041000000}"/>
                </a:ext>
              </a:extLst>
            </xdr:cNvPr>
            <xdr:cNvSpPr/>
          </xdr:nvSpPr>
          <xdr:spPr>
            <a:xfrm>
              <a:off x="10541885" y="2633996"/>
              <a:ext cx="155669" cy="391823"/>
            </a:xfrm>
            <a:custGeom>
              <a:avLst/>
              <a:gdLst>
                <a:gd name="connsiteX0" fmla="*/ 142704 w 155669"/>
                <a:gd name="connsiteY0" fmla="*/ 50414 h 391823"/>
                <a:gd name="connsiteX1" fmla="*/ 152357 w 155669"/>
                <a:gd name="connsiteY1" fmla="*/ -295 h 391823"/>
                <a:gd name="connsiteX2" fmla="*/ 36399 w 155669"/>
                <a:gd name="connsiteY2" fmla="*/ 220746 h 391823"/>
                <a:gd name="connsiteX3" fmla="*/ -258 w 155669"/>
                <a:gd name="connsiteY3" fmla="*/ 367374 h 391823"/>
                <a:gd name="connsiteX4" fmla="*/ 4019 w 155669"/>
                <a:gd name="connsiteY4" fmla="*/ 389857 h 391823"/>
                <a:gd name="connsiteX5" fmla="*/ 8540 w 155669"/>
                <a:gd name="connsiteY5" fmla="*/ 391079 h 391823"/>
                <a:gd name="connsiteX6" fmla="*/ 37169 w 155669"/>
                <a:gd name="connsiteY6" fmla="*/ 371724 h 391823"/>
                <a:gd name="connsiteX7" fmla="*/ 37255 w 155669"/>
                <a:gd name="connsiteY7" fmla="*/ 371284 h 391823"/>
                <a:gd name="connsiteX8" fmla="*/ 59126 w 155669"/>
                <a:gd name="connsiteY8" fmla="*/ 244451 h 391823"/>
                <a:gd name="connsiteX9" fmla="*/ 142704 w 155669"/>
                <a:gd name="connsiteY9" fmla="*/ 50414 h 39182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Lst>
              <a:rect l="l" t="t" r="r" b="b"/>
              <a:pathLst>
                <a:path w="155669" h="391823">
                  <a:moveTo>
                    <a:pt x="142704" y="50414"/>
                  </a:moveTo>
                  <a:cubicBezTo>
                    <a:pt x="152724" y="38195"/>
                    <a:pt x="158589" y="11068"/>
                    <a:pt x="152357" y="-295"/>
                  </a:cubicBezTo>
                  <a:cubicBezTo>
                    <a:pt x="84787" y="71797"/>
                    <a:pt x="61204" y="145233"/>
                    <a:pt x="36399" y="220746"/>
                  </a:cubicBezTo>
                  <a:cubicBezTo>
                    <a:pt x="20160" y="268534"/>
                    <a:pt x="7905" y="317569"/>
                    <a:pt x="-258" y="367374"/>
                  </a:cubicBezTo>
                  <a:cubicBezTo>
                    <a:pt x="-1626" y="375145"/>
                    <a:pt x="-111" y="383136"/>
                    <a:pt x="4019" y="389857"/>
                  </a:cubicBezTo>
                  <a:cubicBezTo>
                    <a:pt x="5485" y="390394"/>
                    <a:pt x="7000" y="390797"/>
                    <a:pt x="8540" y="391079"/>
                  </a:cubicBezTo>
                  <a:cubicBezTo>
                    <a:pt x="21785" y="393644"/>
                    <a:pt x="34615" y="384981"/>
                    <a:pt x="37169" y="371724"/>
                  </a:cubicBezTo>
                  <a:cubicBezTo>
                    <a:pt x="37205" y="371577"/>
                    <a:pt x="37230" y="371430"/>
                    <a:pt x="37255" y="371284"/>
                  </a:cubicBezTo>
                  <a:cubicBezTo>
                    <a:pt x="41165" y="328493"/>
                    <a:pt x="48484" y="286081"/>
                    <a:pt x="59126" y="244451"/>
                  </a:cubicBezTo>
                  <a:cubicBezTo>
                    <a:pt x="77822" y="167960"/>
                    <a:pt x="88818" y="116029"/>
                    <a:pt x="142704" y="50414"/>
                  </a:cubicBezTo>
                  <a:close/>
                </a:path>
              </a:pathLst>
            </a:custGeom>
            <a:solidFill>
              <a:srgbClr val="D36F54">
                <a:alpha val="5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6" name="Freeform: Shape 66">
              <a:extLst>
                <a:ext uri="{FF2B5EF4-FFF2-40B4-BE49-F238E27FC236}">
                  <a16:creationId xmlns:a16="http://schemas.microsoft.com/office/drawing/2014/main" id="{00000000-0008-0000-0100-000042000000}"/>
                </a:ext>
              </a:extLst>
            </xdr:cNvPr>
            <xdr:cNvSpPr/>
          </xdr:nvSpPr>
          <xdr:spPr>
            <a:xfrm>
              <a:off x="10541240" y="2590430"/>
              <a:ext cx="241507" cy="432168"/>
            </a:xfrm>
            <a:custGeom>
              <a:avLst/>
              <a:gdLst>
                <a:gd name="connsiteX0" fmla="*/ 52685 w 241507"/>
                <a:gd name="connsiteY0" fmla="*/ 412528 h 432168"/>
                <a:gd name="connsiteX1" fmla="*/ 92029 w 241507"/>
                <a:gd name="connsiteY1" fmla="*/ 275798 h 432168"/>
                <a:gd name="connsiteX2" fmla="*/ 230226 w 241507"/>
                <a:gd name="connsiteY2" fmla="*/ 50968 h 432168"/>
                <a:gd name="connsiteX3" fmla="*/ 201634 w 241507"/>
                <a:gd name="connsiteY3" fmla="*/ 5758 h 432168"/>
                <a:gd name="connsiteX4" fmla="*/ 42787 w 241507"/>
                <a:gd name="connsiteY4" fmla="*/ 251726 h 432168"/>
                <a:gd name="connsiteX5" fmla="*/ 265 w 241507"/>
                <a:gd name="connsiteY5" fmla="*/ 396888 h 432168"/>
                <a:gd name="connsiteX6" fmla="*/ 18593 w 241507"/>
                <a:gd name="connsiteY6" fmla="*/ 430734 h 432168"/>
                <a:gd name="connsiteX7" fmla="*/ 52440 w 241507"/>
                <a:gd name="connsiteY7" fmla="*/ 412528 h 43216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41507" h="432168">
                  <a:moveTo>
                    <a:pt x="52685" y="412528"/>
                  </a:moveTo>
                  <a:cubicBezTo>
                    <a:pt x="62105" y="365961"/>
                    <a:pt x="75253" y="320238"/>
                    <a:pt x="92029" y="275798"/>
                  </a:cubicBezTo>
                  <a:cubicBezTo>
                    <a:pt x="122088" y="193808"/>
                    <a:pt x="163999" y="110597"/>
                    <a:pt x="230226" y="50968"/>
                  </a:cubicBezTo>
                  <a:cubicBezTo>
                    <a:pt x="256375" y="27508"/>
                    <a:pt x="228882" y="-16358"/>
                    <a:pt x="201634" y="5758"/>
                  </a:cubicBezTo>
                  <a:cubicBezTo>
                    <a:pt x="114513" y="76384"/>
                    <a:pt x="75412" y="164605"/>
                    <a:pt x="42787" y="251726"/>
                  </a:cubicBezTo>
                  <a:cubicBezTo>
                    <a:pt x="24605" y="298855"/>
                    <a:pt x="10382" y="347401"/>
                    <a:pt x="265" y="396888"/>
                  </a:cubicBezTo>
                  <a:cubicBezTo>
                    <a:pt x="-3719" y="411257"/>
                    <a:pt x="4383" y="426213"/>
                    <a:pt x="18593" y="430734"/>
                  </a:cubicBezTo>
                  <a:cubicBezTo>
                    <a:pt x="32963" y="435011"/>
                    <a:pt x="48090" y="426873"/>
                    <a:pt x="52440" y="412528"/>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7" name="Freeform: Shape 67">
              <a:extLst>
                <a:ext uri="{FF2B5EF4-FFF2-40B4-BE49-F238E27FC236}">
                  <a16:creationId xmlns:a16="http://schemas.microsoft.com/office/drawing/2014/main" id="{00000000-0008-0000-0100-000043000000}"/>
                </a:ext>
              </a:extLst>
            </xdr:cNvPr>
            <xdr:cNvSpPr/>
          </xdr:nvSpPr>
          <xdr:spPr>
            <a:xfrm>
              <a:off x="10578355" y="2615056"/>
              <a:ext cx="204385" cy="400904"/>
            </a:xfrm>
            <a:custGeom>
              <a:avLst/>
              <a:gdLst>
                <a:gd name="connsiteX0" fmla="*/ 193233 w 204385"/>
                <a:gd name="connsiteY0" fmla="*/ 26587 h 400904"/>
                <a:gd name="connsiteX1" fmla="*/ 203375 w 204385"/>
                <a:gd name="connsiteY1" fmla="*/ -295 h 400904"/>
                <a:gd name="connsiteX2" fmla="*/ 49293 w 204385"/>
                <a:gd name="connsiteY2" fmla="*/ 228689 h 400904"/>
                <a:gd name="connsiteX3" fmla="*/ 418 w 204385"/>
                <a:gd name="connsiteY3" fmla="*/ 372017 h 400904"/>
                <a:gd name="connsiteX4" fmla="*/ 7382 w 204385"/>
                <a:gd name="connsiteY4" fmla="*/ 400609 h 400904"/>
                <a:gd name="connsiteX5" fmla="*/ 15203 w 204385"/>
                <a:gd name="connsiteY5" fmla="*/ 388390 h 400904"/>
                <a:gd name="connsiteX6" fmla="*/ 54670 w 204385"/>
                <a:gd name="connsiteY6" fmla="*/ 251782 h 400904"/>
                <a:gd name="connsiteX7" fmla="*/ 193233 w 204385"/>
                <a:gd name="connsiteY7" fmla="*/ 26587 h 40090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04385" h="400904">
                  <a:moveTo>
                    <a:pt x="193233" y="26587"/>
                  </a:moveTo>
                  <a:cubicBezTo>
                    <a:pt x="200895" y="19891"/>
                    <a:pt x="204707" y="9798"/>
                    <a:pt x="203375" y="-295"/>
                  </a:cubicBezTo>
                  <a:cubicBezTo>
                    <a:pt x="132872" y="60067"/>
                    <a:pt x="85462" y="144377"/>
                    <a:pt x="49293" y="228689"/>
                  </a:cubicBezTo>
                  <a:cubicBezTo>
                    <a:pt x="28925" y="274974"/>
                    <a:pt x="12576" y="322933"/>
                    <a:pt x="418" y="372017"/>
                  </a:cubicBezTo>
                  <a:cubicBezTo>
                    <a:pt x="-2502" y="382110"/>
                    <a:pt x="149" y="392997"/>
                    <a:pt x="7382" y="400609"/>
                  </a:cubicBezTo>
                  <a:cubicBezTo>
                    <a:pt x="11329" y="397567"/>
                    <a:pt x="14104" y="393254"/>
                    <a:pt x="15203" y="388390"/>
                  </a:cubicBezTo>
                  <a:cubicBezTo>
                    <a:pt x="24673" y="341873"/>
                    <a:pt x="37869" y="296186"/>
                    <a:pt x="54670" y="251782"/>
                  </a:cubicBezTo>
                  <a:cubicBezTo>
                    <a:pt x="84973" y="169427"/>
                    <a:pt x="127007" y="86093"/>
                    <a:pt x="193233" y="26587"/>
                  </a:cubicBezTo>
                  <a:close/>
                </a:path>
              </a:pathLst>
            </a:custGeom>
            <a:solidFill>
              <a:srgbClr val="D36F54">
                <a:alpha val="5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8" name="Freeform: Shape 68">
              <a:extLst>
                <a:ext uri="{FF2B5EF4-FFF2-40B4-BE49-F238E27FC236}">
                  <a16:creationId xmlns:a16="http://schemas.microsoft.com/office/drawing/2014/main" id="{00000000-0008-0000-0100-000044000000}"/>
                </a:ext>
              </a:extLst>
            </xdr:cNvPr>
            <xdr:cNvSpPr/>
          </xdr:nvSpPr>
          <xdr:spPr>
            <a:xfrm>
              <a:off x="10618005" y="2652824"/>
              <a:ext cx="258189" cy="415453"/>
            </a:xfrm>
            <a:custGeom>
              <a:avLst/>
              <a:gdLst>
                <a:gd name="connsiteX0" fmla="*/ 39336 w 258189"/>
                <a:gd name="connsiteY0" fmla="*/ 397421 h 415453"/>
                <a:gd name="connsiteX1" fmla="*/ 110694 w 258189"/>
                <a:gd name="connsiteY1" fmla="*/ 263013 h 415453"/>
                <a:gd name="connsiteX2" fmla="*/ 245103 w 258189"/>
                <a:gd name="connsiteY2" fmla="*/ 60177 h 415453"/>
                <a:gd name="connsiteX3" fmla="*/ 226041 w 258189"/>
                <a:gd name="connsiteY3" fmla="*/ 4948 h 415453"/>
                <a:gd name="connsiteX4" fmla="*/ 63529 w 258189"/>
                <a:gd name="connsiteY4" fmla="*/ 236131 h 415453"/>
                <a:gd name="connsiteX5" fmla="*/ 12943 w 258189"/>
                <a:gd name="connsiteY5" fmla="*/ 378726 h 415453"/>
                <a:gd name="connsiteX6" fmla="*/ 4878 w 258189"/>
                <a:gd name="connsiteY6" fmla="*/ 413550 h 415453"/>
                <a:gd name="connsiteX7" fmla="*/ 39702 w 258189"/>
                <a:gd name="connsiteY7" fmla="*/ 397177 h 41545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8189" h="415453">
                  <a:moveTo>
                    <a:pt x="39336" y="397421"/>
                  </a:moveTo>
                  <a:cubicBezTo>
                    <a:pt x="50700" y="351600"/>
                    <a:pt x="92121" y="306634"/>
                    <a:pt x="110694" y="263013"/>
                  </a:cubicBezTo>
                  <a:cubicBezTo>
                    <a:pt x="141816" y="187267"/>
                    <a:pt x="187478" y="118352"/>
                    <a:pt x="245103" y="60177"/>
                  </a:cubicBezTo>
                  <a:cubicBezTo>
                    <a:pt x="270274" y="35740"/>
                    <a:pt x="253412" y="-17047"/>
                    <a:pt x="226041" y="4948"/>
                  </a:cubicBezTo>
                  <a:cubicBezTo>
                    <a:pt x="151750" y="64576"/>
                    <a:pt x="101652" y="150231"/>
                    <a:pt x="63529" y="236131"/>
                  </a:cubicBezTo>
                  <a:cubicBezTo>
                    <a:pt x="42550" y="282098"/>
                    <a:pt x="25626" y="329813"/>
                    <a:pt x="12943" y="378726"/>
                  </a:cubicBezTo>
                  <a:cubicBezTo>
                    <a:pt x="9277" y="393145"/>
                    <a:pt x="-10151" y="408174"/>
                    <a:pt x="4878" y="413550"/>
                  </a:cubicBezTo>
                  <a:cubicBezTo>
                    <a:pt x="19015" y="418621"/>
                    <a:pt x="34595" y="411302"/>
                    <a:pt x="39702" y="397177"/>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9" name="Freeform: Shape 69">
              <a:extLst>
                <a:ext uri="{FF2B5EF4-FFF2-40B4-BE49-F238E27FC236}">
                  <a16:creationId xmlns:a16="http://schemas.microsoft.com/office/drawing/2014/main" id="{00000000-0008-0000-0100-000045000000}"/>
                </a:ext>
              </a:extLst>
            </xdr:cNvPr>
            <xdr:cNvSpPr/>
          </xdr:nvSpPr>
          <xdr:spPr>
            <a:xfrm>
              <a:off x="10577948" y="2609279"/>
              <a:ext cx="251879" cy="411080"/>
            </a:xfrm>
            <a:custGeom>
              <a:avLst/>
              <a:gdLst>
                <a:gd name="connsiteX0" fmla="*/ 51655 w 251879"/>
                <a:gd name="connsiteY0" fmla="*/ 392824 h 411080"/>
                <a:gd name="connsiteX1" fmla="*/ 101630 w 251879"/>
                <a:gd name="connsiteY1" fmla="*/ 259638 h 411080"/>
                <a:gd name="connsiteX2" fmla="*/ 237995 w 251879"/>
                <a:gd name="connsiteY2" fmla="*/ 58269 h 411080"/>
                <a:gd name="connsiteX3" fmla="*/ 222354 w 251879"/>
                <a:gd name="connsiteY3" fmla="*/ 4872 h 411080"/>
                <a:gd name="connsiteX4" fmla="*/ 54710 w 251879"/>
                <a:gd name="connsiteY4" fmla="*/ 232389 h 411080"/>
                <a:gd name="connsiteX5" fmla="*/ 946 w 251879"/>
                <a:gd name="connsiteY5" fmla="*/ 373763 h 411080"/>
                <a:gd name="connsiteX6" fmla="*/ 16464 w 251879"/>
                <a:gd name="connsiteY6" fmla="*/ 408953 h 411080"/>
                <a:gd name="connsiteX7" fmla="*/ 51655 w 251879"/>
                <a:gd name="connsiteY7" fmla="*/ 393435 h 41108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1879" h="411080">
                  <a:moveTo>
                    <a:pt x="51655" y="392824"/>
                  </a:moveTo>
                  <a:cubicBezTo>
                    <a:pt x="64742" y="347174"/>
                    <a:pt x="81457" y="302636"/>
                    <a:pt x="101630" y="259638"/>
                  </a:cubicBezTo>
                  <a:cubicBezTo>
                    <a:pt x="134158" y="184613"/>
                    <a:pt x="180406" y="116321"/>
                    <a:pt x="237995" y="58269"/>
                  </a:cubicBezTo>
                  <a:cubicBezTo>
                    <a:pt x="262432" y="33831"/>
                    <a:pt x="250214" y="-16511"/>
                    <a:pt x="222354" y="4872"/>
                  </a:cubicBezTo>
                  <a:cubicBezTo>
                    <a:pt x="146718" y="62790"/>
                    <a:pt x="94788" y="147345"/>
                    <a:pt x="54710" y="232389"/>
                  </a:cubicBezTo>
                  <a:cubicBezTo>
                    <a:pt x="32716" y="277868"/>
                    <a:pt x="14729" y="325168"/>
                    <a:pt x="946" y="373763"/>
                  </a:cubicBezTo>
                  <a:cubicBezTo>
                    <a:pt x="-4174" y="387753"/>
                    <a:pt x="2682" y="403296"/>
                    <a:pt x="16464" y="408953"/>
                  </a:cubicBezTo>
                  <a:cubicBezTo>
                    <a:pt x="30467" y="414354"/>
                    <a:pt x="46206" y="407414"/>
                    <a:pt x="51655" y="393435"/>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70" name="Freeform: Shape 70">
              <a:extLst>
                <a:ext uri="{FF2B5EF4-FFF2-40B4-BE49-F238E27FC236}">
                  <a16:creationId xmlns:a16="http://schemas.microsoft.com/office/drawing/2014/main" id="{00000000-0008-0000-0100-000046000000}"/>
                </a:ext>
              </a:extLst>
            </xdr:cNvPr>
            <xdr:cNvSpPr/>
          </xdr:nvSpPr>
          <xdr:spPr>
            <a:xfrm>
              <a:off x="10426051" y="2741558"/>
              <a:ext cx="450497" cy="475160"/>
            </a:xfrm>
            <a:custGeom>
              <a:avLst/>
              <a:gdLst>
                <a:gd name="connsiteX0" fmla="*/ 426672 w 450497"/>
                <a:gd name="connsiteY0" fmla="*/ 49767 h 475160"/>
                <a:gd name="connsiteX1" fmla="*/ 379506 w 450497"/>
                <a:gd name="connsiteY1" fmla="*/ 110862 h 475160"/>
                <a:gd name="connsiteX2" fmla="*/ 340650 w 450497"/>
                <a:gd name="connsiteY2" fmla="*/ 145808 h 475160"/>
                <a:gd name="connsiteX3" fmla="*/ 333917 w 450497"/>
                <a:gd name="connsiteY3" fmla="*/ 140664 h 475160"/>
                <a:gd name="connsiteX4" fmla="*/ 334174 w 450497"/>
                <a:gd name="connsiteY4" fmla="*/ 137988 h 475160"/>
                <a:gd name="connsiteX5" fmla="*/ 351647 w 450497"/>
                <a:gd name="connsiteY5" fmla="*/ 43658 h 475160"/>
                <a:gd name="connsiteX6" fmla="*/ 162741 w 450497"/>
                <a:gd name="connsiteY6" fmla="*/ 2602 h 475160"/>
                <a:gd name="connsiteX7" fmla="*/ 104090 w 450497"/>
                <a:gd name="connsiteY7" fmla="*/ 224865 h 475160"/>
                <a:gd name="connsiteX8" fmla="*/ -749 w 450497"/>
                <a:gd name="connsiteY8" fmla="*/ 474866 h 475160"/>
                <a:gd name="connsiteX9" fmla="*/ 182536 w 450497"/>
                <a:gd name="connsiteY9" fmla="*/ 474866 h 475160"/>
                <a:gd name="connsiteX10" fmla="*/ 270147 w 450497"/>
                <a:gd name="connsiteY10" fmla="*/ 274719 h 475160"/>
                <a:gd name="connsiteX11" fmla="*/ 283343 w 450497"/>
                <a:gd name="connsiteY11" fmla="*/ 272275 h 475160"/>
                <a:gd name="connsiteX12" fmla="*/ 317067 w 450497"/>
                <a:gd name="connsiteY12" fmla="*/ 255902 h 475160"/>
                <a:gd name="connsiteX13" fmla="*/ 399912 w 450497"/>
                <a:gd name="connsiteY13" fmla="*/ 182588 h 475160"/>
                <a:gd name="connsiteX14" fmla="*/ 417996 w 450497"/>
                <a:gd name="connsiteY14" fmla="*/ 155950 h 475160"/>
                <a:gd name="connsiteX15" fmla="*/ 449521 w 450497"/>
                <a:gd name="connsiteY15" fmla="*/ 66385 h 475160"/>
                <a:gd name="connsiteX16" fmla="*/ 436642 w 450497"/>
                <a:gd name="connsiteY16" fmla="*/ 48191 h 475160"/>
                <a:gd name="connsiteX17" fmla="*/ 426672 w 450497"/>
                <a:gd name="connsiteY17" fmla="*/ 49767 h 47516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Lst>
              <a:rect l="l" t="t" r="r" b="b"/>
              <a:pathLst>
                <a:path w="450497" h="475160">
                  <a:moveTo>
                    <a:pt x="426672" y="49767"/>
                  </a:moveTo>
                  <a:cubicBezTo>
                    <a:pt x="402209" y="61571"/>
                    <a:pt x="384736" y="84213"/>
                    <a:pt x="379506" y="110862"/>
                  </a:cubicBezTo>
                  <a:cubicBezTo>
                    <a:pt x="376244" y="130132"/>
                    <a:pt x="360151" y="144611"/>
                    <a:pt x="340650" y="145808"/>
                  </a:cubicBezTo>
                  <a:cubicBezTo>
                    <a:pt x="337375" y="146248"/>
                    <a:pt x="334357" y="143939"/>
                    <a:pt x="333917" y="140664"/>
                  </a:cubicBezTo>
                  <a:cubicBezTo>
                    <a:pt x="333807" y="139772"/>
                    <a:pt x="333893" y="138856"/>
                    <a:pt x="334174" y="137988"/>
                  </a:cubicBezTo>
                  <a:cubicBezTo>
                    <a:pt x="345526" y="107820"/>
                    <a:pt x="351439" y="75892"/>
                    <a:pt x="351647" y="43658"/>
                  </a:cubicBezTo>
                  <a:cubicBezTo>
                    <a:pt x="302771" y="51844"/>
                    <a:pt x="266114" y="-14749"/>
                    <a:pt x="162741" y="2602"/>
                  </a:cubicBezTo>
                  <a:lnTo>
                    <a:pt x="104090" y="224865"/>
                  </a:lnTo>
                  <a:lnTo>
                    <a:pt x="-749" y="474866"/>
                  </a:lnTo>
                  <a:lnTo>
                    <a:pt x="182536" y="474866"/>
                  </a:lnTo>
                  <a:lnTo>
                    <a:pt x="270147" y="274719"/>
                  </a:lnTo>
                  <a:lnTo>
                    <a:pt x="283343" y="272275"/>
                  </a:lnTo>
                  <a:cubicBezTo>
                    <a:pt x="295855" y="269966"/>
                    <a:pt x="307512" y="264308"/>
                    <a:pt x="317067" y="255902"/>
                  </a:cubicBezTo>
                  <a:lnTo>
                    <a:pt x="399912" y="182588"/>
                  </a:lnTo>
                  <a:cubicBezTo>
                    <a:pt x="408099" y="175379"/>
                    <a:pt x="414318" y="166214"/>
                    <a:pt x="417996" y="155950"/>
                  </a:cubicBezTo>
                  <a:lnTo>
                    <a:pt x="449521" y="66385"/>
                  </a:lnTo>
                  <a:cubicBezTo>
                    <a:pt x="450987" y="57807"/>
                    <a:pt x="445220" y="49657"/>
                    <a:pt x="436642" y="48191"/>
                  </a:cubicBezTo>
                  <a:cubicBezTo>
                    <a:pt x="433233" y="47617"/>
                    <a:pt x="429726" y="48167"/>
                    <a:pt x="426672" y="49767"/>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0</xdr:col>
      <xdr:colOff>152401</xdr:colOff>
      <xdr:row>19</xdr:row>
      <xdr:rowOff>152400</xdr:rowOff>
    </xdr:from>
    <xdr:to>
      <xdr:col>3</xdr:col>
      <xdr:colOff>0</xdr:colOff>
      <xdr:row>44</xdr:row>
      <xdr:rowOff>35277</xdr:rowOff>
    </xdr:to>
    <xdr:sp macro="" textlink="">
      <xdr:nvSpPr>
        <xdr:cNvPr id="117" name="Rectangle 119">
          <a:extLst>
            <a:ext uri="{FF2B5EF4-FFF2-40B4-BE49-F238E27FC236}">
              <a16:creationId xmlns:a16="http://schemas.microsoft.com/office/drawing/2014/main" id="{00000000-0008-0000-0100-000075000000}"/>
            </a:ext>
          </a:extLst>
        </xdr:cNvPr>
        <xdr:cNvSpPr/>
      </xdr:nvSpPr>
      <xdr:spPr>
        <a:xfrm>
          <a:off x="152401" y="6934200"/>
          <a:ext cx="8648699" cy="6436077"/>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5</xdr:col>
      <xdr:colOff>266368</xdr:colOff>
      <xdr:row>0</xdr:row>
      <xdr:rowOff>348950</xdr:rowOff>
    </xdr:from>
    <xdr:to>
      <xdr:col>5</xdr:col>
      <xdr:colOff>913704</xdr:colOff>
      <xdr:row>0</xdr:row>
      <xdr:rowOff>750572</xdr:rowOff>
    </xdr:to>
    <xdr:sp macro="" textlink="$F$18">
      <xdr:nvSpPr>
        <xdr:cNvPr id="118" name="CaixaDeTexto 20">
          <a:extLst>
            <a:ext uri="{FF2B5EF4-FFF2-40B4-BE49-F238E27FC236}">
              <a16:creationId xmlns:a16="http://schemas.microsoft.com/office/drawing/2014/main" id="{00000000-0008-0000-0100-000076000000}"/>
            </a:ext>
          </a:extLst>
        </xdr:cNvPr>
        <xdr:cNvSpPr txBox="1"/>
      </xdr:nvSpPr>
      <xdr:spPr>
        <a:xfrm>
          <a:off x="12880189" y="348950"/>
          <a:ext cx="647336" cy="4016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fld id="{EB897922-90BE-49EF-89CD-083B85DEA802}" type="TxLink">
            <a:rPr lang="en-US" sz="2000" b="1" i="0" u="none" strike="noStrike">
              <a:solidFill>
                <a:schemeClr val="bg1"/>
              </a:solidFill>
              <a:latin typeface="Calibri"/>
              <a:cs typeface="Calibri"/>
            </a:rPr>
            <a:pPr/>
            <a:t> </a:t>
          </a:fld>
          <a:endParaRPr lang="en-US" sz="4400" b="1" i="0" u="none" strike="noStrike">
            <a:solidFill>
              <a:schemeClr val="bg1"/>
            </a:solidFill>
            <a:latin typeface="Calibri"/>
            <a:cs typeface="Calibri"/>
          </a:endParaRPr>
        </a:p>
      </xdr:txBody>
    </xdr:sp>
    <xdr:clientData/>
  </xdr:twoCellAnchor>
  <xdr:twoCellAnchor>
    <xdr:from>
      <xdr:col>1</xdr:col>
      <xdr:colOff>1047608</xdr:colOff>
      <xdr:row>0</xdr:row>
      <xdr:rowOff>238479</xdr:rowOff>
    </xdr:from>
    <xdr:to>
      <xdr:col>1</xdr:col>
      <xdr:colOff>2647005</xdr:colOff>
      <xdr:row>0</xdr:row>
      <xdr:rowOff>690623</xdr:rowOff>
    </xdr:to>
    <xdr:sp macro="" textlink="$E$5">
      <xdr:nvSpPr>
        <xdr:cNvPr id="119" name="CaixaDeTexto 20">
          <a:extLst>
            <a:ext uri="{FF2B5EF4-FFF2-40B4-BE49-F238E27FC236}">
              <a16:creationId xmlns:a16="http://schemas.microsoft.com/office/drawing/2014/main" id="{00000000-0008-0000-0100-000077000000}"/>
            </a:ext>
          </a:extLst>
        </xdr:cNvPr>
        <xdr:cNvSpPr txBox="1"/>
      </xdr:nvSpPr>
      <xdr:spPr>
        <a:xfrm>
          <a:off x="1178577" y="238479"/>
          <a:ext cx="1599397" cy="4521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fld id="{647CFC36-C02D-447C-98FF-3B8CF9EC385A}" type="TxLink">
            <a:rPr lang="en-US" sz="2000" b="1" i="0" u="none" strike="noStrike">
              <a:solidFill>
                <a:schemeClr val="bg1"/>
              </a:solidFill>
              <a:latin typeface="Calibri"/>
              <a:ea typeface="Calibri"/>
              <a:cs typeface="Calibri"/>
            </a:rPr>
            <a:pPr algn="ctr"/>
            <a:t>MENU: </a:t>
          </a:fld>
          <a:endParaRPr lang="pt-BR" sz="16600" b="1">
            <a:solidFill>
              <a:schemeClr val="bg1"/>
            </a:solidFill>
          </a:endParaRPr>
        </a:p>
      </xdr:txBody>
    </xdr:sp>
    <xdr:clientData/>
  </xdr:twoCellAnchor>
  <xdr:twoCellAnchor>
    <xdr:from>
      <xdr:col>5</xdr:col>
      <xdr:colOff>1840526</xdr:colOff>
      <xdr:row>0</xdr:row>
      <xdr:rowOff>82391</xdr:rowOff>
    </xdr:from>
    <xdr:to>
      <xdr:col>5</xdr:col>
      <xdr:colOff>3649661</xdr:colOff>
      <xdr:row>2</xdr:row>
      <xdr:rowOff>8095</xdr:rowOff>
    </xdr:to>
    <xdr:grpSp>
      <xdr:nvGrpSpPr>
        <xdr:cNvPr id="214" name="Group 422">
          <a:hlinkClick xmlns:r="http://schemas.openxmlformats.org/officeDocument/2006/relationships" r:id="rId6"/>
          <a:extLst>
            <a:ext uri="{FF2B5EF4-FFF2-40B4-BE49-F238E27FC236}">
              <a16:creationId xmlns:a16="http://schemas.microsoft.com/office/drawing/2014/main" id="{00000000-0008-0000-0100-0000D6000000}"/>
            </a:ext>
          </a:extLst>
        </xdr:cNvPr>
        <xdr:cNvGrpSpPr/>
      </xdr:nvGrpSpPr>
      <xdr:grpSpPr>
        <a:xfrm>
          <a:off x="14348212" y="82391"/>
          <a:ext cx="1809135" cy="959847"/>
          <a:chOff x="13239751" y="341311"/>
          <a:chExt cx="1802272" cy="854288"/>
        </a:xfrm>
      </xdr:grpSpPr>
      <xdr:grpSp>
        <xdr:nvGrpSpPr>
          <xdr:cNvPr id="215" name="Agrupar 15">
            <a:extLst>
              <a:ext uri="{FF2B5EF4-FFF2-40B4-BE49-F238E27FC236}">
                <a16:creationId xmlns:a16="http://schemas.microsoft.com/office/drawing/2014/main" id="{00000000-0008-0000-0100-0000D7000000}"/>
              </a:ext>
            </a:extLst>
          </xdr:cNvPr>
          <xdr:cNvGrpSpPr/>
        </xdr:nvGrpSpPr>
        <xdr:grpSpPr>
          <a:xfrm>
            <a:off x="13239751" y="341311"/>
            <a:ext cx="1802272" cy="854288"/>
            <a:chOff x="5210175" y="147637"/>
            <a:chExt cx="2365883" cy="1038225"/>
          </a:xfrm>
          <a:solidFill>
            <a:srgbClr val="002060"/>
          </a:solidFill>
        </xdr:grpSpPr>
        <xdr:sp macro="" textlink="">
          <xdr:nvSpPr>
            <xdr:cNvPr id="232" name="Retângulo: Cantos Arredondados 16">
              <a:extLst>
                <a:ext uri="{FF2B5EF4-FFF2-40B4-BE49-F238E27FC236}">
                  <a16:creationId xmlns:a16="http://schemas.microsoft.com/office/drawing/2014/main" id="{00000000-0008-0000-0100-0000E8000000}"/>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900"/>
            </a:p>
          </xdr:txBody>
        </xdr:sp>
        <xdr:sp macro="" textlink="">
          <xdr:nvSpPr>
            <xdr:cNvPr id="233" name="Retângulo: Cantos Arredondados 17">
              <a:extLst>
                <a:ext uri="{FF2B5EF4-FFF2-40B4-BE49-F238E27FC236}">
                  <a16:creationId xmlns:a16="http://schemas.microsoft.com/office/drawing/2014/main" id="{00000000-0008-0000-0100-0000E9000000}"/>
                </a:ext>
              </a:extLst>
            </xdr:cNvPr>
            <xdr:cNvSpPr/>
          </xdr:nvSpPr>
          <xdr:spPr>
            <a:xfrm>
              <a:off x="5923279" y="366672"/>
              <a:ext cx="1583983" cy="674513"/>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500" b="1">
                  <a:solidFill>
                    <a:schemeClr val="bg1"/>
                  </a:solidFill>
                  <a:latin typeface="+mn-lt"/>
                </a:rPr>
                <a:t>PLANO DE TRABALHO</a:t>
              </a:r>
            </a:p>
          </xdr:txBody>
        </xdr:sp>
      </xdr:grpSp>
      <xdr:grpSp>
        <xdr:nvGrpSpPr>
          <xdr:cNvPr id="216" name="Graphic 2">
            <a:extLst>
              <a:ext uri="{FF2B5EF4-FFF2-40B4-BE49-F238E27FC236}">
                <a16:creationId xmlns:a16="http://schemas.microsoft.com/office/drawing/2014/main" id="{00000000-0008-0000-0100-0000D8000000}"/>
              </a:ext>
            </a:extLst>
          </xdr:cNvPr>
          <xdr:cNvGrpSpPr/>
        </xdr:nvGrpSpPr>
        <xdr:grpSpPr>
          <a:xfrm>
            <a:off x="13425279" y="571378"/>
            <a:ext cx="416491" cy="453279"/>
            <a:chOff x="7845579" y="1500588"/>
            <a:chExt cx="604404" cy="843863"/>
          </a:xfrm>
        </xdr:grpSpPr>
        <xdr:sp macro="" textlink="">
          <xdr:nvSpPr>
            <xdr:cNvPr id="217" name="Freeform: Shape 286">
              <a:extLst>
                <a:ext uri="{FF2B5EF4-FFF2-40B4-BE49-F238E27FC236}">
                  <a16:creationId xmlns:a16="http://schemas.microsoft.com/office/drawing/2014/main" id="{00000000-0008-0000-0100-0000D9000000}"/>
                </a:ext>
              </a:extLst>
            </xdr:cNvPr>
            <xdr:cNvSpPr/>
          </xdr:nvSpPr>
          <xdr:spPr>
            <a:xfrm>
              <a:off x="7845579" y="1646590"/>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296ACC"/>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18" name="Freeform: Shape 287">
              <a:extLst>
                <a:ext uri="{FF2B5EF4-FFF2-40B4-BE49-F238E27FC236}">
                  <a16:creationId xmlns:a16="http://schemas.microsoft.com/office/drawing/2014/main" id="{00000000-0008-0000-0100-0000DA000000}"/>
                </a:ext>
              </a:extLst>
            </xdr:cNvPr>
            <xdr:cNvSpPr/>
          </xdr:nvSpPr>
          <xdr:spPr>
            <a:xfrm>
              <a:off x="7901002" y="170163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19" name="Freeform: Shape 288">
              <a:extLst>
                <a:ext uri="{FF2B5EF4-FFF2-40B4-BE49-F238E27FC236}">
                  <a16:creationId xmlns:a16="http://schemas.microsoft.com/office/drawing/2014/main" id="{00000000-0008-0000-0100-0000DB000000}"/>
                </a:ext>
              </a:extLst>
            </xdr:cNvPr>
            <xdr:cNvSpPr/>
          </xdr:nvSpPr>
          <xdr:spPr>
            <a:xfrm>
              <a:off x="7893746" y="1694632"/>
              <a:ext cx="441761" cy="547729"/>
            </a:xfrm>
            <a:custGeom>
              <a:avLst/>
              <a:gdLst>
                <a:gd name="connsiteX0" fmla="*/ 441267 w 441761"/>
                <a:gd name="connsiteY0" fmla="*/ 547609 h 547729"/>
                <a:gd name="connsiteX1" fmla="*/ -495 w 441761"/>
                <a:gd name="connsiteY1" fmla="*/ 547609 h 547729"/>
                <a:gd name="connsiteX2" fmla="*/ -495 w 441761"/>
                <a:gd name="connsiteY2" fmla="*/ -121 h 547729"/>
                <a:gd name="connsiteX3" fmla="*/ 441267 w 441761"/>
                <a:gd name="connsiteY3" fmla="*/ -121 h 547729"/>
                <a:gd name="connsiteX4" fmla="*/ 13767 w 441761"/>
                <a:gd name="connsiteY4" fmla="*/ 533347 h 547729"/>
                <a:gd name="connsiteX5" fmla="*/ 426629 w 441761"/>
                <a:gd name="connsiteY5" fmla="*/ 533347 h 547729"/>
                <a:gd name="connsiteX6" fmla="*/ 426629 w 441761"/>
                <a:gd name="connsiteY6" fmla="*/ 14142 h 547729"/>
                <a:gd name="connsiteX7" fmla="*/ 13767 w 441761"/>
                <a:gd name="connsiteY7" fmla="*/ 14142 h 5477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41761" h="547729">
                  <a:moveTo>
                    <a:pt x="441267" y="547609"/>
                  </a:moveTo>
                  <a:lnTo>
                    <a:pt x="-495" y="547609"/>
                  </a:lnTo>
                  <a:lnTo>
                    <a:pt x="-495" y="-121"/>
                  </a:lnTo>
                  <a:lnTo>
                    <a:pt x="441267" y="-121"/>
                  </a:lnTo>
                  <a:close/>
                  <a:moveTo>
                    <a:pt x="13767" y="533347"/>
                  </a:moveTo>
                  <a:lnTo>
                    <a:pt x="426629" y="533347"/>
                  </a:lnTo>
                  <a:lnTo>
                    <a:pt x="426629" y="14142"/>
                  </a:lnTo>
                  <a:lnTo>
                    <a:pt x="13767" y="1414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20" name="Freeform: Shape 289">
              <a:extLst>
                <a:ext uri="{FF2B5EF4-FFF2-40B4-BE49-F238E27FC236}">
                  <a16:creationId xmlns:a16="http://schemas.microsoft.com/office/drawing/2014/main" id="{00000000-0008-0000-0100-0000DC000000}"/>
                </a:ext>
              </a:extLst>
            </xdr:cNvPr>
            <xdr:cNvSpPr/>
          </xdr:nvSpPr>
          <xdr:spPr>
            <a:xfrm>
              <a:off x="7954299" y="1500588"/>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EA5D00"/>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21" name="Freeform: Shape 290">
              <a:extLst>
                <a:ext uri="{FF2B5EF4-FFF2-40B4-BE49-F238E27FC236}">
                  <a16:creationId xmlns:a16="http://schemas.microsoft.com/office/drawing/2014/main" id="{00000000-0008-0000-0100-0000DD000000}"/>
                </a:ext>
              </a:extLst>
            </xdr:cNvPr>
            <xdr:cNvSpPr/>
          </xdr:nvSpPr>
          <xdr:spPr>
            <a:xfrm>
              <a:off x="8108434" y="1570524"/>
              <a:ext cx="221068" cy="34655"/>
            </a:xfrm>
            <a:custGeom>
              <a:avLst/>
              <a:gdLst>
                <a:gd name="connsiteX0" fmla="*/ 0 w 221068"/>
                <a:gd name="connsiteY0" fmla="*/ 0 h 34655"/>
                <a:gd name="connsiteX1" fmla="*/ 221069 w 221068"/>
                <a:gd name="connsiteY1" fmla="*/ 0 h 34655"/>
                <a:gd name="connsiteX2" fmla="*/ 221069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9" y="0"/>
                  </a:lnTo>
                  <a:lnTo>
                    <a:pt x="221069"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22" name="Freeform: Shape 291">
              <a:extLst>
                <a:ext uri="{FF2B5EF4-FFF2-40B4-BE49-F238E27FC236}">
                  <a16:creationId xmlns:a16="http://schemas.microsoft.com/office/drawing/2014/main" id="{00000000-0008-0000-0100-0000DE000000}"/>
                </a:ext>
              </a:extLst>
            </xdr:cNvPr>
            <xdr:cNvSpPr/>
          </xdr:nvSpPr>
          <xdr:spPr>
            <a:xfrm>
              <a:off x="8043002" y="1651970"/>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23" name="Freeform: Shape 292">
              <a:extLst>
                <a:ext uri="{FF2B5EF4-FFF2-40B4-BE49-F238E27FC236}">
                  <a16:creationId xmlns:a16="http://schemas.microsoft.com/office/drawing/2014/main" id="{00000000-0008-0000-0100-0000DF000000}"/>
                </a:ext>
              </a:extLst>
            </xdr:cNvPr>
            <xdr:cNvSpPr/>
          </xdr:nvSpPr>
          <xdr:spPr>
            <a:xfrm>
              <a:off x="8043002" y="1733542"/>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24" name="Freeform: Shape 293">
              <a:extLst>
                <a:ext uri="{FF2B5EF4-FFF2-40B4-BE49-F238E27FC236}">
                  <a16:creationId xmlns:a16="http://schemas.microsoft.com/office/drawing/2014/main" id="{00000000-0008-0000-0100-0000E0000000}"/>
                </a:ext>
              </a:extLst>
            </xdr:cNvPr>
            <xdr:cNvSpPr/>
          </xdr:nvSpPr>
          <xdr:spPr>
            <a:xfrm>
              <a:off x="8043002" y="1815113"/>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25" name="Freeform: Shape 294">
              <a:extLst>
                <a:ext uri="{FF2B5EF4-FFF2-40B4-BE49-F238E27FC236}">
                  <a16:creationId xmlns:a16="http://schemas.microsoft.com/office/drawing/2014/main" id="{00000000-0008-0000-0100-0000E1000000}"/>
                </a:ext>
              </a:extLst>
            </xdr:cNvPr>
            <xdr:cNvSpPr/>
          </xdr:nvSpPr>
          <xdr:spPr>
            <a:xfrm>
              <a:off x="8043002" y="189655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26" name="Freeform: Shape 295">
              <a:extLst>
                <a:ext uri="{FF2B5EF4-FFF2-40B4-BE49-F238E27FC236}">
                  <a16:creationId xmlns:a16="http://schemas.microsoft.com/office/drawing/2014/main" id="{00000000-0008-0000-0100-0000E2000000}"/>
                </a:ext>
              </a:extLst>
            </xdr:cNvPr>
            <xdr:cNvSpPr/>
          </xdr:nvSpPr>
          <xdr:spPr>
            <a:xfrm>
              <a:off x="8022609" y="181085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27" name="Freeform: Shape 296">
              <a:extLst>
                <a:ext uri="{FF2B5EF4-FFF2-40B4-BE49-F238E27FC236}">
                  <a16:creationId xmlns:a16="http://schemas.microsoft.com/office/drawing/2014/main" id="{00000000-0008-0000-0100-0000E3000000}"/>
                </a:ext>
              </a:extLst>
            </xdr:cNvPr>
            <xdr:cNvSpPr/>
          </xdr:nvSpPr>
          <xdr:spPr>
            <a:xfrm>
              <a:off x="8162481" y="1898436"/>
              <a:ext cx="221068" cy="34655"/>
            </a:xfrm>
            <a:custGeom>
              <a:avLst/>
              <a:gdLst>
                <a:gd name="connsiteX0" fmla="*/ 0 w 221068"/>
                <a:gd name="connsiteY0" fmla="*/ 0 h 34655"/>
                <a:gd name="connsiteX1" fmla="*/ 221068 w 221068"/>
                <a:gd name="connsiteY1" fmla="*/ 0 h 34655"/>
                <a:gd name="connsiteX2" fmla="*/ 221068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8" y="0"/>
                  </a:lnTo>
                  <a:lnTo>
                    <a:pt x="221068"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28" name="Freeform: Shape 297">
              <a:extLst>
                <a:ext uri="{FF2B5EF4-FFF2-40B4-BE49-F238E27FC236}">
                  <a16:creationId xmlns:a16="http://schemas.microsoft.com/office/drawing/2014/main" id="{00000000-0008-0000-0100-0000E4000000}"/>
                </a:ext>
              </a:extLst>
            </xdr:cNvPr>
            <xdr:cNvSpPr/>
          </xdr:nvSpPr>
          <xdr:spPr>
            <a:xfrm>
              <a:off x="8097049" y="198000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29" name="Freeform: Shape 298">
              <a:extLst>
                <a:ext uri="{FF2B5EF4-FFF2-40B4-BE49-F238E27FC236}">
                  <a16:creationId xmlns:a16="http://schemas.microsoft.com/office/drawing/2014/main" id="{00000000-0008-0000-0100-0000E5000000}"/>
                </a:ext>
              </a:extLst>
            </xdr:cNvPr>
            <xdr:cNvSpPr/>
          </xdr:nvSpPr>
          <xdr:spPr>
            <a:xfrm>
              <a:off x="8097049" y="206157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30" name="Freeform: Shape 299">
              <a:extLst>
                <a:ext uri="{FF2B5EF4-FFF2-40B4-BE49-F238E27FC236}">
                  <a16:creationId xmlns:a16="http://schemas.microsoft.com/office/drawing/2014/main" id="{00000000-0008-0000-0100-0000E6000000}"/>
                </a:ext>
              </a:extLst>
            </xdr:cNvPr>
            <xdr:cNvSpPr/>
          </xdr:nvSpPr>
          <xdr:spPr>
            <a:xfrm>
              <a:off x="8097049" y="2143025"/>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31" name="Freeform: Shape 300">
              <a:extLst>
                <a:ext uri="{FF2B5EF4-FFF2-40B4-BE49-F238E27FC236}">
                  <a16:creationId xmlns:a16="http://schemas.microsoft.com/office/drawing/2014/main" id="{00000000-0008-0000-0100-0000E7000000}"/>
                </a:ext>
              </a:extLst>
            </xdr:cNvPr>
            <xdr:cNvSpPr/>
          </xdr:nvSpPr>
          <xdr:spPr>
            <a:xfrm>
              <a:off x="8097049" y="222459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grpSp>
    </xdr:grpSp>
    <xdr:clientData/>
  </xdr:twoCellAnchor>
  <xdr:twoCellAnchor>
    <xdr:from>
      <xdr:col>2</xdr:col>
      <xdr:colOff>334556</xdr:colOff>
      <xdr:row>0</xdr:row>
      <xdr:rowOff>82118</xdr:rowOff>
    </xdr:from>
    <xdr:to>
      <xdr:col>2</xdr:col>
      <xdr:colOff>2342903</xdr:colOff>
      <xdr:row>2</xdr:row>
      <xdr:rowOff>9728</xdr:rowOff>
    </xdr:to>
    <xdr:grpSp>
      <xdr:nvGrpSpPr>
        <xdr:cNvPr id="234" name="Group 182">
          <a:hlinkClick xmlns:r="http://schemas.openxmlformats.org/officeDocument/2006/relationships" r:id="rId7"/>
          <a:extLst>
            <a:ext uri="{FF2B5EF4-FFF2-40B4-BE49-F238E27FC236}">
              <a16:creationId xmlns:a16="http://schemas.microsoft.com/office/drawing/2014/main" id="{00000000-0008-0000-0100-0000EA000000}"/>
            </a:ext>
          </a:extLst>
        </xdr:cNvPr>
        <xdr:cNvGrpSpPr/>
      </xdr:nvGrpSpPr>
      <xdr:grpSpPr>
        <a:xfrm>
          <a:off x="5156927" y="82118"/>
          <a:ext cx="2008347" cy="961753"/>
          <a:chOff x="8811260" y="251459"/>
          <a:chExt cx="1813560" cy="852171"/>
        </a:xfrm>
      </xdr:grpSpPr>
      <xdr:grpSp>
        <xdr:nvGrpSpPr>
          <xdr:cNvPr id="235" name="Agrupar 10">
            <a:extLst>
              <a:ext uri="{FF2B5EF4-FFF2-40B4-BE49-F238E27FC236}">
                <a16:creationId xmlns:a16="http://schemas.microsoft.com/office/drawing/2014/main" id="{00000000-0008-0000-0100-0000EB000000}"/>
              </a:ext>
            </a:extLst>
          </xdr:cNvPr>
          <xdr:cNvGrpSpPr/>
        </xdr:nvGrpSpPr>
        <xdr:grpSpPr>
          <a:xfrm>
            <a:off x="8811260" y="251459"/>
            <a:ext cx="1813560" cy="852171"/>
            <a:chOff x="5210175" y="147637"/>
            <a:chExt cx="2365883" cy="1038225"/>
          </a:xfrm>
          <a:solidFill>
            <a:schemeClr val="bg1">
              <a:lumMod val="50000"/>
            </a:schemeClr>
          </a:solidFill>
        </xdr:grpSpPr>
        <xdr:sp macro="" textlink="">
          <xdr:nvSpPr>
            <xdr:cNvPr id="258" name="Retângulo: Cantos Arredondados 12">
              <a:extLst>
                <a:ext uri="{FF2B5EF4-FFF2-40B4-BE49-F238E27FC236}">
                  <a16:creationId xmlns:a16="http://schemas.microsoft.com/office/drawing/2014/main" id="{00000000-0008-0000-0100-00000201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259" name="Retângulo: Cantos Arredondados 13">
              <a:hlinkClick xmlns:r="http://schemas.openxmlformats.org/officeDocument/2006/relationships" r:id="rId7"/>
              <a:extLst>
                <a:ext uri="{FF2B5EF4-FFF2-40B4-BE49-F238E27FC236}">
                  <a16:creationId xmlns:a16="http://schemas.microsoft.com/office/drawing/2014/main" id="{00000000-0008-0000-0100-000003010000}"/>
                </a:ext>
              </a:extLst>
            </xdr:cNvPr>
            <xdr:cNvSpPr/>
          </xdr:nvSpPr>
          <xdr:spPr>
            <a:xfrm>
              <a:off x="5946910" y="384050"/>
              <a:ext cx="1588532" cy="797677"/>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ESTRUTURA</a:t>
              </a:r>
            </a:p>
          </xdr:txBody>
        </xdr:sp>
      </xdr:grpSp>
      <xdr:grpSp>
        <xdr:nvGrpSpPr>
          <xdr:cNvPr id="236" name="Group 184">
            <a:extLst>
              <a:ext uri="{FF2B5EF4-FFF2-40B4-BE49-F238E27FC236}">
                <a16:creationId xmlns:a16="http://schemas.microsoft.com/office/drawing/2014/main" id="{00000000-0008-0000-0100-0000EC000000}"/>
              </a:ext>
            </a:extLst>
          </xdr:cNvPr>
          <xdr:cNvGrpSpPr/>
        </xdr:nvGrpSpPr>
        <xdr:grpSpPr>
          <a:xfrm>
            <a:off x="8890001" y="488130"/>
            <a:ext cx="581077" cy="489770"/>
            <a:chOff x="6943724" y="1902932"/>
            <a:chExt cx="2763297" cy="2251371"/>
          </a:xfrm>
        </xdr:grpSpPr>
        <xdr:sp macro="" textlink="">
          <xdr:nvSpPr>
            <xdr:cNvPr id="237" name="Freeform: Shape 185">
              <a:extLst>
                <a:ext uri="{FF2B5EF4-FFF2-40B4-BE49-F238E27FC236}">
                  <a16:creationId xmlns:a16="http://schemas.microsoft.com/office/drawing/2014/main" id="{00000000-0008-0000-0100-0000ED00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8" name="Freeform: Shape 186">
              <a:extLst>
                <a:ext uri="{FF2B5EF4-FFF2-40B4-BE49-F238E27FC236}">
                  <a16:creationId xmlns:a16="http://schemas.microsoft.com/office/drawing/2014/main" id="{00000000-0008-0000-0100-0000EE00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9" name="Freeform: Shape 187">
              <a:extLst>
                <a:ext uri="{FF2B5EF4-FFF2-40B4-BE49-F238E27FC236}">
                  <a16:creationId xmlns:a16="http://schemas.microsoft.com/office/drawing/2014/main" id="{00000000-0008-0000-0100-0000EF00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0" name="Freeform: Shape 188">
              <a:extLst>
                <a:ext uri="{FF2B5EF4-FFF2-40B4-BE49-F238E27FC236}">
                  <a16:creationId xmlns:a16="http://schemas.microsoft.com/office/drawing/2014/main" id="{00000000-0008-0000-0100-0000F000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1" name="Freeform: Shape 189">
              <a:extLst>
                <a:ext uri="{FF2B5EF4-FFF2-40B4-BE49-F238E27FC236}">
                  <a16:creationId xmlns:a16="http://schemas.microsoft.com/office/drawing/2014/main" id="{00000000-0008-0000-0100-0000F100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2" name="Freeform: Shape 190">
              <a:extLst>
                <a:ext uri="{FF2B5EF4-FFF2-40B4-BE49-F238E27FC236}">
                  <a16:creationId xmlns:a16="http://schemas.microsoft.com/office/drawing/2014/main" id="{00000000-0008-0000-0100-0000F200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3" name="Freeform: Shape 191">
              <a:extLst>
                <a:ext uri="{FF2B5EF4-FFF2-40B4-BE49-F238E27FC236}">
                  <a16:creationId xmlns:a16="http://schemas.microsoft.com/office/drawing/2014/main" id="{00000000-0008-0000-0100-0000F300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4" name="Freeform: Shape 192">
              <a:extLst>
                <a:ext uri="{FF2B5EF4-FFF2-40B4-BE49-F238E27FC236}">
                  <a16:creationId xmlns:a16="http://schemas.microsoft.com/office/drawing/2014/main" id="{00000000-0008-0000-0100-0000F400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5" name="Freeform: Shape 193">
              <a:extLst>
                <a:ext uri="{FF2B5EF4-FFF2-40B4-BE49-F238E27FC236}">
                  <a16:creationId xmlns:a16="http://schemas.microsoft.com/office/drawing/2014/main" id="{00000000-0008-0000-0100-0000F500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6" name="TextBox 37">
              <a:extLst>
                <a:ext uri="{FF2B5EF4-FFF2-40B4-BE49-F238E27FC236}">
                  <a16:creationId xmlns:a16="http://schemas.microsoft.com/office/drawing/2014/main" id="{00000000-0008-0000-0100-0000F600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247" name="TextBox 38">
              <a:extLst>
                <a:ext uri="{FF2B5EF4-FFF2-40B4-BE49-F238E27FC236}">
                  <a16:creationId xmlns:a16="http://schemas.microsoft.com/office/drawing/2014/main" id="{00000000-0008-0000-0100-0000F700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248" name="Freeform: Shape 196">
              <a:extLst>
                <a:ext uri="{FF2B5EF4-FFF2-40B4-BE49-F238E27FC236}">
                  <a16:creationId xmlns:a16="http://schemas.microsoft.com/office/drawing/2014/main" id="{00000000-0008-0000-0100-0000F800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9" name="Freeform: Shape 197">
              <a:extLst>
                <a:ext uri="{FF2B5EF4-FFF2-40B4-BE49-F238E27FC236}">
                  <a16:creationId xmlns:a16="http://schemas.microsoft.com/office/drawing/2014/main" id="{00000000-0008-0000-0100-0000F900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0" name="Freeform: Shape 198">
              <a:extLst>
                <a:ext uri="{FF2B5EF4-FFF2-40B4-BE49-F238E27FC236}">
                  <a16:creationId xmlns:a16="http://schemas.microsoft.com/office/drawing/2014/main" id="{00000000-0008-0000-0100-0000FA00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1" name="Freeform: Shape 199">
              <a:extLst>
                <a:ext uri="{FF2B5EF4-FFF2-40B4-BE49-F238E27FC236}">
                  <a16:creationId xmlns:a16="http://schemas.microsoft.com/office/drawing/2014/main" id="{00000000-0008-0000-0100-0000FB00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2" name="Freeform: Shape 200">
              <a:extLst>
                <a:ext uri="{FF2B5EF4-FFF2-40B4-BE49-F238E27FC236}">
                  <a16:creationId xmlns:a16="http://schemas.microsoft.com/office/drawing/2014/main" id="{00000000-0008-0000-0100-0000FC00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3" name="Freeform: Shape 201">
              <a:extLst>
                <a:ext uri="{FF2B5EF4-FFF2-40B4-BE49-F238E27FC236}">
                  <a16:creationId xmlns:a16="http://schemas.microsoft.com/office/drawing/2014/main" id="{00000000-0008-0000-0100-0000FD00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4" name="Freeform: Shape 202">
              <a:extLst>
                <a:ext uri="{FF2B5EF4-FFF2-40B4-BE49-F238E27FC236}">
                  <a16:creationId xmlns:a16="http://schemas.microsoft.com/office/drawing/2014/main" id="{00000000-0008-0000-0100-0000FE00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5" name="Freeform: Shape 203">
              <a:extLst>
                <a:ext uri="{FF2B5EF4-FFF2-40B4-BE49-F238E27FC236}">
                  <a16:creationId xmlns:a16="http://schemas.microsoft.com/office/drawing/2014/main" id="{00000000-0008-0000-0100-0000FF00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6" name="Freeform: Shape 204">
              <a:extLst>
                <a:ext uri="{FF2B5EF4-FFF2-40B4-BE49-F238E27FC236}">
                  <a16:creationId xmlns:a16="http://schemas.microsoft.com/office/drawing/2014/main" id="{00000000-0008-0000-0100-00000001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7" name="Freeform: Shape 205">
              <a:extLst>
                <a:ext uri="{FF2B5EF4-FFF2-40B4-BE49-F238E27FC236}">
                  <a16:creationId xmlns:a16="http://schemas.microsoft.com/office/drawing/2014/main" id="{00000000-0008-0000-0100-00000101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2</xdr:col>
      <xdr:colOff>2660766</xdr:colOff>
      <xdr:row>0</xdr:row>
      <xdr:rowOff>86744</xdr:rowOff>
    </xdr:from>
    <xdr:to>
      <xdr:col>4</xdr:col>
      <xdr:colOff>551726</xdr:colOff>
      <xdr:row>2</xdr:row>
      <xdr:rowOff>8639</xdr:rowOff>
    </xdr:to>
    <xdr:grpSp>
      <xdr:nvGrpSpPr>
        <xdr:cNvPr id="260" name="Group 182">
          <a:hlinkClick xmlns:r="http://schemas.openxmlformats.org/officeDocument/2006/relationships" r:id="rId8"/>
          <a:extLst>
            <a:ext uri="{FF2B5EF4-FFF2-40B4-BE49-F238E27FC236}">
              <a16:creationId xmlns:a16="http://schemas.microsoft.com/office/drawing/2014/main" id="{00000000-0008-0000-0100-000004010000}"/>
            </a:ext>
          </a:extLst>
        </xdr:cNvPr>
        <xdr:cNvGrpSpPr/>
      </xdr:nvGrpSpPr>
      <xdr:grpSpPr>
        <a:xfrm>
          <a:off x="7483137" y="86744"/>
          <a:ext cx="2005760" cy="956038"/>
          <a:chOff x="8811260" y="251459"/>
          <a:chExt cx="1813560" cy="852171"/>
        </a:xfrm>
      </xdr:grpSpPr>
      <xdr:grpSp>
        <xdr:nvGrpSpPr>
          <xdr:cNvPr id="261" name="Agrupar 10">
            <a:extLst>
              <a:ext uri="{FF2B5EF4-FFF2-40B4-BE49-F238E27FC236}">
                <a16:creationId xmlns:a16="http://schemas.microsoft.com/office/drawing/2014/main" id="{00000000-0008-0000-0100-000005010000}"/>
              </a:ext>
            </a:extLst>
          </xdr:cNvPr>
          <xdr:cNvGrpSpPr/>
        </xdr:nvGrpSpPr>
        <xdr:grpSpPr>
          <a:xfrm>
            <a:off x="8811260" y="251459"/>
            <a:ext cx="1813560" cy="852171"/>
            <a:chOff x="5210175" y="147637"/>
            <a:chExt cx="2365883" cy="1038225"/>
          </a:xfrm>
          <a:solidFill>
            <a:schemeClr val="bg1">
              <a:lumMod val="50000"/>
            </a:schemeClr>
          </a:solidFill>
        </xdr:grpSpPr>
        <xdr:sp macro="" textlink="">
          <xdr:nvSpPr>
            <xdr:cNvPr id="284" name="Retângulo: Cantos Arredondados 12">
              <a:extLst>
                <a:ext uri="{FF2B5EF4-FFF2-40B4-BE49-F238E27FC236}">
                  <a16:creationId xmlns:a16="http://schemas.microsoft.com/office/drawing/2014/main" id="{00000000-0008-0000-0100-00001C01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285" name="Retângulo: Cantos Arredondados 13">
              <a:hlinkClick xmlns:r="http://schemas.openxmlformats.org/officeDocument/2006/relationships" r:id="rId8"/>
              <a:extLst>
                <a:ext uri="{FF2B5EF4-FFF2-40B4-BE49-F238E27FC236}">
                  <a16:creationId xmlns:a16="http://schemas.microsoft.com/office/drawing/2014/main" id="{00000000-0008-0000-0100-00001D010000}"/>
                </a:ext>
              </a:extLst>
            </xdr:cNvPr>
            <xdr:cNvSpPr/>
          </xdr:nvSpPr>
          <xdr:spPr>
            <a:xfrm>
              <a:off x="5946909" y="365995"/>
              <a:ext cx="1588531" cy="815731"/>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SEGURANÇA</a:t>
              </a:r>
            </a:p>
          </xdr:txBody>
        </xdr:sp>
      </xdr:grpSp>
      <xdr:grpSp>
        <xdr:nvGrpSpPr>
          <xdr:cNvPr id="262" name="Group 184">
            <a:extLst>
              <a:ext uri="{FF2B5EF4-FFF2-40B4-BE49-F238E27FC236}">
                <a16:creationId xmlns:a16="http://schemas.microsoft.com/office/drawing/2014/main" id="{00000000-0008-0000-0100-000006010000}"/>
              </a:ext>
            </a:extLst>
          </xdr:cNvPr>
          <xdr:cNvGrpSpPr/>
        </xdr:nvGrpSpPr>
        <xdr:grpSpPr>
          <a:xfrm>
            <a:off x="8890001" y="488130"/>
            <a:ext cx="581077" cy="489770"/>
            <a:chOff x="6943724" y="1902932"/>
            <a:chExt cx="2763297" cy="2251371"/>
          </a:xfrm>
        </xdr:grpSpPr>
        <xdr:sp macro="" textlink="">
          <xdr:nvSpPr>
            <xdr:cNvPr id="263" name="Freeform: Shape 185">
              <a:extLst>
                <a:ext uri="{FF2B5EF4-FFF2-40B4-BE49-F238E27FC236}">
                  <a16:creationId xmlns:a16="http://schemas.microsoft.com/office/drawing/2014/main" id="{00000000-0008-0000-0100-00000701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4" name="Freeform: Shape 186">
              <a:extLst>
                <a:ext uri="{FF2B5EF4-FFF2-40B4-BE49-F238E27FC236}">
                  <a16:creationId xmlns:a16="http://schemas.microsoft.com/office/drawing/2014/main" id="{00000000-0008-0000-0100-00000801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5" name="Freeform: Shape 187">
              <a:extLst>
                <a:ext uri="{FF2B5EF4-FFF2-40B4-BE49-F238E27FC236}">
                  <a16:creationId xmlns:a16="http://schemas.microsoft.com/office/drawing/2014/main" id="{00000000-0008-0000-0100-00000901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6" name="Freeform: Shape 188">
              <a:extLst>
                <a:ext uri="{FF2B5EF4-FFF2-40B4-BE49-F238E27FC236}">
                  <a16:creationId xmlns:a16="http://schemas.microsoft.com/office/drawing/2014/main" id="{00000000-0008-0000-0100-00000A01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7" name="Freeform: Shape 189">
              <a:extLst>
                <a:ext uri="{FF2B5EF4-FFF2-40B4-BE49-F238E27FC236}">
                  <a16:creationId xmlns:a16="http://schemas.microsoft.com/office/drawing/2014/main" id="{00000000-0008-0000-0100-00000B01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8" name="Freeform: Shape 190">
              <a:extLst>
                <a:ext uri="{FF2B5EF4-FFF2-40B4-BE49-F238E27FC236}">
                  <a16:creationId xmlns:a16="http://schemas.microsoft.com/office/drawing/2014/main" id="{00000000-0008-0000-0100-00000C01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9" name="Freeform: Shape 191">
              <a:extLst>
                <a:ext uri="{FF2B5EF4-FFF2-40B4-BE49-F238E27FC236}">
                  <a16:creationId xmlns:a16="http://schemas.microsoft.com/office/drawing/2014/main" id="{00000000-0008-0000-0100-00000D01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0" name="Freeform: Shape 192">
              <a:extLst>
                <a:ext uri="{FF2B5EF4-FFF2-40B4-BE49-F238E27FC236}">
                  <a16:creationId xmlns:a16="http://schemas.microsoft.com/office/drawing/2014/main" id="{00000000-0008-0000-0100-00000E01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1" name="Freeform: Shape 193">
              <a:extLst>
                <a:ext uri="{FF2B5EF4-FFF2-40B4-BE49-F238E27FC236}">
                  <a16:creationId xmlns:a16="http://schemas.microsoft.com/office/drawing/2014/main" id="{00000000-0008-0000-0100-00000F01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2" name="TextBox 37">
              <a:extLst>
                <a:ext uri="{FF2B5EF4-FFF2-40B4-BE49-F238E27FC236}">
                  <a16:creationId xmlns:a16="http://schemas.microsoft.com/office/drawing/2014/main" id="{00000000-0008-0000-0100-00001001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273" name="TextBox 38">
              <a:extLst>
                <a:ext uri="{FF2B5EF4-FFF2-40B4-BE49-F238E27FC236}">
                  <a16:creationId xmlns:a16="http://schemas.microsoft.com/office/drawing/2014/main" id="{00000000-0008-0000-0100-00001101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274" name="Freeform: Shape 196">
              <a:extLst>
                <a:ext uri="{FF2B5EF4-FFF2-40B4-BE49-F238E27FC236}">
                  <a16:creationId xmlns:a16="http://schemas.microsoft.com/office/drawing/2014/main" id="{00000000-0008-0000-0100-00001201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5" name="Freeform: Shape 197">
              <a:extLst>
                <a:ext uri="{FF2B5EF4-FFF2-40B4-BE49-F238E27FC236}">
                  <a16:creationId xmlns:a16="http://schemas.microsoft.com/office/drawing/2014/main" id="{00000000-0008-0000-0100-00001301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6" name="Freeform: Shape 198">
              <a:extLst>
                <a:ext uri="{FF2B5EF4-FFF2-40B4-BE49-F238E27FC236}">
                  <a16:creationId xmlns:a16="http://schemas.microsoft.com/office/drawing/2014/main" id="{00000000-0008-0000-0100-00001401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7" name="Freeform: Shape 199">
              <a:extLst>
                <a:ext uri="{FF2B5EF4-FFF2-40B4-BE49-F238E27FC236}">
                  <a16:creationId xmlns:a16="http://schemas.microsoft.com/office/drawing/2014/main" id="{00000000-0008-0000-0100-00001501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8" name="Freeform: Shape 200">
              <a:extLst>
                <a:ext uri="{FF2B5EF4-FFF2-40B4-BE49-F238E27FC236}">
                  <a16:creationId xmlns:a16="http://schemas.microsoft.com/office/drawing/2014/main" id="{00000000-0008-0000-0100-00001601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9" name="Freeform: Shape 201">
              <a:extLst>
                <a:ext uri="{FF2B5EF4-FFF2-40B4-BE49-F238E27FC236}">
                  <a16:creationId xmlns:a16="http://schemas.microsoft.com/office/drawing/2014/main" id="{00000000-0008-0000-0100-00001701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80" name="Freeform: Shape 202">
              <a:extLst>
                <a:ext uri="{FF2B5EF4-FFF2-40B4-BE49-F238E27FC236}">
                  <a16:creationId xmlns:a16="http://schemas.microsoft.com/office/drawing/2014/main" id="{00000000-0008-0000-0100-00001801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81" name="Freeform: Shape 203">
              <a:extLst>
                <a:ext uri="{FF2B5EF4-FFF2-40B4-BE49-F238E27FC236}">
                  <a16:creationId xmlns:a16="http://schemas.microsoft.com/office/drawing/2014/main" id="{00000000-0008-0000-0100-00001901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82" name="Freeform: Shape 204">
              <a:extLst>
                <a:ext uri="{FF2B5EF4-FFF2-40B4-BE49-F238E27FC236}">
                  <a16:creationId xmlns:a16="http://schemas.microsoft.com/office/drawing/2014/main" id="{00000000-0008-0000-0100-00001A01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83" name="Freeform: Shape 205">
              <a:extLst>
                <a:ext uri="{FF2B5EF4-FFF2-40B4-BE49-F238E27FC236}">
                  <a16:creationId xmlns:a16="http://schemas.microsoft.com/office/drawing/2014/main" id="{00000000-0008-0000-0100-00001B01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4</xdr:col>
      <xdr:colOff>929728</xdr:colOff>
      <xdr:row>0</xdr:row>
      <xdr:rowOff>82117</xdr:rowOff>
    </xdr:from>
    <xdr:to>
      <xdr:col>4</xdr:col>
      <xdr:colOff>2987611</xdr:colOff>
      <xdr:row>2</xdr:row>
      <xdr:rowOff>5937</xdr:rowOff>
    </xdr:to>
    <xdr:grpSp>
      <xdr:nvGrpSpPr>
        <xdr:cNvPr id="286" name="Group 182">
          <a:hlinkClick xmlns:r="http://schemas.openxmlformats.org/officeDocument/2006/relationships" r:id="rId9"/>
          <a:extLst>
            <a:ext uri="{FF2B5EF4-FFF2-40B4-BE49-F238E27FC236}">
              <a16:creationId xmlns:a16="http://schemas.microsoft.com/office/drawing/2014/main" id="{00000000-0008-0000-0100-00001E010000}"/>
            </a:ext>
          </a:extLst>
        </xdr:cNvPr>
        <xdr:cNvGrpSpPr/>
      </xdr:nvGrpSpPr>
      <xdr:grpSpPr>
        <a:xfrm>
          <a:off x="9866899" y="82117"/>
          <a:ext cx="2057883" cy="957963"/>
          <a:chOff x="8811259" y="251459"/>
          <a:chExt cx="1856261" cy="852171"/>
        </a:xfrm>
      </xdr:grpSpPr>
      <xdr:grpSp>
        <xdr:nvGrpSpPr>
          <xdr:cNvPr id="287" name="Agrupar 10">
            <a:extLst>
              <a:ext uri="{FF2B5EF4-FFF2-40B4-BE49-F238E27FC236}">
                <a16:creationId xmlns:a16="http://schemas.microsoft.com/office/drawing/2014/main" id="{00000000-0008-0000-0100-00001F010000}"/>
              </a:ext>
            </a:extLst>
          </xdr:cNvPr>
          <xdr:cNvGrpSpPr/>
        </xdr:nvGrpSpPr>
        <xdr:grpSpPr>
          <a:xfrm>
            <a:off x="8811259" y="251459"/>
            <a:ext cx="1856261" cy="852171"/>
            <a:chOff x="5210175" y="147637"/>
            <a:chExt cx="2421589" cy="1038225"/>
          </a:xfrm>
          <a:solidFill>
            <a:schemeClr val="bg1">
              <a:lumMod val="50000"/>
            </a:schemeClr>
          </a:solidFill>
        </xdr:grpSpPr>
        <xdr:sp macro="" textlink="">
          <xdr:nvSpPr>
            <xdr:cNvPr id="310" name="Retângulo: Cantos Arredondados 12">
              <a:extLst>
                <a:ext uri="{FF2B5EF4-FFF2-40B4-BE49-F238E27FC236}">
                  <a16:creationId xmlns:a16="http://schemas.microsoft.com/office/drawing/2014/main" id="{00000000-0008-0000-0100-00003601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311" name="Retângulo: Cantos Arredondados 13">
              <a:hlinkClick xmlns:r="http://schemas.openxmlformats.org/officeDocument/2006/relationships" r:id="rId9"/>
              <a:extLst>
                <a:ext uri="{FF2B5EF4-FFF2-40B4-BE49-F238E27FC236}">
                  <a16:creationId xmlns:a16="http://schemas.microsoft.com/office/drawing/2014/main" id="{00000000-0008-0000-0100-000037010000}"/>
                </a:ext>
              </a:extLst>
            </xdr:cNvPr>
            <xdr:cNvSpPr/>
          </xdr:nvSpPr>
          <xdr:spPr>
            <a:xfrm>
              <a:off x="5917423" y="398766"/>
              <a:ext cx="1714341" cy="782932"/>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PRIVACIDADE</a:t>
              </a:r>
            </a:p>
          </xdr:txBody>
        </xdr:sp>
      </xdr:grpSp>
      <xdr:grpSp>
        <xdr:nvGrpSpPr>
          <xdr:cNvPr id="288" name="Group 184">
            <a:extLst>
              <a:ext uri="{FF2B5EF4-FFF2-40B4-BE49-F238E27FC236}">
                <a16:creationId xmlns:a16="http://schemas.microsoft.com/office/drawing/2014/main" id="{00000000-0008-0000-0100-000020010000}"/>
              </a:ext>
            </a:extLst>
          </xdr:cNvPr>
          <xdr:cNvGrpSpPr/>
        </xdr:nvGrpSpPr>
        <xdr:grpSpPr>
          <a:xfrm>
            <a:off x="8890001" y="488130"/>
            <a:ext cx="581077" cy="489770"/>
            <a:chOff x="6943724" y="1902932"/>
            <a:chExt cx="2763297" cy="2251371"/>
          </a:xfrm>
        </xdr:grpSpPr>
        <xdr:sp macro="" textlink="">
          <xdr:nvSpPr>
            <xdr:cNvPr id="289" name="Freeform: Shape 185">
              <a:extLst>
                <a:ext uri="{FF2B5EF4-FFF2-40B4-BE49-F238E27FC236}">
                  <a16:creationId xmlns:a16="http://schemas.microsoft.com/office/drawing/2014/main" id="{00000000-0008-0000-0100-00002101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0" name="Freeform: Shape 186">
              <a:extLst>
                <a:ext uri="{FF2B5EF4-FFF2-40B4-BE49-F238E27FC236}">
                  <a16:creationId xmlns:a16="http://schemas.microsoft.com/office/drawing/2014/main" id="{00000000-0008-0000-0100-00002201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1" name="Freeform: Shape 187">
              <a:extLst>
                <a:ext uri="{FF2B5EF4-FFF2-40B4-BE49-F238E27FC236}">
                  <a16:creationId xmlns:a16="http://schemas.microsoft.com/office/drawing/2014/main" id="{00000000-0008-0000-0100-00002301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2" name="Freeform: Shape 188">
              <a:extLst>
                <a:ext uri="{FF2B5EF4-FFF2-40B4-BE49-F238E27FC236}">
                  <a16:creationId xmlns:a16="http://schemas.microsoft.com/office/drawing/2014/main" id="{00000000-0008-0000-0100-00002401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3" name="Freeform: Shape 189">
              <a:extLst>
                <a:ext uri="{FF2B5EF4-FFF2-40B4-BE49-F238E27FC236}">
                  <a16:creationId xmlns:a16="http://schemas.microsoft.com/office/drawing/2014/main" id="{00000000-0008-0000-0100-00002501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4" name="Freeform: Shape 190">
              <a:extLst>
                <a:ext uri="{FF2B5EF4-FFF2-40B4-BE49-F238E27FC236}">
                  <a16:creationId xmlns:a16="http://schemas.microsoft.com/office/drawing/2014/main" id="{00000000-0008-0000-0100-00002601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5" name="Freeform: Shape 191">
              <a:extLst>
                <a:ext uri="{FF2B5EF4-FFF2-40B4-BE49-F238E27FC236}">
                  <a16:creationId xmlns:a16="http://schemas.microsoft.com/office/drawing/2014/main" id="{00000000-0008-0000-0100-00002701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6" name="Freeform: Shape 192">
              <a:extLst>
                <a:ext uri="{FF2B5EF4-FFF2-40B4-BE49-F238E27FC236}">
                  <a16:creationId xmlns:a16="http://schemas.microsoft.com/office/drawing/2014/main" id="{00000000-0008-0000-0100-00002801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7" name="Freeform: Shape 193">
              <a:extLst>
                <a:ext uri="{FF2B5EF4-FFF2-40B4-BE49-F238E27FC236}">
                  <a16:creationId xmlns:a16="http://schemas.microsoft.com/office/drawing/2014/main" id="{00000000-0008-0000-0100-00002901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8" name="TextBox 37">
              <a:extLst>
                <a:ext uri="{FF2B5EF4-FFF2-40B4-BE49-F238E27FC236}">
                  <a16:creationId xmlns:a16="http://schemas.microsoft.com/office/drawing/2014/main" id="{00000000-0008-0000-0100-00002A01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299" name="TextBox 38">
              <a:extLst>
                <a:ext uri="{FF2B5EF4-FFF2-40B4-BE49-F238E27FC236}">
                  <a16:creationId xmlns:a16="http://schemas.microsoft.com/office/drawing/2014/main" id="{00000000-0008-0000-0100-00002B01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300" name="Freeform: Shape 196">
              <a:extLst>
                <a:ext uri="{FF2B5EF4-FFF2-40B4-BE49-F238E27FC236}">
                  <a16:creationId xmlns:a16="http://schemas.microsoft.com/office/drawing/2014/main" id="{00000000-0008-0000-0100-00002C01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1" name="Freeform: Shape 197">
              <a:extLst>
                <a:ext uri="{FF2B5EF4-FFF2-40B4-BE49-F238E27FC236}">
                  <a16:creationId xmlns:a16="http://schemas.microsoft.com/office/drawing/2014/main" id="{00000000-0008-0000-0100-00002D01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2" name="Freeform: Shape 198">
              <a:extLst>
                <a:ext uri="{FF2B5EF4-FFF2-40B4-BE49-F238E27FC236}">
                  <a16:creationId xmlns:a16="http://schemas.microsoft.com/office/drawing/2014/main" id="{00000000-0008-0000-0100-00002E01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3" name="Freeform: Shape 199">
              <a:extLst>
                <a:ext uri="{FF2B5EF4-FFF2-40B4-BE49-F238E27FC236}">
                  <a16:creationId xmlns:a16="http://schemas.microsoft.com/office/drawing/2014/main" id="{00000000-0008-0000-0100-00002F01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4" name="Freeform: Shape 200">
              <a:extLst>
                <a:ext uri="{FF2B5EF4-FFF2-40B4-BE49-F238E27FC236}">
                  <a16:creationId xmlns:a16="http://schemas.microsoft.com/office/drawing/2014/main" id="{00000000-0008-0000-0100-00003001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5" name="Freeform: Shape 201">
              <a:extLst>
                <a:ext uri="{FF2B5EF4-FFF2-40B4-BE49-F238E27FC236}">
                  <a16:creationId xmlns:a16="http://schemas.microsoft.com/office/drawing/2014/main" id="{00000000-0008-0000-0100-00003101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6" name="Freeform: Shape 202">
              <a:extLst>
                <a:ext uri="{FF2B5EF4-FFF2-40B4-BE49-F238E27FC236}">
                  <a16:creationId xmlns:a16="http://schemas.microsoft.com/office/drawing/2014/main" id="{00000000-0008-0000-0100-00003201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7" name="Freeform: Shape 203">
              <a:extLst>
                <a:ext uri="{FF2B5EF4-FFF2-40B4-BE49-F238E27FC236}">
                  <a16:creationId xmlns:a16="http://schemas.microsoft.com/office/drawing/2014/main" id="{00000000-0008-0000-0100-00003301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8" name="Freeform: Shape 204">
              <a:extLst>
                <a:ext uri="{FF2B5EF4-FFF2-40B4-BE49-F238E27FC236}">
                  <a16:creationId xmlns:a16="http://schemas.microsoft.com/office/drawing/2014/main" id="{00000000-0008-0000-0100-00003401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9" name="Freeform: Shape 205">
              <a:extLst>
                <a:ext uri="{FF2B5EF4-FFF2-40B4-BE49-F238E27FC236}">
                  <a16:creationId xmlns:a16="http://schemas.microsoft.com/office/drawing/2014/main" id="{00000000-0008-0000-0100-00003501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4</xdr:col>
      <xdr:colOff>3212263</xdr:colOff>
      <xdr:row>0</xdr:row>
      <xdr:rowOff>103346</xdr:rowOff>
    </xdr:from>
    <xdr:to>
      <xdr:col>5</xdr:col>
      <xdr:colOff>1504771</xdr:colOff>
      <xdr:row>2</xdr:row>
      <xdr:rowOff>6463</xdr:rowOff>
    </xdr:to>
    <xdr:grpSp>
      <xdr:nvGrpSpPr>
        <xdr:cNvPr id="73" name="Group 9">
          <a:hlinkClick xmlns:r="http://schemas.openxmlformats.org/officeDocument/2006/relationships" r:id="rId10"/>
          <a:extLst>
            <a:ext uri="{FF2B5EF4-FFF2-40B4-BE49-F238E27FC236}">
              <a16:creationId xmlns:a16="http://schemas.microsoft.com/office/drawing/2014/main" id="{2F059AE9-9FED-4F58-93BA-73A60687852C}"/>
            </a:ext>
          </a:extLst>
        </xdr:cNvPr>
        <xdr:cNvGrpSpPr/>
      </xdr:nvGrpSpPr>
      <xdr:grpSpPr>
        <a:xfrm>
          <a:off x="12149434" y="103346"/>
          <a:ext cx="1863023" cy="937260"/>
          <a:chOff x="10716260" y="251459"/>
          <a:chExt cx="1813560" cy="852171"/>
        </a:xfrm>
      </xdr:grpSpPr>
      <xdr:grpSp>
        <xdr:nvGrpSpPr>
          <xdr:cNvPr id="74" name="Agrupar 15">
            <a:extLst>
              <a:ext uri="{FF2B5EF4-FFF2-40B4-BE49-F238E27FC236}">
                <a16:creationId xmlns:a16="http://schemas.microsoft.com/office/drawing/2014/main" id="{C7890F0B-5D46-5B87-7F44-C2CE3BB30D35}"/>
              </a:ext>
            </a:extLst>
          </xdr:cNvPr>
          <xdr:cNvGrpSpPr/>
        </xdr:nvGrpSpPr>
        <xdr:grpSpPr>
          <a:xfrm>
            <a:off x="10716260" y="251459"/>
            <a:ext cx="1813560" cy="852171"/>
            <a:chOff x="5210175" y="147637"/>
            <a:chExt cx="2365883" cy="1038225"/>
          </a:xfrm>
          <a:solidFill>
            <a:srgbClr val="002060"/>
          </a:solidFill>
        </xdr:grpSpPr>
        <xdr:sp macro="" textlink="">
          <xdr:nvSpPr>
            <xdr:cNvPr id="91" name="Retângulo: Cantos Arredondados 16">
              <a:extLst>
                <a:ext uri="{FF2B5EF4-FFF2-40B4-BE49-F238E27FC236}">
                  <a16:creationId xmlns:a16="http://schemas.microsoft.com/office/drawing/2014/main" id="{34385504-5DE7-F4DC-683C-556483CD81D7}"/>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900"/>
            </a:p>
          </xdr:txBody>
        </xdr:sp>
        <xdr:sp macro="" textlink="">
          <xdr:nvSpPr>
            <xdr:cNvPr id="92" name="Retângulo: Cantos Arredondados 17">
              <a:extLst>
                <a:ext uri="{FF2B5EF4-FFF2-40B4-BE49-F238E27FC236}">
                  <a16:creationId xmlns:a16="http://schemas.microsoft.com/office/drawing/2014/main" id="{45FC31F8-733E-491B-B3DC-148A127CFE09}"/>
                </a:ext>
              </a:extLst>
            </xdr:cNvPr>
            <xdr:cNvSpPr/>
          </xdr:nvSpPr>
          <xdr:spPr>
            <a:xfrm>
              <a:off x="5982901" y="443574"/>
              <a:ext cx="1583984" cy="485775"/>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500" b="1">
                  <a:solidFill>
                    <a:schemeClr val="bg1"/>
                  </a:solidFill>
                  <a:latin typeface="+mn-lt"/>
                </a:rPr>
                <a:t>RELATÓRIO</a:t>
              </a:r>
            </a:p>
          </xdr:txBody>
        </xdr:sp>
      </xdr:grpSp>
      <xdr:grpSp>
        <xdr:nvGrpSpPr>
          <xdr:cNvPr id="75" name="Graphic 2">
            <a:extLst>
              <a:ext uri="{FF2B5EF4-FFF2-40B4-BE49-F238E27FC236}">
                <a16:creationId xmlns:a16="http://schemas.microsoft.com/office/drawing/2014/main" id="{96B40414-5087-E69B-118C-3AA10286F7F3}"/>
              </a:ext>
            </a:extLst>
          </xdr:cNvPr>
          <xdr:cNvGrpSpPr/>
        </xdr:nvGrpSpPr>
        <xdr:grpSpPr>
          <a:xfrm>
            <a:off x="10902950" y="457201"/>
            <a:ext cx="419100" cy="452156"/>
            <a:chOff x="7845579" y="1500588"/>
            <a:chExt cx="604404" cy="843863"/>
          </a:xfrm>
        </xdr:grpSpPr>
        <xdr:sp macro="" textlink="">
          <xdr:nvSpPr>
            <xdr:cNvPr id="76" name="Freeform: Shape 12">
              <a:extLst>
                <a:ext uri="{FF2B5EF4-FFF2-40B4-BE49-F238E27FC236}">
                  <a16:creationId xmlns:a16="http://schemas.microsoft.com/office/drawing/2014/main" id="{6C6A3E3D-D180-A1E1-7EF8-FD43C86A49BD}"/>
                </a:ext>
              </a:extLst>
            </xdr:cNvPr>
            <xdr:cNvSpPr/>
          </xdr:nvSpPr>
          <xdr:spPr>
            <a:xfrm>
              <a:off x="7845579" y="1646590"/>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296ACC"/>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77" name="Freeform: Shape 13">
              <a:extLst>
                <a:ext uri="{FF2B5EF4-FFF2-40B4-BE49-F238E27FC236}">
                  <a16:creationId xmlns:a16="http://schemas.microsoft.com/office/drawing/2014/main" id="{D9D4C145-E71D-9462-7F5F-AC9EE9496269}"/>
                </a:ext>
              </a:extLst>
            </xdr:cNvPr>
            <xdr:cNvSpPr/>
          </xdr:nvSpPr>
          <xdr:spPr>
            <a:xfrm>
              <a:off x="7901002" y="170163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78" name="Freeform: Shape 14">
              <a:extLst>
                <a:ext uri="{FF2B5EF4-FFF2-40B4-BE49-F238E27FC236}">
                  <a16:creationId xmlns:a16="http://schemas.microsoft.com/office/drawing/2014/main" id="{C2D9A3ED-A730-7BE2-98F2-C66C60277BBD}"/>
                </a:ext>
              </a:extLst>
            </xdr:cNvPr>
            <xdr:cNvSpPr/>
          </xdr:nvSpPr>
          <xdr:spPr>
            <a:xfrm>
              <a:off x="7893746" y="1694632"/>
              <a:ext cx="441761" cy="547729"/>
            </a:xfrm>
            <a:custGeom>
              <a:avLst/>
              <a:gdLst>
                <a:gd name="connsiteX0" fmla="*/ 441267 w 441761"/>
                <a:gd name="connsiteY0" fmla="*/ 547609 h 547729"/>
                <a:gd name="connsiteX1" fmla="*/ -495 w 441761"/>
                <a:gd name="connsiteY1" fmla="*/ 547609 h 547729"/>
                <a:gd name="connsiteX2" fmla="*/ -495 w 441761"/>
                <a:gd name="connsiteY2" fmla="*/ -121 h 547729"/>
                <a:gd name="connsiteX3" fmla="*/ 441267 w 441761"/>
                <a:gd name="connsiteY3" fmla="*/ -121 h 547729"/>
                <a:gd name="connsiteX4" fmla="*/ 13767 w 441761"/>
                <a:gd name="connsiteY4" fmla="*/ 533347 h 547729"/>
                <a:gd name="connsiteX5" fmla="*/ 426629 w 441761"/>
                <a:gd name="connsiteY5" fmla="*/ 533347 h 547729"/>
                <a:gd name="connsiteX6" fmla="*/ 426629 w 441761"/>
                <a:gd name="connsiteY6" fmla="*/ 14142 h 547729"/>
                <a:gd name="connsiteX7" fmla="*/ 13767 w 441761"/>
                <a:gd name="connsiteY7" fmla="*/ 14142 h 5477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41761" h="547729">
                  <a:moveTo>
                    <a:pt x="441267" y="547609"/>
                  </a:moveTo>
                  <a:lnTo>
                    <a:pt x="-495" y="547609"/>
                  </a:lnTo>
                  <a:lnTo>
                    <a:pt x="-495" y="-121"/>
                  </a:lnTo>
                  <a:lnTo>
                    <a:pt x="441267" y="-121"/>
                  </a:lnTo>
                  <a:close/>
                  <a:moveTo>
                    <a:pt x="13767" y="533347"/>
                  </a:moveTo>
                  <a:lnTo>
                    <a:pt x="426629" y="533347"/>
                  </a:lnTo>
                  <a:lnTo>
                    <a:pt x="426629" y="14142"/>
                  </a:lnTo>
                  <a:lnTo>
                    <a:pt x="13767" y="1414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79" name="Freeform: Shape 15">
              <a:extLst>
                <a:ext uri="{FF2B5EF4-FFF2-40B4-BE49-F238E27FC236}">
                  <a16:creationId xmlns:a16="http://schemas.microsoft.com/office/drawing/2014/main" id="{3147AA26-7230-9283-FDDB-E65A8C5237E4}"/>
                </a:ext>
              </a:extLst>
            </xdr:cNvPr>
            <xdr:cNvSpPr/>
          </xdr:nvSpPr>
          <xdr:spPr>
            <a:xfrm>
              <a:off x="7954299" y="1500588"/>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EA5D00"/>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80" name="Freeform: Shape 16">
              <a:extLst>
                <a:ext uri="{FF2B5EF4-FFF2-40B4-BE49-F238E27FC236}">
                  <a16:creationId xmlns:a16="http://schemas.microsoft.com/office/drawing/2014/main" id="{1B69AFA7-F13F-1E99-5C90-20E576C57D23}"/>
                </a:ext>
              </a:extLst>
            </xdr:cNvPr>
            <xdr:cNvSpPr/>
          </xdr:nvSpPr>
          <xdr:spPr>
            <a:xfrm>
              <a:off x="8108434" y="1570524"/>
              <a:ext cx="221068" cy="34655"/>
            </a:xfrm>
            <a:custGeom>
              <a:avLst/>
              <a:gdLst>
                <a:gd name="connsiteX0" fmla="*/ 0 w 221068"/>
                <a:gd name="connsiteY0" fmla="*/ 0 h 34655"/>
                <a:gd name="connsiteX1" fmla="*/ 221069 w 221068"/>
                <a:gd name="connsiteY1" fmla="*/ 0 h 34655"/>
                <a:gd name="connsiteX2" fmla="*/ 221069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9" y="0"/>
                  </a:lnTo>
                  <a:lnTo>
                    <a:pt x="221069"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81" name="Freeform: Shape 17">
              <a:extLst>
                <a:ext uri="{FF2B5EF4-FFF2-40B4-BE49-F238E27FC236}">
                  <a16:creationId xmlns:a16="http://schemas.microsoft.com/office/drawing/2014/main" id="{557CF7B7-77D7-6775-DB13-D469382E6B7F}"/>
                </a:ext>
              </a:extLst>
            </xdr:cNvPr>
            <xdr:cNvSpPr/>
          </xdr:nvSpPr>
          <xdr:spPr>
            <a:xfrm>
              <a:off x="8043002" y="1651970"/>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82" name="Freeform: Shape 18">
              <a:extLst>
                <a:ext uri="{FF2B5EF4-FFF2-40B4-BE49-F238E27FC236}">
                  <a16:creationId xmlns:a16="http://schemas.microsoft.com/office/drawing/2014/main" id="{F5F22903-5BA5-EFF1-5B2D-BA14B7953E0F}"/>
                </a:ext>
              </a:extLst>
            </xdr:cNvPr>
            <xdr:cNvSpPr/>
          </xdr:nvSpPr>
          <xdr:spPr>
            <a:xfrm>
              <a:off x="8043002" y="1733542"/>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83" name="Freeform: Shape 19">
              <a:extLst>
                <a:ext uri="{FF2B5EF4-FFF2-40B4-BE49-F238E27FC236}">
                  <a16:creationId xmlns:a16="http://schemas.microsoft.com/office/drawing/2014/main" id="{18EA3361-FA23-9C0D-D5E2-E953AC4F1BA1}"/>
                </a:ext>
              </a:extLst>
            </xdr:cNvPr>
            <xdr:cNvSpPr/>
          </xdr:nvSpPr>
          <xdr:spPr>
            <a:xfrm>
              <a:off x="8043002" y="1815113"/>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84" name="Freeform: Shape 20">
              <a:extLst>
                <a:ext uri="{FF2B5EF4-FFF2-40B4-BE49-F238E27FC236}">
                  <a16:creationId xmlns:a16="http://schemas.microsoft.com/office/drawing/2014/main" id="{2AE6CE33-2BAC-6778-8029-3C166AD228A8}"/>
                </a:ext>
              </a:extLst>
            </xdr:cNvPr>
            <xdr:cNvSpPr/>
          </xdr:nvSpPr>
          <xdr:spPr>
            <a:xfrm>
              <a:off x="8043002" y="189655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85" name="Freeform: Shape 21">
              <a:extLst>
                <a:ext uri="{FF2B5EF4-FFF2-40B4-BE49-F238E27FC236}">
                  <a16:creationId xmlns:a16="http://schemas.microsoft.com/office/drawing/2014/main" id="{AA918C21-AEA5-52C7-91A7-7A517B6AA413}"/>
                </a:ext>
              </a:extLst>
            </xdr:cNvPr>
            <xdr:cNvSpPr/>
          </xdr:nvSpPr>
          <xdr:spPr>
            <a:xfrm>
              <a:off x="8022609" y="181085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86" name="Freeform: Shape 22">
              <a:extLst>
                <a:ext uri="{FF2B5EF4-FFF2-40B4-BE49-F238E27FC236}">
                  <a16:creationId xmlns:a16="http://schemas.microsoft.com/office/drawing/2014/main" id="{63C6442F-500E-AFDE-235C-D09C848D8182}"/>
                </a:ext>
              </a:extLst>
            </xdr:cNvPr>
            <xdr:cNvSpPr/>
          </xdr:nvSpPr>
          <xdr:spPr>
            <a:xfrm>
              <a:off x="8162481" y="1898436"/>
              <a:ext cx="221068" cy="34655"/>
            </a:xfrm>
            <a:custGeom>
              <a:avLst/>
              <a:gdLst>
                <a:gd name="connsiteX0" fmla="*/ 0 w 221068"/>
                <a:gd name="connsiteY0" fmla="*/ 0 h 34655"/>
                <a:gd name="connsiteX1" fmla="*/ 221068 w 221068"/>
                <a:gd name="connsiteY1" fmla="*/ 0 h 34655"/>
                <a:gd name="connsiteX2" fmla="*/ 221068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8" y="0"/>
                  </a:lnTo>
                  <a:lnTo>
                    <a:pt x="221068"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87" name="Freeform: Shape 23">
              <a:extLst>
                <a:ext uri="{FF2B5EF4-FFF2-40B4-BE49-F238E27FC236}">
                  <a16:creationId xmlns:a16="http://schemas.microsoft.com/office/drawing/2014/main" id="{C11CF608-CD3B-62A7-21D8-D54C302011B5}"/>
                </a:ext>
              </a:extLst>
            </xdr:cNvPr>
            <xdr:cNvSpPr/>
          </xdr:nvSpPr>
          <xdr:spPr>
            <a:xfrm>
              <a:off x="8097049" y="198000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88" name="Freeform: Shape 24">
              <a:extLst>
                <a:ext uri="{FF2B5EF4-FFF2-40B4-BE49-F238E27FC236}">
                  <a16:creationId xmlns:a16="http://schemas.microsoft.com/office/drawing/2014/main" id="{1AF26AFF-84CC-EE75-347F-260F2ABF694A}"/>
                </a:ext>
              </a:extLst>
            </xdr:cNvPr>
            <xdr:cNvSpPr/>
          </xdr:nvSpPr>
          <xdr:spPr>
            <a:xfrm>
              <a:off x="8097049" y="206157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89" name="Freeform: Shape 25">
              <a:extLst>
                <a:ext uri="{FF2B5EF4-FFF2-40B4-BE49-F238E27FC236}">
                  <a16:creationId xmlns:a16="http://schemas.microsoft.com/office/drawing/2014/main" id="{B131697B-09FB-CE6F-C896-D03301D8BFE4}"/>
                </a:ext>
              </a:extLst>
            </xdr:cNvPr>
            <xdr:cNvSpPr/>
          </xdr:nvSpPr>
          <xdr:spPr>
            <a:xfrm>
              <a:off x="8097049" y="2143025"/>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90" name="Freeform: Shape 26">
              <a:extLst>
                <a:ext uri="{FF2B5EF4-FFF2-40B4-BE49-F238E27FC236}">
                  <a16:creationId xmlns:a16="http://schemas.microsoft.com/office/drawing/2014/main" id="{91F680F8-EBE4-6208-5A1D-0D6670C946AD}"/>
                </a:ext>
              </a:extLst>
            </xdr:cNvPr>
            <xdr:cNvSpPr/>
          </xdr:nvSpPr>
          <xdr:spPr>
            <a:xfrm>
              <a:off x="8097049" y="222459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grpSp>
    </xdr:grpSp>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7937</xdr:rowOff>
    </xdr:from>
    <xdr:to>
      <xdr:col>1</xdr:col>
      <xdr:colOff>551140</xdr:colOff>
      <xdr:row>2</xdr:row>
      <xdr:rowOff>34925</xdr:rowOff>
    </xdr:to>
    <xdr:pic>
      <xdr:nvPicPr>
        <xdr:cNvPr id="2" name="Picture 1">
          <a:extLst>
            <a:ext uri="{FF2B5EF4-FFF2-40B4-BE49-F238E27FC236}">
              <a16:creationId xmlns:a16="http://schemas.microsoft.com/office/drawing/2014/main" id="{050C2370-4E69-4086-8BCE-55EA411729AF}"/>
            </a:ext>
          </a:extLst>
        </xdr:cNvPr>
        <xdr:cNvPicPr>
          <a:picLocks noChangeAspect="1"/>
        </xdr:cNvPicPr>
      </xdr:nvPicPr>
      <xdr:blipFill>
        <a:blip xmlns:r="http://schemas.openxmlformats.org/officeDocument/2006/relationships" r:embed="rId1"/>
        <a:stretch>
          <a:fillRect/>
        </a:stretch>
      </xdr:blipFill>
      <xdr:spPr>
        <a:xfrm>
          <a:off x="0" y="7937"/>
          <a:ext cx="1160740" cy="392748"/>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oneCellAnchor>
    <xdr:from>
      <xdr:col>0</xdr:col>
      <xdr:colOff>0</xdr:colOff>
      <xdr:row>0</xdr:row>
      <xdr:rowOff>75596</xdr:rowOff>
    </xdr:from>
    <xdr:ext cx="1164590" cy="374075"/>
    <xdr:pic>
      <xdr:nvPicPr>
        <xdr:cNvPr id="2" name="Picture 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75596"/>
          <a:ext cx="1164590" cy="374075"/>
        </a:xfrm>
        <a:prstGeom prst="rect">
          <a:avLst/>
        </a:prstGeom>
      </xdr:spPr>
    </xdr:pic>
    <xdr:clientData/>
  </xdr:oneCellAnchor>
</xdr:wsDr>
</file>

<file path=xl/drawings/drawing12.xml><?xml version="1.0" encoding="utf-8"?>
<xdr:wsDr xmlns:xdr="http://schemas.openxmlformats.org/drawingml/2006/spreadsheetDrawing" xmlns:a="http://schemas.openxmlformats.org/drawingml/2006/main">
  <xdr:oneCellAnchor>
    <xdr:from>
      <xdr:col>0</xdr:col>
      <xdr:colOff>0</xdr:colOff>
      <xdr:row>0</xdr:row>
      <xdr:rowOff>75596</xdr:rowOff>
    </xdr:from>
    <xdr:ext cx="1164590" cy="374075"/>
    <xdr:pic>
      <xdr:nvPicPr>
        <xdr:cNvPr id="2" name="Picture 1">
          <a:extLst>
            <a:ext uri="{FF2B5EF4-FFF2-40B4-BE49-F238E27FC236}">
              <a16:creationId xmlns:a16="http://schemas.microsoft.com/office/drawing/2014/main" id="{9D413613-9808-4954-9893-77DEF78444F8}"/>
            </a:ext>
          </a:extLst>
        </xdr:cNvPr>
        <xdr:cNvPicPr>
          <a:picLocks noChangeAspect="1"/>
        </xdr:cNvPicPr>
      </xdr:nvPicPr>
      <xdr:blipFill>
        <a:blip xmlns:r="http://schemas.openxmlformats.org/officeDocument/2006/relationships" r:embed="rId1"/>
        <a:stretch>
          <a:fillRect/>
        </a:stretch>
      </xdr:blipFill>
      <xdr:spPr>
        <a:xfrm>
          <a:off x="0" y="75596"/>
          <a:ext cx="1164590" cy="374075"/>
        </a:xfrm>
        <a:prstGeom prst="rect">
          <a:avLst/>
        </a:prstGeom>
      </xdr:spPr>
    </xdr:pic>
    <xdr:clientData/>
  </xdr:oneCellAnchor>
</xdr:wsDr>
</file>

<file path=xl/drawings/drawing13.xml><?xml version="1.0" encoding="utf-8"?>
<xdr:wsDr xmlns:xdr="http://schemas.openxmlformats.org/drawingml/2006/spreadsheetDrawing" xmlns:a="http://schemas.openxmlformats.org/drawingml/2006/main">
  <xdr:twoCellAnchor editAs="oneCell">
    <xdr:from>
      <xdr:col>0</xdr:col>
      <xdr:colOff>64359</xdr:colOff>
      <xdr:row>0</xdr:row>
      <xdr:rowOff>12871</xdr:rowOff>
    </xdr:from>
    <xdr:to>
      <xdr:col>1</xdr:col>
      <xdr:colOff>1069106</xdr:colOff>
      <xdr:row>1</xdr:row>
      <xdr:rowOff>135255</xdr:rowOff>
    </xdr:to>
    <xdr:pic>
      <xdr:nvPicPr>
        <xdr:cNvPr id="2" name="Picture 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60549" y="16681"/>
          <a:ext cx="1618157" cy="305264"/>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64359</xdr:colOff>
      <xdr:row>0</xdr:row>
      <xdr:rowOff>12871</xdr:rowOff>
    </xdr:from>
    <xdr:to>
      <xdr:col>1</xdr:col>
      <xdr:colOff>1069106</xdr:colOff>
      <xdr:row>1</xdr:row>
      <xdr:rowOff>135255</xdr:rowOff>
    </xdr:to>
    <xdr:pic>
      <xdr:nvPicPr>
        <xdr:cNvPr id="2" name="Picture 1">
          <a:extLst>
            <a:ext uri="{FF2B5EF4-FFF2-40B4-BE49-F238E27FC236}">
              <a16:creationId xmlns:a16="http://schemas.microsoft.com/office/drawing/2014/main" id="{35ACBCE4-E759-415D-944C-EE1D2D02C56B}"/>
            </a:ext>
          </a:extLst>
        </xdr:cNvPr>
        <xdr:cNvPicPr>
          <a:picLocks noChangeAspect="1"/>
        </xdr:cNvPicPr>
      </xdr:nvPicPr>
      <xdr:blipFill>
        <a:blip xmlns:r="http://schemas.openxmlformats.org/officeDocument/2006/relationships" r:embed="rId1"/>
        <a:stretch>
          <a:fillRect/>
        </a:stretch>
      </xdr:blipFill>
      <xdr:spPr>
        <a:xfrm>
          <a:off x="64359" y="12871"/>
          <a:ext cx="1614347" cy="305264"/>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76200</xdr:colOff>
      <xdr:row>0</xdr:row>
      <xdr:rowOff>9525</xdr:rowOff>
    </xdr:from>
    <xdr:to>
      <xdr:col>2</xdr:col>
      <xdr:colOff>212339</xdr:colOff>
      <xdr:row>2</xdr:row>
      <xdr:rowOff>111125</xdr:rowOff>
    </xdr:to>
    <xdr:pic>
      <xdr:nvPicPr>
        <xdr:cNvPr id="2" name="Picture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76200" y="11430"/>
          <a:ext cx="1050539" cy="46164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absolute">
    <xdr:from>
      <xdr:col>0</xdr:col>
      <xdr:colOff>19685</xdr:colOff>
      <xdr:row>0</xdr:row>
      <xdr:rowOff>0</xdr:rowOff>
    </xdr:from>
    <xdr:to>
      <xdr:col>17</xdr:col>
      <xdr:colOff>0</xdr:colOff>
      <xdr:row>1</xdr:row>
      <xdr:rowOff>21590</xdr:rowOff>
    </xdr:to>
    <xdr:sp macro="" textlink="">
      <xdr:nvSpPr>
        <xdr:cNvPr id="2" name="Retângulo 1">
          <a:extLst>
            <a:ext uri="{FF2B5EF4-FFF2-40B4-BE49-F238E27FC236}">
              <a16:creationId xmlns:a16="http://schemas.microsoft.com/office/drawing/2014/main" id="{00000000-0008-0000-0200-000002000000}"/>
            </a:ext>
          </a:extLst>
        </xdr:cNvPr>
        <xdr:cNvSpPr/>
      </xdr:nvSpPr>
      <xdr:spPr>
        <a:xfrm>
          <a:off x="15875" y="0"/>
          <a:ext cx="25473025" cy="875030"/>
        </a:xfrm>
        <a:prstGeom prst="rect">
          <a:avLst/>
        </a:prstGeom>
        <a:gradFill>
          <a:gsLst>
            <a:gs pos="0">
              <a:srgbClr val="002060"/>
            </a:gs>
            <a:gs pos="100000">
              <a:srgbClr val="3363F4">
                <a:alpha val="80000"/>
              </a:srgbClr>
            </a:gs>
          </a:gsLst>
          <a:lin ang="2700000" scaled="0"/>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0</xdr:col>
      <xdr:colOff>96517</xdr:colOff>
      <xdr:row>1</xdr:row>
      <xdr:rowOff>132827</xdr:rowOff>
    </xdr:from>
    <xdr:to>
      <xdr:col>3</xdr:col>
      <xdr:colOff>402531</xdr:colOff>
      <xdr:row>5</xdr:row>
      <xdr:rowOff>21989</xdr:rowOff>
    </xdr:to>
    <xdr:sp macro="" textlink="">
      <xdr:nvSpPr>
        <xdr:cNvPr id="3" name="CaixaDeTexto 2">
          <a:extLst>
            <a:ext uri="{FF2B5EF4-FFF2-40B4-BE49-F238E27FC236}">
              <a16:creationId xmlns:a16="http://schemas.microsoft.com/office/drawing/2014/main" id="{00000000-0008-0000-0200-000003000000}"/>
            </a:ext>
          </a:extLst>
        </xdr:cNvPr>
        <xdr:cNvSpPr txBox="1"/>
      </xdr:nvSpPr>
      <xdr:spPr>
        <a:xfrm>
          <a:off x="92707" y="993887"/>
          <a:ext cx="5199959" cy="6892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pt-BR" sz="2000" b="1">
              <a:solidFill>
                <a:srgbClr val="002060"/>
              </a:solidFill>
            </a:rPr>
            <a:t>AVALIAÇÃO DE CRITICIDADE DE SISTEMAS</a:t>
          </a:r>
        </a:p>
        <a:p>
          <a:endParaRPr lang="pt-BR" sz="2000" b="1">
            <a:solidFill>
              <a:srgbClr val="002060"/>
            </a:solidFill>
          </a:endParaRPr>
        </a:p>
      </xdr:txBody>
    </xdr:sp>
    <xdr:clientData/>
  </xdr:twoCellAnchor>
  <xdr:twoCellAnchor>
    <xdr:from>
      <xdr:col>0</xdr:col>
      <xdr:colOff>175260</xdr:colOff>
      <xdr:row>0</xdr:row>
      <xdr:rowOff>91440</xdr:rowOff>
    </xdr:from>
    <xdr:to>
      <xdr:col>1</xdr:col>
      <xdr:colOff>882660</xdr:colOff>
      <xdr:row>0</xdr:row>
      <xdr:rowOff>775440</xdr:rowOff>
    </xdr:to>
    <xdr:sp macro="" textlink="">
      <xdr:nvSpPr>
        <xdr:cNvPr id="4" name="Retângulo: Cantos Arredondados 3">
          <a:extLst>
            <a:ext uri="{FF2B5EF4-FFF2-40B4-BE49-F238E27FC236}">
              <a16:creationId xmlns:a16="http://schemas.microsoft.com/office/drawing/2014/main" id="{00000000-0008-0000-0200-000004000000}"/>
            </a:ext>
          </a:extLst>
        </xdr:cNvPr>
        <xdr:cNvSpPr/>
      </xdr:nvSpPr>
      <xdr:spPr>
        <a:xfrm>
          <a:off x="171450" y="95250"/>
          <a:ext cx="951240" cy="684000"/>
        </a:xfrm>
        <a:prstGeom prst="roundRect">
          <a:avLst/>
        </a:prstGeom>
        <a:solidFill>
          <a:schemeClr val="bg1"/>
        </a:solidFill>
        <a:ln>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0</xdr:col>
      <xdr:colOff>0</xdr:colOff>
      <xdr:row>4</xdr:row>
      <xdr:rowOff>7620</xdr:rowOff>
    </xdr:from>
    <xdr:to>
      <xdr:col>26</xdr:col>
      <xdr:colOff>0</xdr:colOff>
      <xdr:row>4</xdr:row>
      <xdr:rowOff>7620</xdr:rowOff>
    </xdr:to>
    <xdr:cxnSp macro="">
      <xdr:nvCxnSpPr>
        <xdr:cNvPr id="5" name="Conector reto 5">
          <a:extLst>
            <a:ext uri="{FF2B5EF4-FFF2-40B4-BE49-F238E27FC236}">
              <a16:creationId xmlns:a16="http://schemas.microsoft.com/office/drawing/2014/main" id="{00000000-0008-0000-0200-000005000000}"/>
            </a:ext>
          </a:extLst>
        </xdr:cNvPr>
        <xdr:cNvCxnSpPr/>
      </xdr:nvCxnSpPr>
      <xdr:spPr>
        <a:xfrm>
          <a:off x="0" y="1409700"/>
          <a:ext cx="25488900" cy="0"/>
        </a:xfrm>
        <a:prstGeom prst="line">
          <a:avLst/>
        </a:prstGeom>
        <a:ln w="28575">
          <a:solidFill>
            <a:schemeClr val="accent5">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absolute">
    <xdr:from>
      <xdr:col>1</xdr:col>
      <xdr:colOff>0</xdr:colOff>
      <xdr:row>0</xdr:row>
      <xdr:rowOff>93980</xdr:rowOff>
    </xdr:from>
    <xdr:to>
      <xdr:col>1</xdr:col>
      <xdr:colOff>629285</xdr:colOff>
      <xdr:row>0</xdr:row>
      <xdr:rowOff>360045</xdr:rowOff>
    </xdr:to>
    <xdr:pic>
      <xdr:nvPicPr>
        <xdr:cNvPr id="6" name="Imagem 39">
          <a:extLst>
            <a:ext uri="{FF2B5EF4-FFF2-40B4-BE49-F238E27FC236}">
              <a16:creationId xmlns:a16="http://schemas.microsoft.com/office/drawing/2014/main" id="{00000000-0008-0000-0200-000006000000}"/>
            </a:ext>
          </a:extLst>
        </xdr:cNvPr>
        <xdr:cNvPicPr>
          <a:picLocks noChangeAspect="1" noChangeArrowheads="1"/>
        </xdr:cNvPicPr>
      </xdr:nvPicPr>
      <xdr:blipFill rotWithShape="1">
        <a:blip xmlns:r="http://schemas.openxmlformats.org/officeDocument/2006/relationships" r:embed="rId1"/>
        <a:srcRect l="7500" t="3604" r="10000" b="8109"/>
        <a:stretch>
          <a:fillRect/>
        </a:stretch>
      </xdr:blipFill>
      <xdr:spPr bwMode="auto">
        <a:xfrm>
          <a:off x="238125" y="97790"/>
          <a:ext cx="619760" cy="266065"/>
        </a:xfrm>
        <a:prstGeom prst="rect">
          <a:avLst/>
        </a:prstGeom>
        <a:solidFill>
          <a:srgbClr xmlns:mc="http://schemas.openxmlformats.org/markup-compatibility/2006" xmlns:a14="http://schemas.microsoft.com/office/drawing/2010/main" val="FFFFFF" mc:Ignorable="a14" a14:legacySpreadsheetColorIndex="9"/>
        </a:solidFill>
        <a:ln w="9525">
          <a:noFill/>
          <a:miter lim="800000"/>
          <a:headEnd/>
          <a:tailEnd/>
        </a:ln>
      </xdr:spPr>
    </xdr:pic>
    <xdr:clientData/>
  </xdr:twoCellAnchor>
  <xdr:twoCellAnchor editAs="absolute">
    <xdr:from>
      <xdr:col>0</xdr:col>
      <xdr:colOff>171450</xdr:colOff>
      <xdr:row>0</xdr:row>
      <xdr:rowOff>91440</xdr:rowOff>
    </xdr:from>
    <xdr:to>
      <xdr:col>1</xdr:col>
      <xdr:colOff>895360</xdr:colOff>
      <xdr:row>0</xdr:row>
      <xdr:rowOff>783060</xdr:rowOff>
    </xdr:to>
    <xdr:sp macro="" textlink="">
      <xdr:nvSpPr>
        <xdr:cNvPr id="7" name="Retângulo: Cantos Arredondados 3">
          <a:extLst>
            <a:ext uri="{FF2B5EF4-FFF2-40B4-BE49-F238E27FC236}">
              <a16:creationId xmlns:a16="http://schemas.microsoft.com/office/drawing/2014/main" id="{00000000-0008-0000-0200-000007000000}"/>
            </a:ext>
          </a:extLst>
        </xdr:cNvPr>
        <xdr:cNvSpPr/>
      </xdr:nvSpPr>
      <xdr:spPr>
        <a:xfrm>
          <a:off x="167640" y="95250"/>
          <a:ext cx="962035" cy="684000"/>
        </a:xfrm>
        <a:prstGeom prst="roundRect">
          <a:avLst/>
        </a:prstGeom>
        <a:solidFill>
          <a:schemeClr val="bg1"/>
        </a:solidFill>
        <a:ln>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1</xdr:col>
      <xdr:colOff>1028700</xdr:colOff>
      <xdr:row>0</xdr:row>
      <xdr:rowOff>243840</xdr:rowOff>
    </xdr:from>
    <xdr:to>
      <xdr:col>4</xdr:col>
      <xdr:colOff>282258</xdr:colOff>
      <xdr:row>0</xdr:row>
      <xdr:rowOff>663877</xdr:rowOff>
    </xdr:to>
    <xdr:sp macro="" textlink="FORM1!C6">
      <xdr:nvSpPr>
        <xdr:cNvPr id="8" name="CaixaDeTexto 4">
          <a:extLst>
            <a:ext uri="{FF2B5EF4-FFF2-40B4-BE49-F238E27FC236}">
              <a16:creationId xmlns:a16="http://schemas.microsoft.com/office/drawing/2014/main" id="{00000000-0008-0000-0200-000008000000}"/>
            </a:ext>
          </a:extLst>
        </xdr:cNvPr>
        <xdr:cNvSpPr txBox="1"/>
      </xdr:nvSpPr>
      <xdr:spPr>
        <a:xfrm>
          <a:off x="1266825" y="247650"/>
          <a:ext cx="5440998" cy="4124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fld id="{43C0168C-A670-4365-8BF4-0C75A3A0C477}" type="TxLink">
            <a:rPr lang="en-US" sz="2000" b="1" i="0" u="none" strike="noStrike">
              <a:solidFill>
                <a:schemeClr val="bg1"/>
              </a:solidFill>
              <a:latin typeface="Calibri"/>
              <a:ea typeface="+mn-ea"/>
              <a:cs typeface="Calibri"/>
            </a:rPr>
            <a:pPr/>
            <a:t> </a:t>
          </a:fld>
          <a:endParaRPr lang="pt-BR" sz="2000" b="1" i="0" u="none" strike="noStrike">
            <a:solidFill>
              <a:schemeClr val="bg1"/>
            </a:solidFill>
            <a:latin typeface="Calibri"/>
            <a:ea typeface="+mn-ea"/>
            <a:cs typeface="Calibri"/>
          </a:endParaRPr>
        </a:p>
      </xdr:txBody>
    </xdr:sp>
    <xdr:clientData/>
  </xdr:twoCellAnchor>
  <xdr:twoCellAnchor editAs="oneCell">
    <xdr:from>
      <xdr:col>0</xdr:col>
      <xdr:colOff>219075</xdr:colOff>
      <xdr:row>0</xdr:row>
      <xdr:rowOff>307974</xdr:rowOff>
    </xdr:from>
    <xdr:to>
      <xdr:col>1</xdr:col>
      <xdr:colOff>855763</xdr:colOff>
      <xdr:row>0</xdr:row>
      <xdr:rowOff>625474</xdr:rowOff>
    </xdr:to>
    <xdr:pic>
      <xdr:nvPicPr>
        <xdr:cNvPr id="9" name="Picture 9">
          <a:extLst>
            <a:ext uri="{FF2B5EF4-FFF2-40B4-BE49-F238E27FC236}">
              <a16:creationId xmlns:a16="http://schemas.microsoft.com/office/drawing/2014/main" id="{00000000-0008-0000-0200-000009000000}"/>
            </a:ext>
          </a:extLst>
        </xdr:cNvPr>
        <xdr:cNvPicPr>
          <a:picLocks noChangeAspect="1"/>
        </xdr:cNvPicPr>
      </xdr:nvPicPr>
      <xdr:blipFill>
        <a:blip xmlns:r="http://schemas.openxmlformats.org/officeDocument/2006/relationships" r:embed="rId2"/>
        <a:stretch>
          <a:fillRect/>
        </a:stretch>
      </xdr:blipFill>
      <xdr:spPr>
        <a:xfrm>
          <a:off x="217170" y="307974"/>
          <a:ext cx="876718" cy="317500"/>
        </a:xfrm>
        <a:prstGeom prst="rect">
          <a:avLst/>
        </a:prstGeom>
      </xdr:spPr>
    </xdr:pic>
    <xdr:clientData/>
  </xdr:twoCellAnchor>
  <xdr:twoCellAnchor>
    <xdr:from>
      <xdr:col>5</xdr:col>
      <xdr:colOff>1006521</xdr:colOff>
      <xdr:row>0</xdr:row>
      <xdr:rowOff>291781</xdr:rowOff>
    </xdr:from>
    <xdr:to>
      <xdr:col>7</xdr:col>
      <xdr:colOff>282641</xdr:colOff>
      <xdr:row>2</xdr:row>
      <xdr:rowOff>161448</xdr:rowOff>
    </xdr:to>
    <xdr:grpSp>
      <xdr:nvGrpSpPr>
        <xdr:cNvPr id="10" name="Group 228">
          <a:extLst>
            <a:ext uri="{FF2B5EF4-FFF2-40B4-BE49-F238E27FC236}">
              <a16:creationId xmlns:a16="http://schemas.microsoft.com/office/drawing/2014/main" id="{00000000-0008-0000-0200-00000A000000}"/>
            </a:ext>
          </a:extLst>
        </xdr:cNvPr>
        <xdr:cNvGrpSpPr/>
      </xdr:nvGrpSpPr>
      <xdr:grpSpPr>
        <a:xfrm>
          <a:off x="11402378" y="291781"/>
          <a:ext cx="1834263" cy="903810"/>
          <a:chOff x="6909082" y="251459"/>
          <a:chExt cx="1809327" cy="854288"/>
        </a:xfrm>
      </xdr:grpSpPr>
      <xdr:grpSp>
        <xdr:nvGrpSpPr>
          <xdr:cNvPr id="11" name="Agrupar 6">
            <a:hlinkClick xmlns:r="http://schemas.openxmlformats.org/officeDocument/2006/relationships" r:id="rId3"/>
            <a:extLst>
              <a:ext uri="{FF2B5EF4-FFF2-40B4-BE49-F238E27FC236}">
                <a16:creationId xmlns:a16="http://schemas.microsoft.com/office/drawing/2014/main" id="{00000000-0008-0000-0200-00000B000000}"/>
              </a:ext>
            </a:extLst>
          </xdr:cNvPr>
          <xdr:cNvGrpSpPr/>
        </xdr:nvGrpSpPr>
        <xdr:grpSpPr>
          <a:xfrm>
            <a:off x="6909082" y="251459"/>
            <a:ext cx="1809327" cy="854288"/>
            <a:chOff x="5210175" y="147637"/>
            <a:chExt cx="2365883" cy="1038225"/>
          </a:xfrm>
          <a:solidFill>
            <a:schemeClr val="bg1">
              <a:lumMod val="95000"/>
            </a:schemeClr>
          </a:solidFill>
        </xdr:grpSpPr>
        <xdr:sp macro="" textlink="">
          <xdr:nvSpPr>
            <xdr:cNvPr id="71" name="Retângulo: Cantos Arredondados 7">
              <a:hlinkClick xmlns:r="http://schemas.openxmlformats.org/officeDocument/2006/relationships" r:id="rId4"/>
              <a:extLst>
                <a:ext uri="{FF2B5EF4-FFF2-40B4-BE49-F238E27FC236}">
                  <a16:creationId xmlns:a16="http://schemas.microsoft.com/office/drawing/2014/main" id="{00000000-0008-0000-0200-000047000000}"/>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72" name="Retângulo: Cantos Arredondados 8">
              <a:hlinkClick xmlns:r="http://schemas.openxmlformats.org/officeDocument/2006/relationships" r:id="rId4"/>
              <a:extLst>
                <a:ext uri="{FF2B5EF4-FFF2-40B4-BE49-F238E27FC236}">
                  <a16:creationId xmlns:a16="http://schemas.microsoft.com/office/drawing/2014/main" id="{00000000-0008-0000-0200-000048000000}"/>
                </a:ext>
              </a:extLst>
            </xdr:cNvPr>
            <xdr:cNvSpPr/>
          </xdr:nvSpPr>
          <xdr:spPr>
            <a:xfrm>
              <a:off x="5857875" y="419100"/>
              <a:ext cx="1677567" cy="485776"/>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400" b="1">
                  <a:solidFill>
                    <a:schemeClr val="bg1">
                      <a:lumMod val="85000"/>
                    </a:schemeClr>
                  </a:solidFill>
                  <a:latin typeface="+mn-lt"/>
                </a:rPr>
                <a:t>Cadastros</a:t>
              </a:r>
            </a:p>
          </xdr:txBody>
        </xdr:sp>
      </xdr:grpSp>
      <xdr:grpSp>
        <xdr:nvGrpSpPr>
          <xdr:cNvPr id="12" name="Group 230">
            <a:extLst>
              <a:ext uri="{FF2B5EF4-FFF2-40B4-BE49-F238E27FC236}">
                <a16:creationId xmlns:a16="http://schemas.microsoft.com/office/drawing/2014/main" id="{00000000-0008-0000-0200-00000C000000}"/>
              </a:ext>
            </a:extLst>
          </xdr:cNvPr>
          <xdr:cNvGrpSpPr/>
        </xdr:nvGrpSpPr>
        <xdr:grpSpPr>
          <a:xfrm>
            <a:off x="6987639" y="508637"/>
            <a:ext cx="614512" cy="595511"/>
            <a:chOff x="10426051" y="2130696"/>
            <a:chExt cx="1130901" cy="1090665"/>
          </a:xfrm>
          <a:solidFill>
            <a:schemeClr val="bg1">
              <a:lumMod val="75000"/>
            </a:schemeClr>
          </a:solidFill>
        </xdr:grpSpPr>
        <xdr:sp macro="" textlink="">
          <xdr:nvSpPr>
            <xdr:cNvPr id="13" name="Freeform: Shape 231">
              <a:extLst>
                <a:ext uri="{FF2B5EF4-FFF2-40B4-BE49-F238E27FC236}">
                  <a16:creationId xmlns:a16="http://schemas.microsoft.com/office/drawing/2014/main" id="{00000000-0008-0000-0200-00000D000000}"/>
                </a:ext>
              </a:extLst>
            </xdr:cNvPr>
            <xdr:cNvSpPr/>
          </xdr:nvSpPr>
          <xdr:spPr>
            <a:xfrm>
              <a:off x="10681672" y="2130696"/>
              <a:ext cx="692937" cy="764174"/>
            </a:xfrm>
            <a:custGeom>
              <a:avLst/>
              <a:gdLst>
                <a:gd name="connsiteX0" fmla="*/ 692938 w 692937"/>
                <a:gd name="connsiteY0" fmla="*/ 764175 h 764174"/>
                <a:gd name="connsiteX1" fmla="*/ 17351 w 692937"/>
                <a:gd name="connsiteY1" fmla="*/ 764175 h 764174"/>
                <a:gd name="connsiteX2" fmla="*/ 0 w 692937"/>
                <a:gd name="connsiteY2" fmla="*/ 746946 h 764174"/>
                <a:gd name="connsiteX3" fmla="*/ 17351 w 692937"/>
                <a:gd name="connsiteY3" fmla="*/ 17351 h 764174"/>
                <a:gd name="connsiteX4" fmla="*/ 675587 w 692937"/>
                <a:gd name="connsiteY4" fmla="*/ 0 h 764174"/>
                <a:gd name="connsiteX5" fmla="*/ 692938 w 692937"/>
                <a:gd name="connsiteY5" fmla="*/ 17351 h 764174"/>
                <a:gd name="connsiteX6" fmla="*/ 692938 w 692937"/>
                <a:gd name="connsiteY6" fmla="*/ 764175 h 76417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692937" h="764174">
                  <a:moveTo>
                    <a:pt x="692938" y="764175"/>
                  </a:moveTo>
                  <a:lnTo>
                    <a:pt x="17351" y="764175"/>
                  </a:lnTo>
                  <a:lnTo>
                    <a:pt x="0" y="746946"/>
                  </a:lnTo>
                  <a:lnTo>
                    <a:pt x="17351" y="17351"/>
                  </a:lnTo>
                  <a:lnTo>
                    <a:pt x="675587" y="0"/>
                  </a:lnTo>
                  <a:lnTo>
                    <a:pt x="692938" y="17351"/>
                  </a:lnTo>
                  <a:lnTo>
                    <a:pt x="692938" y="7641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4" name="Freeform: Shape 232">
              <a:extLst>
                <a:ext uri="{FF2B5EF4-FFF2-40B4-BE49-F238E27FC236}">
                  <a16:creationId xmlns:a16="http://schemas.microsoft.com/office/drawing/2014/main" id="{00000000-0008-0000-0200-00000E000000}"/>
                </a:ext>
              </a:extLst>
            </xdr:cNvPr>
            <xdr:cNvSpPr/>
          </xdr:nvSpPr>
          <xdr:spPr>
            <a:xfrm>
              <a:off x="10681672" y="2130696"/>
              <a:ext cx="675587" cy="746823"/>
            </a:xfrm>
            <a:custGeom>
              <a:avLst/>
              <a:gdLst>
                <a:gd name="connsiteX0" fmla="*/ 0 w 675587"/>
                <a:gd name="connsiteY0" fmla="*/ 0 h 746823"/>
                <a:gd name="connsiteX1" fmla="*/ 675587 w 675587"/>
                <a:gd name="connsiteY1" fmla="*/ 0 h 746823"/>
                <a:gd name="connsiteX2" fmla="*/ 675587 w 675587"/>
                <a:gd name="connsiteY2" fmla="*/ 746824 h 746823"/>
                <a:gd name="connsiteX3" fmla="*/ 0 w 675587"/>
                <a:gd name="connsiteY3" fmla="*/ 746824 h 746823"/>
              </a:gdLst>
              <a:ahLst/>
              <a:cxnLst>
                <a:cxn ang="0">
                  <a:pos x="connsiteX0" y="connsiteY0"/>
                </a:cxn>
                <a:cxn ang="0">
                  <a:pos x="connsiteX1" y="connsiteY1"/>
                </a:cxn>
                <a:cxn ang="0">
                  <a:pos x="connsiteX2" y="connsiteY2"/>
                </a:cxn>
                <a:cxn ang="0">
                  <a:pos x="connsiteX3" y="connsiteY3"/>
                </a:cxn>
              </a:cxnLst>
              <a:rect l="l" t="t" r="r" b="b"/>
              <a:pathLst>
                <a:path w="675587" h="746823">
                  <a:moveTo>
                    <a:pt x="0" y="0"/>
                  </a:moveTo>
                  <a:lnTo>
                    <a:pt x="675587" y="0"/>
                  </a:lnTo>
                  <a:lnTo>
                    <a:pt x="675587" y="746824"/>
                  </a:lnTo>
                  <a:lnTo>
                    <a:pt x="0" y="746824"/>
                  </a:lnTo>
                  <a:close/>
                </a:path>
              </a:pathLst>
            </a:custGeom>
            <a:solidFill>
              <a:schemeClr val="bg1">
                <a:lumMod val="85000"/>
              </a:scheme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5" name="Freeform: Shape 233">
              <a:extLst>
                <a:ext uri="{FF2B5EF4-FFF2-40B4-BE49-F238E27FC236}">
                  <a16:creationId xmlns:a16="http://schemas.microsoft.com/office/drawing/2014/main" id="{00000000-0008-0000-0200-00000F000000}"/>
                </a:ext>
              </a:extLst>
            </xdr:cNvPr>
            <xdr:cNvSpPr/>
          </xdr:nvSpPr>
          <xdr:spPr>
            <a:xfrm>
              <a:off x="11050318" y="2558360"/>
              <a:ext cx="33357" cy="13318"/>
            </a:xfrm>
            <a:custGeom>
              <a:avLst/>
              <a:gdLst>
                <a:gd name="connsiteX0" fmla="*/ 0 w 33357"/>
                <a:gd name="connsiteY0" fmla="*/ 0 h 13318"/>
                <a:gd name="connsiteX1" fmla="*/ 33358 w 33357"/>
                <a:gd name="connsiteY1" fmla="*/ 0 h 13318"/>
                <a:gd name="connsiteX2" fmla="*/ 33358 w 33357"/>
                <a:gd name="connsiteY2" fmla="*/ 13319 h 13318"/>
                <a:gd name="connsiteX3" fmla="*/ 0 w 33357"/>
                <a:gd name="connsiteY3" fmla="*/ 13319 h 13318"/>
              </a:gdLst>
              <a:ahLst/>
              <a:cxnLst>
                <a:cxn ang="0">
                  <a:pos x="connsiteX0" y="connsiteY0"/>
                </a:cxn>
                <a:cxn ang="0">
                  <a:pos x="connsiteX1" y="connsiteY1"/>
                </a:cxn>
                <a:cxn ang="0">
                  <a:pos x="connsiteX2" y="connsiteY2"/>
                </a:cxn>
                <a:cxn ang="0">
                  <a:pos x="connsiteX3" y="connsiteY3"/>
                </a:cxn>
              </a:cxnLst>
              <a:rect l="l" t="t" r="r" b="b"/>
              <a:pathLst>
                <a:path w="33357" h="13318">
                  <a:moveTo>
                    <a:pt x="0" y="0"/>
                  </a:moveTo>
                  <a:lnTo>
                    <a:pt x="33358" y="0"/>
                  </a:lnTo>
                  <a:lnTo>
                    <a:pt x="33358" y="13319"/>
                  </a:lnTo>
                  <a:lnTo>
                    <a:pt x="0" y="13319"/>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6" name="Freeform: Shape 234">
              <a:extLst>
                <a:ext uri="{FF2B5EF4-FFF2-40B4-BE49-F238E27FC236}">
                  <a16:creationId xmlns:a16="http://schemas.microsoft.com/office/drawing/2014/main" id="{00000000-0008-0000-0200-000010000000}"/>
                </a:ext>
              </a:extLst>
            </xdr:cNvPr>
            <xdr:cNvSpPr/>
          </xdr:nvSpPr>
          <xdr:spPr>
            <a:xfrm>
              <a:off x="10855426" y="2558360"/>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7" name="Freeform: Shape 235">
              <a:extLst>
                <a:ext uri="{FF2B5EF4-FFF2-40B4-BE49-F238E27FC236}">
                  <a16:creationId xmlns:a16="http://schemas.microsoft.com/office/drawing/2014/main" id="{00000000-0008-0000-0200-000011000000}"/>
                </a:ext>
              </a:extLst>
            </xdr:cNvPr>
            <xdr:cNvSpPr/>
          </xdr:nvSpPr>
          <xdr:spPr>
            <a:xfrm>
              <a:off x="10786633" y="2558360"/>
              <a:ext cx="55351" cy="13318"/>
            </a:xfrm>
            <a:custGeom>
              <a:avLst/>
              <a:gdLst>
                <a:gd name="connsiteX0" fmla="*/ 0 w 55351"/>
                <a:gd name="connsiteY0" fmla="*/ 0 h 13318"/>
                <a:gd name="connsiteX1" fmla="*/ 55352 w 55351"/>
                <a:gd name="connsiteY1" fmla="*/ 0 h 13318"/>
                <a:gd name="connsiteX2" fmla="*/ 55352 w 55351"/>
                <a:gd name="connsiteY2" fmla="*/ 13319 h 13318"/>
                <a:gd name="connsiteX3" fmla="*/ 0 w 5535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5351" h="13318">
                  <a:moveTo>
                    <a:pt x="0" y="0"/>
                  </a:moveTo>
                  <a:lnTo>
                    <a:pt x="55352" y="0"/>
                  </a:lnTo>
                  <a:lnTo>
                    <a:pt x="55352" y="13319"/>
                  </a:lnTo>
                  <a:lnTo>
                    <a:pt x="0" y="13319"/>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8" name="Freeform: Shape 236">
              <a:extLst>
                <a:ext uri="{FF2B5EF4-FFF2-40B4-BE49-F238E27FC236}">
                  <a16:creationId xmlns:a16="http://schemas.microsoft.com/office/drawing/2014/main" id="{00000000-0008-0000-0200-000012000000}"/>
                </a:ext>
              </a:extLst>
            </xdr:cNvPr>
            <xdr:cNvSpPr/>
          </xdr:nvSpPr>
          <xdr:spPr>
            <a:xfrm>
              <a:off x="10855426" y="2627886"/>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9" name="Freeform: Shape 237">
              <a:extLst>
                <a:ext uri="{FF2B5EF4-FFF2-40B4-BE49-F238E27FC236}">
                  <a16:creationId xmlns:a16="http://schemas.microsoft.com/office/drawing/2014/main" id="{00000000-0008-0000-0200-000013000000}"/>
                </a:ext>
              </a:extLst>
            </xdr:cNvPr>
            <xdr:cNvSpPr/>
          </xdr:nvSpPr>
          <xdr:spPr>
            <a:xfrm>
              <a:off x="10786633" y="2593185"/>
              <a:ext cx="81133" cy="13318"/>
            </a:xfrm>
            <a:custGeom>
              <a:avLst/>
              <a:gdLst>
                <a:gd name="connsiteX0" fmla="*/ 0 w 81133"/>
                <a:gd name="connsiteY0" fmla="*/ 0 h 13318"/>
                <a:gd name="connsiteX1" fmla="*/ 81134 w 81133"/>
                <a:gd name="connsiteY1" fmla="*/ 0 h 13318"/>
                <a:gd name="connsiteX2" fmla="*/ 81134 w 81133"/>
                <a:gd name="connsiteY2" fmla="*/ 13319 h 13318"/>
                <a:gd name="connsiteX3" fmla="*/ 0 w 81133"/>
                <a:gd name="connsiteY3" fmla="*/ 13319 h 13318"/>
              </a:gdLst>
              <a:ahLst/>
              <a:cxnLst>
                <a:cxn ang="0">
                  <a:pos x="connsiteX0" y="connsiteY0"/>
                </a:cxn>
                <a:cxn ang="0">
                  <a:pos x="connsiteX1" y="connsiteY1"/>
                </a:cxn>
                <a:cxn ang="0">
                  <a:pos x="connsiteX2" y="connsiteY2"/>
                </a:cxn>
                <a:cxn ang="0">
                  <a:pos x="connsiteX3" y="connsiteY3"/>
                </a:cxn>
              </a:cxnLst>
              <a:rect l="l" t="t" r="r" b="b"/>
              <a:pathLst>
                <a:path w="81133" h="13318">
                  <a:moveTo>
                    <a:pt x="0" y="0"/>
                  </a:moveTo>
                  <a:lnTo>
                    <a:pt x="81134" y="0"/>
                  </a:lnTo>
                  <a:lnTo>
                    <a:pt x="81134" y="13319"/>
                  </a:lnTo>
                  <a:lnTo>
                    <a:pt x="0" y="13319"/>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0" name="Freeform: Shape 238">
              <a:extLst>
                <a:ext uri="{FF2B5EF4-FFF2-40B4-BE49-F238E27FC236}">
                  <a16:creationId xmlns:a16="http://schemas.microsoft.com/office/drawing/2014/main" id="{00000000-0008-0000-0200-000014000000}"/>
                </a:ext>
              </a:extLst>
            </xdr:cNvPr>
            <xdr:cNvSpPr/>
          </xdr:nvSpPr>
          <xdr:spPr>
            <a:xfrm>
              <a:off x="10786633" y="2627886"/>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 name="Freeform: Shape 239">
              <a:extLst>
                <a:ext uri="{FF2B5EF4-FFF2-40B4-BE49-F238E27FC236}">
                  <a16:creationId xmlns:a16="http://schemas.microsoft.com/office/drawing/2014/main" id="{00000000-0008-0000-0200-000015000000}"/>
                </a:ext>
              </a:extLst>
            </xdr:cNvPr>
            <xdr:cNvSpPr/>
          </xdr:nvSpPr>
          <xdr:spPr>
            <a:xfrm>
              <a:off x="10752420" y="2398048"/>
              <a:ext cx="102028" cy="10874"/>
            </a:xfrm>
            <a:custGeom>
              <a:avLst/>
              <a:gdLst>
                <a:gd name="connsiteX0" fmla="*/ 0 w 102028"/>
                <a:gd name="connsiteY0" fmla="*/ 0 h 10874"/>
                <a:gd name="connsiteX1" fmla="*/ 102028 w 102028"/>
                <a:gd name="connsiteY1" fmla="*/ 0 h 10874"/>
                <a:gd name="connsiteX2" fmla="*/ 102028 w 102028"/>
                <a:gd name="connsiteY2" fmla="*/ 10875 h 10874"/>
                <a:gd name="connsiteX3" fmla="*/ 0 w 10202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02028" h="10874">
                  <a:moveTo>
                    <a:pt x="0" y="0"/>
                  </a:moveTo>
                  <a:lnTo>
                    <a:pt x="102028" y="0"/>
                  </a:lnTo>
                  <a:lnTo>
                    <a:pt x="102028"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 name="Freeform: Shape 240">
              <a:extLst>
                <a:ext uri="{FF2B5EF4-FFF2-40B4-BE49-F238E27FC236}">
                  <a16:creationId xmlns:a16="http://schemas.microsoft.com/office/drawing/2014/main" id="{00000000-0008-0000-0200-000016000000}"/>
                </a:ext>
              </a:extLst>
            </xdr:cNvPr>
            <xdr:cNvSpPr/>
          </xdr:nvSpPr>
          <xdr:spPr>
            <a:xfrm>
              <a:off x="10891227" y="2366889"/>
              <a:ext cx="51564" cy="10874"/>
            </a:xfrm>
            <a:custGeom>
              <a:avLst/>
              <a:gdLst>
                <a:gd name="connsiteX0" fmla="*/ 0 w 51564"/>
                <a:gd name="connsiteY0" fmla="*/ 0 h 10874"/>
                <a:gd name="connsiteX1" fmla="*/ 51564 w 51564"/>
                <a:gd name="connsiteY1" fmla="*/ 0 h 10874"/>
                <a:gd name="connsiteX2" fmla="*/ 51564 w 51564"/>
                <a:gd name="connsiteY2" fmla="*/ 10875 h 10874"/>
                <a:gd name="connsiteX3" fmla="*/ 0 w 5156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1564" h="10874">
                  <a:moveTo>
                    <a:pt x="0" y="0"/>
                  </a:moveTo>
                  <a:lnTo>
                    <a:pt x="51564" y="0"/>
                  </a:lnTo>
                  <a:lnTo>
                    <a:pt x="51564"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 name="Freeform: Shape 241">
              <a:extLst>
                <a:ext uri="{FF2B5EF4-FFF2-40B4-BE49-F238E27FC236}">
                  <a16:creationId xmlns:a16="http://schemas.microsoft.com/office/drawing/2014/main" id="{00000000-0008-0000-0200-000017000000}"/>
                </a:ext>
              </a:extLst>
            </xdr:cNvPr>
            <xdr:cNvSpPr/>
          </xdr:nvSpPr>
          <xdr:spPr>
            <a:xfrm>
              <a:off x="10939370" y="2398048"/>
              <a:ext cx="197214" cy="10874"/>
            </a:xfrm>
            <a:custGeom>
              <a:avLst/>
              <a:gdLst>
                <a:gd name="connsiteX0" fmla="*/ 0 w 197214"/>
                <a:gd name="connsiteY0" fmla="*/ 0 h 10874"/>
                <a:gd name="connsiteX1" fmla="*/ 197214 w 197214"/>
                <a:gd name="connsiteY1" fmla="*/ 0 h 10874"/>
                <a:gd name="connsiteX2" fmla="*/ 197214 w 197214"/>
                <a:gd name="connsiteY2" fmla="*/ 10875 h 10874"/>
                <a:gd name="connsiteX3" fmla="*/ 0 w 1972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97214" h="10874">
                  <a:moveTo>
                    <a:pt x="0" y="0"/>
                  </a:moveTo>
                  <a:lnTo>
                    <a:pt x="197214" y="0"/>
                  </a:lnTo>
                  <a:lnTo>
                    <a:pt x="197214"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 name="Freeform: Shape 242">
              <a:extLst>
                <a:ext uri="{FF2B5EF4-FFF2-40B4-BE49-F238E27FC236}">
                  <a16:creationId xmlns:a16="http://schemas.microsoft.com/office/drawing/2014/main" id="{00000000-0008-0000-0200-000018000000}"/>
                </a:ext>
              </a:extLst>
            </xdr:cNvPr>
            <xdr:cNvSpPr/>
          </xdr:nvSpPr>
          <xdr:spPr>
            <a:xfrm>
              <a:off x="11180817" y="2398048"/>
              <a:ext cx="78201" cy="10874"/>
            </a:xfrm>
            <a:custGeom>
              <a:avLst/>
              <a:gdLst>
                <a:gd name="connsiteX0" fmla="*/ 0 w 78201"/>
                <a:gd name="connsiteY0" fmla="*/ 0 h 10874"/>
                <a:gd name="connsiteX1" fmla="*/ 78201 w 78201"/>
                <a:gd name="connsiteY1" fmla="*/ 0 h 10874"/>
                <a:gd name="connsiteX2" fmla="*/ 78201 w 78201"/>
                <a:gd name="connsiteY2" fmla="*/ 10875 h 10874"/>
                <a:gd name="connsiteX3" fmla="*/ 0 w 782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8201" h="10874">
                  <a:moveTo>
                    <a:pt x="0" y="0"/>
                  </a:moveTo>
                  <a:lnTo>
                    <a:pt x="78201" y="0"/>
                  </a:lnTo>
                  <a:lnTo>
                    <a:pt x="78201"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 name="Freeform: Shape 243">
              <a:extLst>
                <a:ext uri="{FF2B5EF4-FFF2-40B4-BE49-F238E27FC236}">
                  <a16:creationId xmlns:a16="http://schemas.microsoft.com/office/drawing/2014/main" id="{00000000-0008-0000-0200-000019000000}"/>
                </a:ext>
              </a:extLst>
            </xdr:cNvPr>
            <xdr:cNvSpPr/>
          </xdr:nvSpPr>
          <xdr:spPr>
            <a:xfrm>
              <a:off x="10972239" y="2366889"/>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 name="Freeform: Shape 244">
              <a:extLst>
                <a:ext uri="{FF2B5EF4-FFF2-40B4-BE49-F238E27FC236}">
                  <a16:creationId xmlns:a16="http://schemas.microsoft.com/office/drawing/2014/main" id="{00000000-0008-0000-0200-00001A000000}"/>
                </a:ext>
              </a:extLst>
            </xdr:cNvPr>
            <xdr:cNvSpPr/>
          </xdr:nvSpPr>
          <xdr:spPr>
            <a:xfrm>
              <a:off x="10739345" y="2321312"/>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 name="Freeform: Shape 245">
              <a:extLst>
                <a:ext uri="{FF2B5EF4-FFF2-40B4-BE49-F238E27FC236}">
                  <a16:creationId xmlns:a16="http://schemas.microsoft.com/office/drawing/2014/main" id="{00000000-0008-0000-0200-00001B000000}"/>
                </a:ext>
              </a:extLst>
            </xdr:cNvPr>
            <xdr:cNvSpPr/>
          </xdr:nvSpPr>
          <xdr:spPr>
            <a:xfrm>
              <a:off x="10743866" y="2366889"/>
              <a:ext cx="125244" cy="10874"/>
            </a:xfrm>
            <a:custGeom>
              <a:avLst/>
              <a:gdLst>
                <a:gd name="connsiteX0" fmla="*/ 0 w 125244"/>
                <a:gd name="connsiteY0" fmla="*/ 0 h 10874"/>
                <a:gd name="connsiteX1" fmla="*/ 125245 w 125244"/>
                <a:gd name="connsiteY1" fmla="*/ 0 h 10874"/>
                <a:gd name="connsiteX2" fmla="*/ 125245 w 125244"/>
                <a:gd name="connsiteY2" fmla="*/ 10875 h 10874"/>
                <a:gd name="connsiteX3" fmla="*/ 0 w 1252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25244" h="10874">
                  <a:moveTo>
                    <a:pt x="0" y="0"/>
                  </a:moveTo>
                  <a:lnTo>
                    <a:pt x="125245" y="0"/>
                  </a:lnTo>
                  <a:lnTo>
                    <a:pt x="125245"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8" name="Freeform: Shape 246">
              <a:extLst>
                <a:ext uri="{FF2B5EF4-FFF2-40B4-BE49-F238E27FC236}">
                  <a16:creationId xmlns:a16="http://schemas.microsoft.com/office/drawing/2014/main" id="{00000000-0008-0000-0200-00001C000000}"/>
                </a:ext>
              </a:extLst>
            </xdr:cNvPr>
            <xdr:cNvSpPr/>
          </xdr:nvSpPr>
          <xdr:spPr>
            <a:xfrm>
              <a:off x="11111413" y="2273292"/>
              <a:ext cx="43255" cy="10874"/>
            </a:xfrm>
            <a:custGeom>
              <a:avLst/>
              <a:gdLst>
                <a:gd name="connsiteX0" fmla="*/ 0 w 43255"/>
                <a:gd name="connsiteY0" fmla="*/ 0 h 10874"/>
                <a:gd name="connsiteX1" fmla="*/ 43255 w 43255"/>
                <a:gd name="connsiteY1" fmla="*/ 0 h 10874"/>
                <a:gd name="connsiteX2" fmla="*/ 43255 w 43255"/>
                <a:gd name="connsiteY2" fmla="*/ 10875 h 10874"/>
                <a:gd name="connsiteX3" fmla="*/ 0 w 43255"/>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3255" h="10874">
                  <a:moveTo>
                    <a:pt x="0" y="0"/>
                  </a:moveTo>
                  <a:lnTo>
                    <a:pt x="43255" y="0"/>
                  </a:lnTo>
                  <a:lnTo>
                    <a:pt x="43255"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 name="Freeform: Shape 247">
              <a:extLst>
                <a:ext uri="{FF2B5EF4-FFF2-40B4-BE49-F238E27FC236}">
                  <a16:creationId xmlns:a16="http://schemas.microsoft.com/office/drawing/2014/main" id="{00000000-0008-0000-0200-00001D000000}"/>
                </a:ext>
              </a:extLst>
            </xdr:cNvPr>
            <xdr:cNvSpPr/>
          </xdr:nvSpPr>
          <xdr:spPr>
            <a:xfrm>
              <a:off x="11014883" y="2273292"/>
              <a:ext cx="84799" cy="10874"/>
            </a:xfrm>
            <a:custGeom>
              <a:avLst/>
              <a:gdLst>
                <a:gd name="connsiteX0" fmla="*/ 0 w 84799"/>
                <a:gd name="connsiteY0" fmla="*/ 0 h 10874"/>
                <a:gd name="connsiteX1" fmla="*/ 84800 w 84799"/>
                <a:gd name="connsiteY1" fmla="*/ 0 h 10874"/>
                <a:gd name="connsiteX2" fmla="*/ 84800 w 84799"/>
                <a:gd name="connsiteY2" fmla="*/ 10875 h 10874"/>
                <a:gd name="connsiteX3" fmla="*/ 0 w 8479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4799" h="10874">
                  <a:moveTo>
                    <a:pt x="0" y="0"/>
                  </a:moveTo>
                  <a:lnTo>
                    <a:pt x="84800" y="0"/>
                  </a:lnTo>
                  <a:lnTo>
                    <a:pt x="84800"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 name="Freeform: Shape 248">
              <a:extLst>
                <a:ext uri="{FF2B5EF4-FFF2-40B4-BE49-F238E27FC236}">
                  <a16:creationId xmlns:a16="http://schemas.microsoft.com/office/drawing/2014/main" id="{00000000-0008-0000-0200-00001E000000}"/>
                </a:ext>
              </a:extLst>
            </xdr:cNvPr>
            <xdr:cNvSpPr/>
          </xdr:nvSpPr>
          <xdr:spPr>
            <a:xfrm>
              <a:off x="10925685" y="2273292"/>
              <a:ext cx="70747" cy="10874"/>
            </a:xfrm>
            <a:custGeom>
              <a:avLst/>
              <a:gdLst>
                <a:gd name="connsiteX0" fmla="*/ 0 w 70747"/>
                <a:gd name="connsiteY0" fmla="*/ 0 h 10874"/>
                <a:gd name="connsiteX1" fmla="*/ 70748 w 70747"/>
                <a:gd name="connsiteY1" fmla="*/ 0 h 10874"/>
                <a:gd name="connsiteX2" fmla="*/ 70748 w 70747"/>
                <a:gd name="connsiteY2" fmla="*/ 10875 h 10874"/>
                <a:gd name="connsiteX3" fmla="*/ 0 w 7074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747" h="10874">
                  <a:moveTo>
                    <a:pt x="0" y="0"/>
                  </a:moveTo>
                  <a:lnTo>
                    <a:pt x="70748" y="0"/>
                  </a:lnTo>
                  <a:lnTo>
                    <a:pt x="70748"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 name="Freeform: Shape 249">
              <a:extLst>
                <a:ext uri="{FF2B5EF4-FFF2-40B4-BE49-F238E27FC236}">
                  <a16:creationId xmlns:a16="http://schemas.microsoft.com/office/drawing/2014/main" id="{00000000-0008-0000-0200-00001F000000}"/>
                </a:ext>
              </a:extLst>
            </xdr:cNvPr>
            <xdr:cNvSpPr/>
          </xdr:nvSpPr>
          <xdr:spPr>
            <a:xfrm>
              <a:off x="10860802" y="2273292"/>
              <a:ext cx="55229" cy="10874"/>
            </a:xfrm>
            <a:custGeom>
              <a:avLst/>
              <a:gdLst>
                <a:gd name="connsiteX0" fmla="*/ 0 w 55229"/>
                <a:gd name="connsiteY0" fmla="*/ 0 h 10874"/>
                <a:gd name="connsiteX1" fmla="*/ 55230 w 55229"/>
                <a:gd name="connsiteY1" fmla="*/ 0 h 10874"/>
                <a:gd name="connsiteX2" fmla="*/ 55230 w 55229"/>
                <a:gd name="connsiteY2" fmla="*/ 10875 h 10874"/>
                <a:gd name="connsiteX3" fmla="*/ 0 w 5522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5229" h="10874">
                  <a:moveTo>
                    <a:pt x="0" y="0"/>
                  </a:moveTo>
                  <a:lnTo>
                    <a:pt x="55230" y="0"/>
                  </a:lnTo>
                  <a:lnTo>
                    <a:pt x="55230"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 name="Freeform: Shape 250">
              <a:extLst>
                <a:ext uri="{FF2B5EF4-FFF2-40B4-BE49-F238E27FC236}">
                  <a16:creationId xmlns:a16="http://schemas.microsoft.com/office/drawing/2014/main" id="{00000000-0008-0000-0200-000020000000}"/>
                </a:ext>
              </a:extLst>
            </xdr:cNvPr>
            <xdr:cNvSpPr/>
          </xdr:nvSpPr>
          <xdr:spPr>
            <a:xfrm>
              <a:off x="10777591" y="2273292"/>
              <a:ext cx="75146" cy="10874"/>
            </a:xfrm>
            <a:custGeom>
              <a:avLst/>
              <a:gdLst>
                <a:gd name="connsiteX0" fmla="*/ 0 w 75146"/>
                <a:gd name="connsiteY0" fmla="*/ 0 h 10874"/>
                <a:gd name="connsiteX1" fmla="*/ 75147 w 75146"/>
                <a:gd name="connsiteY1" fmla="*/ 0 h 10874"/>
                <a:gd name="connsiteX2" fmla="*/ 75147 w 75146"/>
                <a:gd name="connsiteY2" fmla="*/ 10875 h 10874"/>
                <a:gd name="connsiteX3" fmla="*/ 0 w 7514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5146" h="10874">
                  <a:moveTo>
                    <a:pt x="0" y="0"/>
                  </a:moveTo>
                  <a:lnTo>
                    <a:pt x="75147" y="0"/>
                  </a:lnTo>
                  <a:lnTo>
                    <a:pt x="75147"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 name="Freeform: Shape 251">
              <a:extLst>
                <a:ext uri="{FF2B5EF4-FFF2-40B4-BE49-F238E27FC236}">
                  <a16:creationId xmlns:a16="http://schemas.microsoft.com/office/drawing/2014/main" id="{00000000-0008-0000-0200-000021000000}"/>
                </a:ext>
              </a:extLst>
            </xdr:cNvPr>
            <xdr:cNvSpPr/>
          </xdr:nvSpPr>
          <xdr:spPr>
            <a:xfrm>
              <a:off x="10742889" y="2273292"/>
              <a:ext cx="22116" cy="10874"/>
            </a:xfrm>
            <a:custGeom>
              <a:avLst/>
              <a:gdLst>
                <a:gd name="connsiteX0" fmla="*/ 0 w 22116"/>
                <a:gd name="connsiteY0" fmla="*/ 0 h 10874"/>
                <a:gd name="connsiteX1" fmla="*/ 22116 w 22116"/>
                <a:gd name="connsiteY1" fmla="*/ 0 h 10874"/>
                <a:gd name="connsiteX2" fmla="*/ 22116 w 22116"/>
                <a:gd name="connsiteY2" fmla="*/ 10875 h 10874"/>
                <a:gd name="connsiteX3" fmla="*/ 0 w 2211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2116" h="10874">
                  <a:moveTo>
                    <a:pt x="0" y="0"/>
                  </a:moveTo>
                  <a:lnTo>
                    <a:pt x="22116" y="0"/>
                  </a:lnTo>
                  <a:lnTo>
                    <a:pt x="22116"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4" name="Freeform: Shape 252">
              <a:extLst>
                <a:ext uri="{FF2B5EF4-FFF2-40B4-BE49-F238E27FC236}">
                  <a16:creationId xmlns:a16="http://schemas.microsoft.com/office/drawing/2014/main" id="{00000000-0008-0000-0200-000022000000}"/>
                </a:ext>
              </a:extLst>
            </xdr:cNvPr>
            <xdr:cNvSpPr/>
          </xdr:nvSpPr>
          <xdr:spPr>
            <a:xfrm>
              <a:off x="11025392" y="2245066"/>
              <a:ext cx="77590" cy="10874"/>
            </a:xfrm>
            <a:custGeom>
              <a:avLst/>
              <a:gdLst>
                <a:gd name="connsiteX0" fmla="*/ 0 w 77590"/>
                <a:gd name="connsiteY0" fmla="*/ 0 h 10874"/>
                <a:gd name="connsiteX1" fmla="*/ 77590 w 77590"/>
                <a:gd name="connsiteY1" fmla="*/ 0 h 10874"/>
                <a:gd name="connsiteX2" fmla="*/ 77590 w 77590"/>
                <a:gd name="connsiteY2" fmla="*/ 10875 h 10874"/>
                <a:gd name="connsiteX3" fmla="*/ 0 w 7759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590" h="10874">
                  <a:moveTo>
                    <a:pt x="0" y="0"/>
                  </a:moveTo>
                  <a:lnTo>
                    <a:pt x="77590" y="0"/>
                  </a:lnTo>
                  <a:lnTo>
                    <a:pt x="77590"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5" name="Freeform: Shape 253">
              <a:extLst>
                <a:ext uri="{FF2B5EF4-FFF2-40B4-BE49-F238E27FC236}">
                  <a16:creationId xmlns:a16="http://schemas.microsoft.com/office/drawing/2014/main" id="{00000000-0008-0000-0200-000023000000}"/>
                </a:ext>
              </a:extLst>
            </xdr:cNvPr>
            <xdr:cNvSpPr/>
          </xdr:nvSpPr>
          <xdr:spPr>
            <a:xfrm>
              <a:off x="10941447" y="2245066"/>
              <a:ext cx="74413" cy="10874"/>
            </a:xfrm>
            <a:custGeom>
              <a:avLst/>
              <a:gdLst>
                <a:gd name="connsiteX0" fmla="*/ 0 w 74413"/>
                <a:gd name="connsiteY0" fmla="*/ 0 h 10874"/>
                <a:gd name="connsiteX1" fmla="*/ 74414 w 74413"/>
                <a:gd name="connsiteY1" fmla="*/ 0 h 10874"/>
                <a:gd name="connsiteX2" fmla="*/ 74414 w 74413"/>
                <a:gd name="connsiteY2" fmla="*/ 10875 h 10874"/>
                <a:gd name="connsiteX3" fmla="*/ 0 w 7441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4413" h="10874">
                  <a:moveTo>
                    <a:pt x="0" y="0"/>
                  </a:moveTo>
                  <a:lnTo>
                    <a:pt x="74414" y="0"/>
                  </a:lnTo>
                  <a:lnTo>
                    <a:pt x="74414"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6" name="Freeform: Shape 254">
              <a:extLst>
                <a:ext uri="{FF2B5EF4-FFF2-40B4-BE49-F238E27FC236}">
                  <a16:creationId xmlns:a16="http://schemas.microsoft.com/office/drawing/2014/main" id="{00000000-0008-0000-0200-000024000000}"/>
                </a:ext>
              </a:extLst>
            </xdr:cNvPr>
            <xdr:cNvSpPr/>
          </xdr:nvSpPr>
          <xdr:spPr>
            <a:xfrm>
              <a:off x="10886828" y="2245066"/>
              <a:ext cx="42033" cy="10874"/>
            </a:xfrm>
            <a:custGeom>
              <a:avLst/>
              <a:gdLst>
                <a:gd name="connsiteX0" fmla="*/ 0 w 42033"/>
                <a:gd name="connsiteY0" fmla="*/ 0 h 10874"/>
                <a:gd name="connsiteX1" fmla="*/ 42033 w 42033"/>
                <a:gd name="connsiteY1" fmla="*/ 0 h 10874"/>
                <a:gd name="connsiteX2" fmla="*/ 42033 w 42033"/>
                <a:gd name="connsiteY2" fmla="*/ 10875 h 10874"/>
                <a:gd name="connsiteX3" fmla="*/ 0 w 4203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033" h="10874">
                  <a:moveTo>
                    <a:pt x="0" y="0"/>
                  </a:moveTo>
                  <a:lnTo>
                    <a:pt x="42033" y="0"/>
                  </a:lnTo>
                  <a:lnTo>
                    <a:pt x="42033"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7" name="Freeform: Shape 255">
              <a:extLst>
                <a:ext uri="{FF2B5EF4-FFF2-40B4-BE49-F238E27FC236}">
                  <a16:creationId xmlns:a16="http://schemas.microsoft.com/office/drawing/2014/main" id="{00000000-0008-0000-0200-000025000000}"/>
                </a:ext>
              </a:extLst>
            </xdr:cNvPr>
            <xdr:cNvSpPr/>
          </xdr:nvSpPr>
          <xdr:spPr>
            <a:xfrm>
              <a:off x="10802884" y="2245066"/>
              <a:ext cx="70014" cy="10874"/>
            </a:xfrm>
            <a:custGeom>
              <a:avLst/>
              <a:gdLst>
                <a:gd name="connsiteX0" fmla="*/ 0 w 70014"/>
                <a:gd name="connsiteY0" fmla="*/ 0 h 10874"/>
                <a:gd name="connsiteX1" fmla="*/ 70015 w 70014"/>
                <a:gd name="connsiteY1" fmla="*/ 0 h 10874"/>
                <a:gd name="connsiteX2" fmla="*/ 70015 w 70014"/>
                <a:gd name="connsiteY2" fmla="*/ 10875 h 10874"/>
                <a:gd name="connsiteX3" fmla="*/ 0 w 700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014" h="10874">
                  <a:moveTo>
                    <a:pt x="0" y="0"/>
                  </a:moveTo>
                  <a:lnTo>
                    <a:pt x="70015" y="0"/>
                  </a:lnTo>
                  <a:lnTo>
                    <a:pt x="70015"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8" name="Freeform: Shape 256">
              <a:extLst>
                <a:ext uri="{FF2B5EF4-FFF2-40B4-BE49-F238E27FC236}">
                  <a16:creationId xmlns:a16="http://schemas.microsoft.com/office/drawing/2014/main" id="{00000000-0008-0000-0200-000026000000}"/>
                </a:ext>
              </a:extLst>
            </xdr:cNvPr>
            <xdr:cNvSpPr/>
          </xdr:nvSpPr>
          <xdr:spPr>
            <a:xfrm>
              <a:off x="11112024" y="2202300"/>
              <a:ext cx="42644" cy="10874"/>
            </a:xfrm>
            <a:custGeom>
              <a:avLst/>
              <a:gdLst>
                <a:gd name="connsiteX0" fmla="*/ 0 w 42644"/>
                <a:gd name="connsiteY0" fmla="*/ 0 h 10874"/>
                <a:gd name="connsiteX1" fmla="*/ 42644 w 42644"/>
                <a:gd name="connsiteY1" fmla="*/ 0 h 10874"/>
                <a:gd name="connsiteX2" fmla="*/ 42644 w 42644"/>
                <a:gd name="connsiteY2" fmla="*/ 10875 h 10874"/>
                <a:gd name="connsiteX3" fmla="*/ 0 w 426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644" h="10874">
                  <a:moveTo>
                    <a:pt x="0" y="0"/>
                  </a:moveTo>
                  <a:lnTo>
                    <a:pt x="42644" y="0"/>
                  </a:lnTo>
                  <a:lnTo>
                    <a:pt x="42644"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9" name="Freeform: Shape 257">
              <a:extLst>
                <a:ext uri="{FF2B5EF4-FFF2-40B4-BE49-F238E27FC236}">
                  <a16:creationId xmlns:a16="http://schemas.microsoft.com/office/drawing/2014/main" id="{00000000-0008-0000-0200-000027000000}"/>
                </a:ext>
              </a:extLst>
            </xdr:cNvPr>
            <xdr:cNvSpPr/>
          </xdr:nvSpPr>
          <xdr:spPr>
            <a:xfrm>
              <a:off x="11035289" y="2202300"/>
              <a:ext cx="65127" cy="10874"/>
            </a:xfrm>
            <a:custGeom>
              <a:avLst/>
              <a:gdLst>
                <a:gd name="connsiteX0" fmla="*/ 0 w 65127"/>
                <a:gd name="connsiteY0" fmla="*/ 0 h 10874"/>
                <a:gd name="connsiteX1" fmla="*/ 65127 w 65127"/>
                <a:gd name="connsiteY1" fmla="*/ 0 h 10874"/>
                <a:gd name="connsiteX2" fmla="*/ 65127 w 65127"/>
                <a:gd name="connsiteY2" fmla="*/ 10875 h 10874"/>
                <a:gd name="connsiteX3" fmla="*/ 0 w 6512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65127" h="10874">
                  <a:moveTo>
                    <a:pt x="0" y="0"/>
                  </a:moveTo>
                  <a:lnTo>
                    <a:pt x="65127" y="0"/>
                  </a:lnTo>
                  <a:lnTo>
                    <a:pt x="65127"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0" name="Freeform: Shape 258">
              <a:extLst>
                <a:ext uri="{FF2B5EF4-FFF2-40B4-BE49-F238E27FC236}">
                  <a16:creationId xmlns:a16="http://schemas.microsoft.com/office/drawing/2014/main" id="{00000000-0008-0000-0200-000028000000}"/>
                </a:ext>
              </a:extLst>
            </xdr:cNvPr>
            <xdr:cNvSpPr/>
          </xdr:nvSpPr>
          <xdr:spPr>
            <a:xfrm>
              <a:off x="10934116" y="2202300"/>
              <a:ext cx="81011" cy="10874"/>
            </a:xfrm>
            <a:custGeom>
              <a:avLst/>
              <a:gdLst>
                <a:gd name="connsiteX0" fmla="*/ 0 w 81011"/>
                <a:gd name="connsiteY0" fmla="*/ 0 h 10874"/>
                <a:gd name="connsiteX1" fmla="*/ 81012 w 81011"/>
                <a:gd name="connsiteY1" fmla="*/ 0 h 10874"/>
                <a:gd name="connsiteX2" fmla="*/ 81012 w 81011"/>
                <a:gd name="connsiteY2" fmla="*/ 10875 h 10874"/>
                <a:gd name="connsiteX3" fmla="*/ 0 w 8101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1011" h="10874">
                  <a:moveTo>
                    <a:pt x="0" y="0"/>
                  </a:moveTo>
                  <a:lnTo>
                    <a:pt x="81012" y="0"/>
                  </a:lnTo>
                  <a:lnTo>
                    <a:pt x="81012"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1" name="Freeform: Shape 259">
              <a:extLst>
                <a:ext uri="{FF2B5EF4-FFF2-40B4-BE49-F238E27FC236}">
                  <a16:creationId xmlns:a16="http://schemas.microsoft.com/office/drawing/2014/main" id="{00000000-0008-0000-0200-000029000000}"/>
                </a:ext>
              </a:extLst>
            </xdr:cNvPr>
            <xdr:cNvSpPr/>
          </xdr:nvSpPr>
          <xdr:spPr>
            <a:xfrm>
              <a:off x="10805328" y="2202300"/>
              <a:ext cx="112903" cy="10874"/>
            </a:xfrm>
            <a:custGeom>
              <a:avLst/>
              <a:gdLst>
                <a:gd name="connsiteX0" fmla="*/ 0 w 112903"/>
                <a:gd name="connsiteY0" fmla="*/ 0 h 10874"/>
                <a:gd name="connsiteX1" fmla="*/ 112903 w 112903"/>
                <a:gd name="connsiteY1" fmla="*/ 0 h 10874"/>
                <a:gd name="connsiteX2" fmla="*/ 112903 w 112903"/>
                <a:gd name="connsiteY2" fmla="*/ 10875 h 10874"/>
                <a:gd name="connsiteX3" fmla="*/ 0 w 11290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12903" h="10874">
                  <a:moveTo>
                    <a:pt x="0" y="0"/>
                  </a:moveTo>
                  <a:lnTo>
                    <a:pt x="112903" y="0"/>
                  </a:lnTo>
                  <a:lnTo>
                    <a:pt x="112903"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2" name="Freeform: Shape 260">
              <a:extLst>
                <a:ext uri="{FF2B5EF4-FFF2-40B4-BE49-F238E27FC236}">
                  <a16:creationId xmlns:a16="http://schemas.microsoft.com/office/drawing/2014/main" id="{00000000-0008-0000-0200-00002A000000}"/>
                </a:ext>
              </a:extLst>
            </xdr:cNvPr>
            <xdr:cNvSpPr/>
          </xdr:nvSpPr>
          <xdr:spPr>
            <a:xfrm>
              <a:off x="10742889" y="2202300"/>
              <a:ext cx="48020" cy="10874"/>
            </a:xfrm>
            <a:custGeom>
              <a:avLst/>
              <a:gdLst>
                <a:gd name="connsiteX0" fmla="*/ 0 w 48020"/>
                <a:gd name="connsiteY0" fmla="*/ 0 h 10874"/>
                <a:gd name="connsiteX1" fmla="*/ 48021 w 48020"/>
                <a:gd name="connsiteY1" fmla="*/ 0 h 10874"/>
                <a:gd name="connsiteX2" fmla="*/ 48021 w 48020"/>
                <a:gd name="connsiteY2" fmla="*/ 10875 h 10874"/>
                <a:gd name="connsiteX3" fmla="*/ 0 w 4802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8020" h="10874">
                  <a:moveTo>
                    <a:pt x="0" y="0"/>
                  </a:moveTo>
                  <a:lnTo>
                    <a:pt x="48021" y="0"/>
                  </a:lnTo>
                  <a:lnTo>
                    <a:pt x="48021"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3" name="Freeform: Shape 261">
              <a:extLst>
                <a:ext uri="{FF2B5EF4-FFF2-40B4-BE49-F238E27FC236}">
                  <a16:creationId xmlns:a16="http://schemas.microsoft.com/office/drawing/2014/main" id="{00000000-0008-0000-0200-00002B000000}"/>
                </a:ext>
              </a:extLst>
            </xdr:cNvPr>
            <xdr:cNvSpPr/>
          </xdr:nvSpPr>
          <xdr:spPr>
            <a:xfrm>
              <a:off x="10814981" y="2479181"/>
              <a:ext cx="20161" cy="10874"/>
            </a:xfrm>
            <a:custGeom>
              <a:avLst/>
              <a:gdLst>
                <a:gd name="connsiteX0" fmla="*/ 0 w 20161"/>
                <a:gd name="connsiteY0" fmla="*/ 0 h 10874"/>
                <a:gd name="connsiteX1" fmla="*/ 20161 w 20161"/>
                <a:gd name="connsiteY1" fmla="*/ 0 h 10874"/>
                <a:gd name="connsiteX2" fmla="*/ 20161 w 20161"/>
                <a:gd name="connsiteY2" fmla="*/ 10875 h 10874"/>
                <a:gd name="connsiteX3" fmla="*/ 0 w 2016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0161" h="10874">
                  <a:moveTo>
                    <a:pt x="0" y="0"/>
                  </a:moveTo>
                  <a:lnTo>
                    <a:pt x="20161" y="0"/>
                  </a:lnTo>
                  <a:lnTo>
                    <a:pt x="20161"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4" name="Freeform: Shape 262">
              <a:extLst>
                <a:ext uri="{FF2B5EF4-FFF2-40B4-BE49-F238E27FC236}">
                  <a16:creationId xmlns:a16="http://schemas.microsoft.com/office/drawing/2014/main" id="{00000000-0008-0000-0200-00002C000000}"/>
                </a:ext>
              </a:extLst>
            </xdr:cNvPr>
            <xdr:cNvSpPr/>
          </xdr:nvSpPr>
          <xdr:spPr>
            <a:xfrm>
              <a:off x="10832698" y="2432138"/>
              <a:ext cx="70381" cy="13318"/>
            </a:xfrm>
            <a:custGeom>
              <a:avLst/>
              <a:gdLst>
                <a:gd name="connsiteX0" fmla="*/ 0 w 70381"/>
                <a:gd name="connsiteY0" fmla="*/ 0 h 13318"/>
                <a:gd name="connsiteX1" fmla="*/ 70381 w 70381"/>
                <a:gd name="connsiteY1" fmla="*/ 0 h 13318"/>
                <a:gd name="connsiteX2" fmla="*/ 70381 w 70381"/>
                <a:gd name="connsiteY2" fmla="*/ 13319 h 13318"/>
                <a:gd name="connsiteX3" fmla="*/ 0 w 7038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70381" h="13318">
                  <a:moveTo>
                    <a:pt x="0" y="0"/>
                  </a:moveTo>
                  <a:lnTo>
                    <a:pt x="70381" y="0"/>
                  </a:lnTo>
                  <a:lnTo>
                    <a:pt x="70381" y="13319"/>
                  </a:lnTo>
                  <a:lnTo>
                    <a:pt x="0" y="13319"/>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5" name="Freeform: Shape 263">
              <a:extLst>
                <a:ext uri="{FF2B5EF4-FFF2-40B4-BE49-F238E27FC236}">
                  <a16:creationId xmlns:a16="http://schemas.microsoft.com/office/drawing/2014/main" id="{00000000-0008-0000-0200-00002D000000}"/>
                </a:ext>
              </a:extLst>
            </xdr:cNvPr>
            <xdr:cNvSpPr/>
          </xdr:nvSpPr>
          <xdr:spPr>
            <a:xfrm>
              <a:off x="10759140" y="2432138"/>
              <a:ext cx="64271" cy="13318"/>
            </a:xfrm>
            <a:custGeom>
              <a:avLst/>
              <a:gdLst>
                <a:gd name="connsiteX0" fmla="*/ 0 w 64271"/>
                <a:gd name="connsiteY0" fmla="*/ 0 h 13318"/>
                <a:gd name="connsiteX1" fmla="*/ 64272 w 64271"/>
                <a:gd name="connsiteY1" fmla="*/ 0 h 13318"/>
                <a:gd name="connsiteX2" fmla="*/ 64272 w 64271"/>
                <a:gd name="connsiteY2" fmla="*/ 13319 h 13318"/>
                <a:gd name="connsiteX3" fmla="*/ 0 w 6427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64271" h="13318">
                  <a:moveTo>
                    <a:pt x="0" y="0"/>
                  </a:moveTo>
                  <a:lnTo>
                    <a:pt x="64272" y="0"/>
                  </a:lnTo>
                  <a:lnTo>
                    <a:pt x="64272" y="13319"/>
                  </a:lnTo>
                  <a:lnTo>
                    <a:pt x="0" y="13319"/>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6" name="Freeform: Shape 264">
              <a:extLst>
                <a:ext uri="{FF2B5EF4-FFF2-40B4-BE49-F238E27FC236}">
                  <a16:creationId xmlns:a16="http://schemas.microsoft.com/office/drawing/2014/main" id="{00000000-0008-0000-0200-00002E000000}"/>
                </a:ext>
              </a:extLst>
            </xdr:cNvPr>
            <xdr:cNvSpPr/>
          </xdr:nvSpPr>
          <xdr:spPr>
            <a:xfrm>
              <a:off x="10846750" y="2479181"/>
              <a:ext cx="44232" cy="10874"/>
            </a:xfrm>
            <a:custGeom>
              <a:avLst/>
              <a:gdLst>
                <a:gd name="connsiteX0" fmla="*/ 0 w 44232"/>
                <a:gd name="connsiteY0" fmla="*/ 0 h 10874"/>
                <a:gd name="connsiteX1" fmla="*/ 44233 w 44232"/>
                <a:gd name="connsiteY1" fmla="*/ 0 h 10874"/>
                <a:gd name="connsiteX2" fmla="*/ 44233 w 44232"/>
                <a:gd name="connsiteY2" fmla="*/ 10875 h 10874"/>
                <a:gd name="connsiteX3" fmla="*/ 0 w 44232"/>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4232" h="10874">
                  <a:moveTo>
                    <a:pt x="0" y="0"/>
                  </a:moveTo>
                  <a:lnTo>
                    <a:pt x="44233" y="0"/>
                  </a:lnTo>
                  <a:lnTo>
                    <a:pt x="44233"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7" name="Freeform: Shape 265">
              <a:extLst>
                <a:ext uri="{FF2B5EF4-FFF2-40B4-BE49-F238E27FC236}">
                  <a16:creationId xmlns:a16="http://schemas.microsoft.com/office/drawing/2014/main" id="{00000000-0008-0000-0200-00002F000000}"/>
                </a:ext>
              </a:extLst>
            </xdr:cNvPr>
            <xdr:cNvSpPr/>
          </xdr:nvSpPr>
          <xdr:spPr>
            <a:xfrm>
              <a:off x="11182528" y="2432138"/>
              <a:ext cx="54252" cy="13318"/>
            </a:xfrm>
            <a:custGeom>
              <a:avLst/>
              <a:gdLst>
                <a:gd name="connsiteX0" fmla="*/ 0 w 54252"/>
                <a:gd name="connsiteY0" fmla="*/ 0 h 13318"/>
                <a:gd name="connsiteX1" fmla="*/ 54252 w 54252"/>
                <a:gd name="connsiteY1" fmla="*/ 0 h 13318"/>
                <a:gd name="connsiteX2" fmla="*/ 54252 w 54252"/>
                <a:gd name="connsiteY2" fmla="*/ 13319 h 13318"/>
                <a:gd name="connsiteX3" fmla="*/ 0 w 54252"/>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252" h="13318">
                  <a:moveTo>
                    <a:pt x="0" y="0"/>
                  </a:moveTo>
                  <a:lnTo>
                    <a:pt x="54252" y="0"/>
                  </a:lnTo>
                  <a:lnTo>
                    <a:pt x="54252" y="13319"/>
                  </a:lnTo>
                  <a:lnTo>
                    <a:pt x="0" y="13319"/>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8" name="Freeform: Shape 266">
              <a:extLst>
                <a:ext uri="{FF2B5EF4-FFF2-40B4-BE49-F238E27FC236}">
                  <a16:creationId xmlns:a16="http://schemas.microsoft.com/office/drawing/2014/main" id="{00000000-0008-0000-0200-000030000000}"/>
                </a:ext>
              </a:extLst>
            </xdr:cNvPr>
            <xdr:cNvSpPr/>
          </xdr:nvSpPr>
          <xdr:spPr>
            <a:xfrm>
              <a:off x="11160900" y="2479181"/>
              <a:ext cx="77101" cy="10874"/>
            </a:xfrm>
            <a:custGeom>
              <a:avLst/>
              <a:gdLst>
                <a:gd name="connsiteX0" fmla="*/ 0 w 77101"/>
                <a:gd name="connsiteY0" fmla="*/ 0 h 10874"/>
                <a:gd name="connsiteX1" fmla="*/ 77102 w 77101"/>
                <a:gd name="connsiteY1" fmla="*/ 0 h 10874"/>
                <a:gd name="connsiteX2" fmla="*/ 77102 w 77101"/>
                <a:gd name="connsiteY2" fmla="*/ 10875 h 10874"/>
                <a:gd name="connsiteX3" fmla="*/ 0 w 771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101" h="10874">
                  <a:moveTo>
                    <a:pt x="0" y="0"/>
                  </a:moveTo>
                  <a:lnTo>
                    <a:pt x="77102" y="0"/>
                  </a:lnTo>
                  <a:lnTo>
                    <a:pt x="77102"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9" name="Freeform: Shape 267">
              <a:extLst>
                <a:ext uri="{FF2B5EF4-FFF2-40B4-BE49-F238E27FC236}">
                  <a16:creationId xmlns:a16="http://schemas.microsoft.com/office/drawing/2014/main" id="{00000000-0008-0000-0200-000031000000}"/>
                </a:ext>
              </a:extLst>
            </xdr:cNvPr>
            <xdr:cNvSpPr/>
          </xdr:nvSpPr>
          <xdr:spPr>
            <a:xfrm>
              <a:off x="11116301" y="2432138"/>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0" name="Freeform: Shape 268">
              <a:extLst>
                <a:ext uri="{FF2B5EF4-FFF2-40B4-BE49-F238E27FC236}">
                  <a16:creationId xmlns:a16="http://schemas.microsoft.com/office/drawing/2014/main" id="{00000000-0008-0000-0200-000032000000}"/>
                </a:ext>
              </a:extLst>
            </xdr:cNvPr>
            <xdr:cNvSpPr/>
          </xdr:nvSpPr>
          <xdr:spPr>
            <a:xfrm>
              <a:off x="11134787" y="2556405"/>
              <a:ext cx="380096" cy="350806"/>
            </a:xfrm>
            <a:custGeom>
              <a:avLst/>
              <a:gdLst>
                <a:gd name="connsiteX0" fmla="*/ 47480 w 380096"/>
                <a:gd name="connsiteY0" fmla="*/ 350512 h 350806"/>
                <a:gd name="connsiteX1" fmla="*/ 113219 w 380096"/>
                <a:gd name="connsiteY1" fmla="*/ 341470 h 350806"/>
                <a:gd name="connsiteX2" fmla="*/ 203883 w 380096"/>
                <a:gd name="connsiteY2" fmla="*/ 339026 h 350806"/>
                <a:gd name="connsiteX3" fmla="*/ 238218 w 380096"/>
                <a:gd name="connsiteY3" fmla="*/ 340614 h 350806"/>
                <a:gd name="connsiteX4" fmla="*/ 277197 w 380096"/>
                <a:gd name="connsiteY4" fmla="*/ 242862 h 350806"/>
                <a:gd name="connsiteX5" fmla="*/ 358698 w 380096"/>
                <a:gd name="connsiteY5" fmla="*/ 293449 h 350806"/>
                <a:gd name="connsiteX6" fmla="*/ 379348 w 380096"/>
                <a:gd name="connsiteY6" fmla="*/ 260335 h 350806"/>
                <a:gd name="connsiteX7" fmla="*/ 291860 w 380096"/>
                <a:gd name="connsiteY7" fmla="*/ 205961 h 350806"/>
                <a:gd name="connsiteX8" fmla="*/ 297114 w 380096"/>
                <a:gd name="connsiteY8" fmla="*/ 192765 h 350806"/>
                <a:gd name="connsiteX9" fmla="*/ 297114 w 380096"/>
                <a:gd name="connsiteY9" fmla="*/ 175169 h 350806"/>
                <a:gd name="connsiteX10" fmla="*/ 223800 w 380096"/>
                <a:gd name="connsiteY10" fmla="*/ 32452 h 350806"/>
                <a:gd name="connsiteX11" fmla="*/ 213781 w 380096"/>
                <a:gd name="connsiteY11" fmla="*/ 24998 h 350806"/>
                <a:gd name="connsiteX12" fmla="*/ 108698 w 380096"/>
                <a:gd name="connsiteY12" fmla="*/ 1171 h 350806"/>
                <a:gd name="connsiteX13" fmla="*/ 32940 w 380096"/>
                <a:gd name="connsiteY13" fmla="*/ -295 h 350806"/>
                <a:gd name="connsiteX14" fmla="*/ 20294 w 380096"/>
                <a:gd name="connsiteY14" fmla="*/ 12962 h 350806"/>
                <a:gd name="connsiteX15" fmla="*/ 20721 w 380096"/>
                <a:gd name="connsiteY15" fmla="*/ 15956 h 350806"/>
                <a:gd name="connsiteX16" fmla="*/ 34895 w 380096"/>
                <a:gd name="connsiteY16" fmla="*/ 33796 h 350806"/>
                <a:gd name="connsiteX17" fmla="*/ 38072 w 380096"/>
                <a:gd name="connsiteY17" fmla="*/ 47725 h 350806"/>
                <a:gd name="connsiteX18" fmla="*/ 38072 w 380096"/>
                <a:gd name="connsiteY18" fmla="*/ 47725 h 350806"/>
                <a:gd name="connsiteX19" fmla="*/ 23532 w 380096"/>
                <a:gd name="connsiteY19" fmla="*/ 50536 h 350806"/>
                <a:gd name="connsiteX20" fmla="*/ 193 w 380096"/>
                <a:gd name="connsiteY20" fmla="*/ 90736 h 350806"/>
                <a:gd name="connsiteX21" fmla="*/ 36850 w 380096"/>
                <a:gd name="connsiteY21" fmla="*/ 320086 h 350806"/>
                <a:gd name="connsiteX22" fmla="*/ 47480 w 380096"/>
                <a:gd name="connsiteY22" fmla="*/ 350512 h 350806"/>
                <a:gd name="connsiteX23" fmla="*/ 126048 w 380096"/>
                <a:gd name="connsiteY23" fmla="*/ 95990 h 350806"/>
                <a:gd name="connsiteX24" fmla="*/ 135946 w 380096"/>
                <a:gd name="connsiteY24" fmla="*/ 108209 h 350806"/>
                <a:gd name="connsiteX25" fmla="*/ 114685 w 380096"/>
                <a:gd name="connsiteY25" fmla="*/ 95013 h 350806"/>
                <a:gd name="connsiteX26" fmla="*/ 160995 w 380096"/>
                <a:gd name="connsiteY26" fmla="*/ 170159 h 350806"/>
                <a:gd name="connsiteX27" fmla="*/ 153663 w 380096"/>
                <a:gd name="connsiteY27" fmla="*/ 215003 h 350806"/>
                <a:gd name="connsiteX28" fmla="*/ 149753 w 380096"/>
                <a:gd name="connsiteY28" fmla="*/ 218913 h 350806"/>
                <a:gd name="connsiteX29" fmla="*/ 149753 w 380096"/>
                <a:gd name="connsiteY29" fmla="*/ 218913 h 350806"/>
                <a:gd name="connsiteX30" fmla="*/ 113096 w 380096"/>
                <a:gd name="connsiteY30" fmla="*/ 189099 h 350806"/>
                <a:gd name="connsiteX31" fmla="*/ 85604 w 380096"/>
                <a:gd name="connsiteY31" fmla="*/ 123361 h 35080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Lst>
              <a:rect l="l" t="t" r="r" b="b"/>
              <a:pathLst>
                <a:path w="380096" h="350806">
                  <a:moveTo>
                    <a:pt x="47480" y="350512"/>
                  </a:moveTo>
                  <a:cubicBezTo>
                    <a:pt x="69474" y="348679"/>
                    <a:pt x="91469" y="343302"/>
                    <a:pt x="113219" y="341470"/>
                  </a:cubicBezTo>
                  <a:cubicBezTo>
                    <a:pt x="143375" y="338940"/>
                    <a:pt x="173642" y="338134"/>
                    <a:pt x="203883" y="339026"/>
                  </a:cubicBezTo>
                  <a:cubicBezTo>
                    <a:pt x="215369" y="339026"/>
                    <a:pt x="226733" y="339759"/>
                    <a:pt x="238218" y="340614"/>
                  </a:cubicBezTo>
                  <a:lnTo>
                    <a:pt x="277197" y="242862"/>
                  </a:lnTo>
                  <a:lnTo>
                    <a:pt x="358698" y="293449"/>
                  </a:lnTo>
                  <a:lnTo>
                    <a:pt x="379348" y="260335"/>
                  </a:lnTo>
                  <a:lnTo>
                    <a:pt x="291860" y="205961"/>
                  </a:lnTo>
                  <a:lnTo>
                    <a:pt x="297114" y="192765"/>
                  </a:lnTo>
                  <a:cubicBezTo>
                    <a:pt x="299815" y="187205"/>
                    <a:pt x="299815" y="180729"/>
                    <a:pt x="297114" y="175169"/>
                  </a:cubicBezTo>
                  <a:lnTo>
                    <a:pt x="223800" y="32452"/>
                  </a:lnTo>
                  <a:cubicBezTo>
                    <a:pt x="221748" y="28590"/>
                    <a:pt x="218070" y="25853"/>
                    <a:pt x="213781" y="24998"/>
                  </a:cubicBezTo>
                  <a:lnTo>
                    <a:pt x="108698" y="1171"/>
                  </a:lnTo>
                  <a:lnTo>
                    <a:pt x="32940" y="-295"/>
                  </a:lnTo>
                  <a:cubicBezTo>
                    <a:pt x="25792" y="-124"/>
                    <a:pt x="20122" y="5802"/>
                    <a:pt x="20294" y="12962"/>
                  </a:cubicBezTo>
                  <a:cubicBezTo>
                    <a:pt x="20318" y="13977"/>
                    <a:pt x="20464" y="14979"/>
                    <a:pt x="20721" y="15956"/>
                  </a:cubicBezTo>
                  <a:cubicBezTo>
                    <a:pt x="24008" y="22909"/>
                    <a:pt x="28859" y="29018"/>
                    <a:pt x="34895" y="33796"/>
                  </a:cubicBezTo>
                  <a:cubicBezTo>
                    <a:pt x="35420" y="38549"/>
                    <a:pt x="36496" y="43217"/>
                    <a:pt x="38072" y="47725"/>
                  </a:cubicBezTo>
                  <a:lnTo>
                    <a:pt x="38072" y="47725"/>
                  </a:lnTo>
                  <a:cubicBezTo>
                    <a:pt x="33062" y="47285"/>
                    <a:pt x="28015" y="48251"/>
                    <a:pt x="23532" y="50536"/>
                  </a:cubicBezTo>
                  <a:cubicBezTo>
                    <a:pt x="-5549" y="64588"/>
                    <a:pt x="-906" y="74974"/>
                    <a:pt x="193" y="90736"/>
                  </a:cubicBezTo>
                  <a:cubicBezTo>
                    <a:pt x="6058" y="168070"/>
                    <a:pt x="18326" y="244781"/>
                    <a:pt x="36850" y="320086"/>
                  </a:cubicBezTo>
                  <a:cubicBezTo>
                    <a:pt x="39660" y="329495"/>
                    <a:pt x="43815" y="339881"/>
                    <a:pt x="47480" y="350512"/>
                  </a:cubicBezTo>
                  <a:close/>
                  <a:moveTo>
                    <a:pt x="126048" y="95990"/>
                  </a:moveTo>
                  <a:lnTo>
                    <a:pt x="135946" y="108209"/>
                  </a:lnTo>
                  <a:lnTo>
                    <a:pt x="114685" y="95013"/>
                  </a:lnTo>
                  <a:close/>
                  <a:moveTo>
                    <a:pt x="160995" y="170159"/>
                  </a:moveTo>
                  <a:cubicBezTo>
                    <a:pt x="155924" y="184553"/>
                    <a:pt x="153443" y="199742"/>
                    <a:pt x="153663" y="215003"/>
                  </a:cubicBezTo>
                  <a:lnTo>
                    <a:pt x="149753" y="218913"/>
                  </a:lnTo>
                  <a:lnTo>
                    <a:pt x="149753" y="218913"/>
                  </a:lnTo>
                  <a:cubicBezTo>
                    <a:pt x="133673" y="215003"/>
                    <a:pt x="120208" y="204043"/>
                    <a:pt x="113096" y="189099"/>
                  </a:cubicBezTo>
                  <a:cubicBezTo>
                    <a:pt x="104543" y="170526"/>
                    <a:pt x="91713" y="141445"/>
                    <a:pt x="85604" y="123361"/>
                  </a:cubicBez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1" name="Freeform: Shape 269">
              <a:extLst>
                <a:ext uri="{FF2B5EF4-FFF2-40B4-BE49-F238E27FC236}">
                  <a16:creationId xmlns:a16="http://schemas.microsoft.com/office/drawing/2014/main" id="{00000000-0008-0000-0200-000033000000}"/>
                </a:ext>
              </a:extLst>
            </xdr:cNvPr>
            <xdr:cNvSpPr/>
          </xdr:nvSpPr>
          <xdr:spPr>
            <a:xfrm>
              <a:off x="11150994" y="2564103"/>
              <a:ext cx="196245" cy="233883"/>
            </a:xfrm>
            <a:custGeom>
              <a:avLst/>
              <a:gdLst>
                <a:gd name="connsiteX0" fmla="*/ -740 w 196245"/>
                <a:gd name="connsiteY0" fmla="*/ -295 h 233883"/>
                <a:gd name="connsiteX1" fmla="*/ 90780 w 196245"/>
                <a:gd name="connsiteY1" fmla="*/ 66787 h 233883"/>
                <a:gd name="connsiteX2" fmla="*/ 134402 w 196245"/>
                <a:gd name="connsiteY2" fmla="*/ 122383 h 233883"/>
                <a:gd name="connsiteX3" fmla="*/ 122183 w 196245"/>
                <a:gd name="connsiteY3" fmla="*/ 214637 h 233883"/>
                <a:gd name="connsiteX4" fmla="*/ 195497 w 196245"/>
                <a:gd name="connsiteY4" fmla="*/ 202418 h 233883"/>
                <a:gd name="connsiteX5" fmla="*/ 174236 w 196245"/>
                <a:gd name="connsiteY5" fmla="*/ 30863 h 23388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96245" h="233883">
                  <a:moveTo>
                    <a:pt x="-740" y="-295"/>
                  </a:moveTo>
                  <a:cubicBezTo>
                    <a:pt x="-740" y="-295"/>
                    <a:pt x="-3550" y="64832"/>
                    <a:pt x="90780" y="66787"/>
                  </a:cubicBezTo>
                  <a:lnTo>
                    <a:pt x="134402" y="122383"/>
                  </a:lnTo>
                  <a:cubicBezTo>
                    <a:pt x="118640" y="150426"/>
                    <a:pt x="114265" y="183454"/>
                    <a:pt x="122183" y="214637"/>
                  </a:cubicBezTo>
                  <a:cubicBezTo>
                    <a:pt x="133547" y="263512"/>
                    <a:pt x="195497" y="202418"/>
                    <a:pt x="195497" y="202418"/>
                  </a:cubicBezTo>
                  <a:lnTo>
                    <a:pt x="174236" y="30863"/>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2" name="Freeform: Shape 270">
              <a:extLst>
                <a:ext uri="{FF2B5EF4-FFF2-40B4-BE49-F238E27FC236}">
                  <a16:creationId xmlns:a16="http://schemas.microsoft.com/office/drawing/2014/main" id="{00000000-0008-0000-0200-000034000000}"/>
                </a:ext>
              </a:extLst>
            </xdr:cNvPr>
            <xdr:cNvSpPr/>
          </xdr:nvSpPr>
          <xdr:spPr>
            <a:xfrm>
              <a:off x="11063637" y="2525369"/>
              <a:ext cx="126955" cy="138318"/>
            </a:xfrm>
            <a:custGeom>
              <a:avLst/>
              <a:gdLst>
                <a:gd name="connsiteX0" fmla="*/ 0 w 126955"/>
                <a:gd name="connsiteY0" fmla="*/ 0 h 138318"/>
                <a:gd name="connsiteX1" fmla="*/ 15885 w 126955"/>
                <a:gd name="connsiteY1" fmla="*/ 16984 h 138318"/>
                <a:gd name="connsiteX2" fmla="*/ 75880 w 126955"/>
                <a:gd name="connsiteY2" fmla="*/ 107649 h 138318"/>
                <a:gd name="connsiteX3" fmla="*/ 126955 w 126955"/>
                <a:gd name="connsiteY3" fmla="*/ 138319 h 138318"/>
                <a:gd name="connsiteX4" fmla="*/ 126955 w 126955"/>
                <a:gd name="connsiteY4" fmla="*/ 69404 h 138318"/>
                <a:gd name="connsiteX5" fmla="*/ 0 w 126955"/>
                <a:gd name="connsiteY5" fmla="*/ 0 h 1383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26955" h="138318">
                  <a:moveTo>
                    <a:pt x="0" y="0"/>
                  </a:moveTo>
                  <a:lnTo>
                    <a:pt x="15885" y="16984"/>
                  </a:lnTo>
                  <a:lnTo>
                    <a:pt x="75880" y="107649"/>
                  </a:lnTo>
                  <a:lnTo>
                    <a:pt x="126955" y="138319"/>
                  </a:lnTo>
                  <a:lnTo>
                    <a:pt x="126955" y="69404"/>
                  </a:lnTo>
                  <a:lnTo>
                    <a:pt x="0" y="0"/>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3" name="Freeform: Shape 271">
              <a:extLst>
                <a:ext uri="{FF2B5EF4-FFF2-40B4-BE49-F238E27FC236}">
                  <a16:creationId xmlns:a16="http://schemas.microsoft.com/office/drawing/2014/main" id="{00000000-0008-0000-0200-000035000000}"/>
                </a:ext>
              </a:extLst>
            </xdr:cNvPr>
            <xdr:cNvSpPr/>
          </xdr:nvSpPr>
          <xdr:spPr>
            <a:xfrm rot="18111602">
              <a:off x="11156823" y="2505265"/>
              <a:ext cx="39100" cy="180229"/>
            </a:xfrm>
            <a:custGeom>
              <a:avLst/>
              <a:gdLst>
                <a:gd name="connsiteX0" fmla="*/ -748 w 39100"/>
                <a:gd name="connsiteY0" fmla="*/ -295 h 180229"/>
                <a:gd name="connsiteX1" fmla="*/ 38353 w 39100"/>
                <a:gd name="connsiteY1" fmla="*/ -295 h 180229"/>
                <a:gd name="connsiteX2" fmla="*/ 38353 w 39100"/>
                <a:gd name="connsiteY2" fmla="*/ 179935 h 180229"/>
                <a:gd name="connsiteX3" fmla="*/ -748 w 39100"/>
                <a:gd name="connsiteY3" fmla="*/ 179935 h 180229"/>
              </a:gdLst>
              <a:ahLst/>
              <a:cxnLst>
                <a:cxn ang="0">
                  <a:pos x="connsiteX0" y="connsiteY0"/>
                </a:cxn>
                <a:cxn ang="0">
                  <a:pos x="connsiteX1" y="connsiteY1"/>
                </a:cxn>
                <a:cxn ang="0">
                  <a:pos x="connsiteX2" y="connsiteY2"/>
                </a:cxn>
                <a:cxn ang="0">
                  <a:pos x="connsiteX3" y="connsiteY3"/>
                </a:cxn>
              </a:cxnLst>
              <a:rect l="l" t="t" r="r" b="b"/>
              <a:pathLst>
                <a:path w="39100" h="180229">
                  <a:moveTo>
                    <a:pt x="-748" y="-295"/>
                  </a:moveTo>
                  <a:lnTo>
                    <a:pt x="38353" y="-295"/>
                  </a:lnTo>
                  <a:lnTo>
                    <a:pt x="38353" y="179935"/>
                  </a:lnTo>
                  <a:lnTo>
                    <a:pt x="-748" y="17993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4" name="Freeform: Shape 272">
              <a:extLst>
                <a:ext uri="{FF2B5EF4-FFF2-40B4-BE49-F238E27FC236}">
                  <a16:creationId xmlns:a16="http://schemas.microsoft.com/office/drawing/2014/main" id="{00000000-0008-0000-0200-000036000000}"/>
                </a:ext>
              </a:extLst>
            </xdr:cNvPr>
            <xdr:cNvSpPr/>
          </xdr:nvSpPr>
          <xdr:spPr>
            <a:xfrm rot="18111602">
              <a:off x="11163949" y="2508098"/>
              <a:ext cx="14662" cy="168133"/>
            </a:xfrm>
            <a:custGeom>
              <a:avLst/>
              <a:gdLst>
                <a:gd name="connsiteX0" fmla="*/ -749 w 14662"/>
                <a:gd name="connsiteY0" fmla="*/ -295 h 168133"/>
                <a:gd name="connsiteX1" fmla="*/ 13914 w 14662"/>
                <a:gd name="connsiteY1" fmla="*/ -295 h 168133"/>
                <a:gd name="connsiteX2" fmla="*/ 13914 w 14662"/>
                <a:gd name="connsiteY2" fmla="*/ 167838 h 168133"/>
                <a:gd name="connsiteX3" fmla="*/ -749 w 14662"/>
                <a:gd name="connsiteY3" fmla="*/ 167838 h 168133"/>
              </a:gdLst>
              <a:ahLst/>
              <a:cxnLst>
                <a:cxn ang="0">
                  <a:pos x="connsiteX0" y="connsiteY0"/>
                </a:cxn>
                <a:cxn ang="0">
                  <a:pos x="connsiteX1" y="connsiteY1"/>
                </a:cxn>
                <a:cxn ang="0">
                  <a:pos x="connsiteX2" y="connsiteY2"/>
                </a:cxn>
                <a:cxn ang="0">
                  <a:pos x="connsiteX3" y="connsiteY3"/>
                </a:cxn>
              </a:cxnLst>
              <a:rect l="l" t="t" r="r" b="b"/>
              <a:pathLst>
                <a:path w="14662" h="168133">
                  <a:moveTo>
                    <a:pt x="-749" y="-295"/>
                  </a:moveTo>
                  <a:lnTo>
                    <a:pt x="13914" y="-295"/>
                  </a:lnTo>
                  <a:lnTo>
                    <a:pt x="13914" y="167838"/>
                  </a:lnTo>
                  <a:lnTo>
                    <a:pt x="-749" y="167838"/>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5" name="Freeform: Shape 273">
              <a:extLst>
                <a:ext uri="{FF2B5EF4-FFF2-40B4-BE49-F238E27FC236}">
                  <a16:creationId xmlns:a16="http://schemas.microsoft.com/office/drawing/2014/main" id="{00000000-0008-0000-0200-000037000000}"/>
                </a:ext>
              </a:extLst>
            </xdr:cNvPr>
            <xdr:cNvSpPr/>
          </xdr:nvSpPr>
          <xdr:spPr>
            <a:xfrm>
              <a:off x="11129131" y="2586929"/>
              <a:ext cx="73313" cy="48166"/>
            </a:xfrm>
            <a:custGeom>
              <a:avLst/>
              <a:gdLst>
                <a:gd name="connsiteX0" fmla="*/ -749 w 73313"/>
                <a:gd name="connsiteY0" fmla="*/ 2050 h 48166"/>
                <a:gd name="connsiteX1" fmla="*/ 72565 w 73313"/>
                <a:gd name="connsiteY1" fmla="*/ 47871 h 48166"/>
                <a:gd name="connsiteX2" fmla="*/ 44828 w 73313"/>
                <a:gd name="connsiteY2" fmla="*/ 11948 h 48166"/>
                <a:gd name="connsiteX3" fmla="*/ -749 w 73313"/>
                <a:gd name="connsiteY3" fmla="*/ 2050 h 48166"/>
              </a:gdLst>
              <a:ahLst/>
              <a:cxnLst>
                <a:cxn ang="0">
                  <a:pos x="connsiteX0" y="connsiteY0"/>
                </a:cxn>
                <a:cxn ang="0">
                  <a:pos x="connsiteX1" y="connsiteY1"/>
                </a:cxn>
                <a:cxn ang="0">
                  <a:pos x="connsiteX2" y="connsiteY2"/>
                </a:cxn>
                <a:cxn ang="0">
                  <a:pos x="connsiteX3" y="connsiteY3"/>
                </a:cxn>
              </a:cxnLst>
              <a:rect l="l" t="t" r="r" b="b"/>
              <a:pathLst>
                <a:path w="73313" h="48166">
                  <a:moveTo>
                    <a:pt x="-749" y="2050"/>
                  </a:moveTo>
                  <a:lnTo>
                    <a:pt x="72565" y="47871"/>
                  </a:lnTo>
                  <a:cubicBezTo>
                    <a:pt x="72565" y="37241"/>
                    <a:pt x="61568" y="22822"/>
                    <a:pt x="44828" y="11948"/>
                  </a:cubicBezTo>
                  <a:cubicBezTo>
                    <a:pt x="28088" y="1072"/>
                    <a:pt x="8416" y="-3449"/>
                    <a:pt x="-749" y="2050"/>
                  </a:cubicBez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6" name="Freeform: Shape 274">
              <a:extLst>
                <a:ext uri="{FF2B5EF4-FFF2-40B4-BE49-F238E27FC236}">
                  <a16:creationId xmlns:a16="http://schemas.microsoft.com/office/drawing/2014/main" id="{00000000-0008-0000-0200-000038000000}"/>
                </a:ext>
              </a:extLst>
            </xdr:cNvPr>
            <xdr:cNvSpPr/>
          </xdr:nvSpPr>
          <xdr:spPr>
            <a:xfrm>
              <a:off x="11136548" y="2549196"/>
              <a:ext cx="68584" cy="41481"/>
            </a:xfrm>
            <a:custGeom>
              <a:avLst/>
              <a:gdLst>
                <a:gd name="connsiteX0" fmla="*/ 1243 w 68584"/>
                <a:gd name="connsiteY0" fmla="*/ -295 h 41481"/>
                <a:gd name="connsiteX1" fmla="*/ -224 w 68584"/>
                <a:gd name="connsiteY1" fmla="*/ 2515 h 41481"/>
                <a:gd name="connsiteX2" fmla="*/ 36433 w 68584"/>
                <a:gd name="connsiteY2" fmla="*/ 37095 h 41481"/>
                <a:gd name="connsiteX3" fmla="*/ 67836 w 68584"/>
                <a:gd name="connsiteY3" fmla="*/ 40883 h 41481"/>
              </a:gdLst>
              <a:ahLst/>
              <a:cxnLst>
                <a:cxn ang="0">
                  <a:pos x="connsiteX0" y="connsiteY0"/>
                </a:cxn>
                <a:cxn ang="0">
                  <a:pos x="connsiteX1" y="connsiteY1"/>
                </a:cxn>
                <a:cxn ang="0">
                  <a:pos x="connsiteX2" y="connsiteY2"/>
                </a:cxn>
                <a:cxn ang="0">
                  <a:pos x="connsiteX3" y="connsiteY3"/>
                </a:cxn>
              </a:cxnLst>
              <a:rect l="l" t="t" r="r" b="b"/>
              <a:pathLst>
                <a:path w="68584" h="41481">
                  <a:moveTo>
                    <a:pt x="1243" y="-295"/>
                  </a:moveTo>
                  <a:cubicBezTo>
                    <a:pt x="583" y="548"/>
                    <a:pt x="94" y="1501"/>
                    <a:pt x="-224" y="2515"/>
                  </a:cubicBezTo>
                  <a:cubicBezTo>
                    <a:pt x="-3889" y="14734"/>
                    <a:pt x="11995" y="29519"/>
                    <a:pt x="36433" y="37095"/>
                  </a:cubicBezTo>
                  <a:cubicBezTo>
                    <a:pt x="46514" y="40540"/>
                    <a:pt x="57218" y="41836"/>
                    <a:pt x="67836" y="40883"/>
                  </a:cubicBez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7" name="Freeform: Shape 275">
              <a:extLst>
                <a:ext uri="{FF2B5EF4-FFF2-40B4-BE49-F238E27FC236}">
                  <a16:creationId xmlns:a16="http://schemas.microsoft.com/office/drawing/2014/main" id="{00000000-0008-0000-0200-000039000000}"/>
                </a:ext>
              </a:extLst>
            </xdr:cNvPr>
            <xdr:cNvSpPr/>
          </xdr:nvSpPr>
          <xdr:spPr>
            <a:xfrm>
              <a:off x="11120668" y="2535125"/>
              <a:ext cx="371855" cy="686236"/>
            </a:xfrm>
            <a:custGeom>
              <a:avLst/>
              <a:gdLst>
                <a:gd name="connsiteX0" fmla="*/ 291806 w 371855"/>
                <a:gd name="connsiteY0" fmla="*/ 174578 h 686236"/>
                <a:gd name="connsiteX1" fmla="*/ 218492 w 371855"/>
                <a:gd name="connsiteY1" fmla="*/ 31860 h 686236"/>
                <a:gd name="connsiteX2" fmla="*/ 208472 w 371855"/>
                <a:gd name="connsiteY2" fmla="*/ 24284 h 686236"/>
                <a:gd name="connsiteX3" fmla="*/ 103267 w 371855"/>
                <a:gd name="connsiteY3" fmla="*/ 1191 h 686236"/>
                <a:gd name="connsiteX4" fmla="*/ 27509 w 371855"/>
                <a:gd name="connsiteY4" fmla="*/ -275 h 686236"/>
                <a:gd name="connsiteX5" fmla="*/ 14618 w 371855"/>
                <a:gd name="connsiteY5" fmla="*/ 11235 h 686236"/>
                <a:gd name="connsiteX6" fmla="*/ 15290 w 371855"/>
                <a:gd name="connsiteY6" fmla="*/ 15976 h 686236"/>
                <a:gd name="connsiteX7" fmla="*/ 94224 w 371855"/>
                <a:gd name="connsiteY7" fmla="*/ 50677 h 686236"/>
                <a:gd name="connsiteX8" fmla="*/ 181102 w 371855"/>
                <a:gd name="connsiteY8" fmla="*/ 81347 h 686236"/>
                <a:gd name="connsiteX9" fmla="*/ 188921 w 371855"/>
                <a:gd name="connsiteY9" fmla="*/ 156860 h 686236"/>
                <a:gd name="connsiteX10" fmla="*/ 181468 w 371855"/>
                <a:gd name="connsiteY10" fmla="*/ 181298 h 686236"/>
                <a:gd name="connsiteX11" fmla="*/ 144811 w 371855"/>
                <a:gd name="connsiteY11" fmla="*/ 218933 h 686236"/>
                <a:gd name="connsiteX12" fmla="*/ 144811 w 371855"/>
                <a:gd name="connsiteY12" fmla="*/ 218933 h 686236"/>
                <a:gd name="connsiteX13" fmla="*/ 108154 w 371855"/>
                <a:gd name="connsiteY13" fmla="*/ 189119 h 686236"/>
                <a:gd name="connsiteX14" fmla="*/ 77851 w 371855"/>
                <a:gd name="connsiteY14" fmla="*/ 114094 h 686236"/>
                <a:gd name="connsiteX15" fmla="*/ 9425 w 371855"/>
                <a:gd name="connsiteY15" fmla="*/ 56909 h 686236"/>
                <a:gd name="connsiteX16" fmla="*/ 13335 w 371855"/>
                <a:gd name="connsiteY16" fmla="*/ 110306 h 686236"/>
                <a:gd name="connsiteX17" fmla="*/ 49992 w 371855"/>
                <a:gd name="connsiteY17" fmla="*/ 272574 h 686236"/>
                <a:gd name="connsiteX18" fmla="*/ 103755 w 371855"/>
                <a:gd name="connsiteY18" fmla="*/ 401606 h 686236"/>
                <a:gd name="connsiteX19" fmla="*/ 149332 w 371855"/>
                <a:gd name="connsiteY19" fmla="*/ 685942 h 686236"/>
                <a:gd name="connsiteX20" fmla="*/ 371107 w 371855"/>
                <a:gd name="connsiteY20" fmla="*/ 685942 h 686236"/>
                <a:gd name="connsiteX21" fmla="*/ 224479 w 371855"/>
                <a:gd name="connsiteY21" fmla="*/ 360673 h 686236"/>
                <a:gd name="connsiteX22" fmla="*/ 291195 w 371855"/>
                <a:gd name="connsiteY22" fmla="*/ 192784 h 686236"/>
                <a:gd name="connsiteX23" fmla="*/ 291806 w 371855"/>
                <a:gd name="connsiteY23" fmla="*/ 174578 h 68623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Lst>
              <a:rect l="l" t="t" r="r" b="b"/>
              <a:pathLst>
                <a:path w="371855" h="686236">
                  <a:moveTo>
                    <a:pt x="291806" y="174578"/>
                  </a:moveTo>
                  <a:lnTo>
                    <a:pt x="218492" y="31860"/>
                  </a:lnTo>
                  <a:cubicBezTo>
                    <a:pt x="216512" y="27913"/>
                    <a:pt x="212810" y="25115"/>
                    <a:pt x="208472" y="24284"/>
                  </a:cubicBezTo>
                  <a:lnTo>
                    <a:pt x="103267" y="1191"/>
                  </a:lnTo>
                  <a:lnTo>
                    <a:pt x="27509" y="-275"/>
                  </a:lnTo>
                  <a:cubicBezTo>
                    <a:pt x="20776" y="-654"/>
                    <a:pt x="14997" y="4490"/>
                    <a:pt x="14618" y="11235"/>
                  </a:cubicBezTo>
                  <a:cubicBezTo>
                    <a:pt x="14532" y="12847"/>
                    <a:pt x="14752" y="14448"/>
                    <a:pt x="15290" y="15976"/>
                  </a:cubicBezTo>
                  <a:cubicBezTo>
                    <a:pt x="22988" y="32593"/>
                    <a:pt x="43149" y="51655"/>
                    <a:pt x="94224" y="50677"/>
                  </a:cubicBezTo>
                  <a:lnTo>
                    <a:pt x="181102" y="81347"/>
                  </a:lnTo>
                  <a:cubicBezTo>
                    <a:pt x="180809" y="106738"/>
                    <a:pt x="183423" y="132068"/>
                    <a:pt x="188921" y="156860"/>
                  </a:cubicBezTo>
                  <a:cubicBezTo>
                    <a:pt x="190607" y="165731"/>
                    <a:pt x="187822" y="174871"/>
                    <a:pt x="181468" y="181298"/>
                  </a:cubicBezTo>
                  <a:lnTo>
                    <a:pt x="144811" y="218933"/>
                  </a:lnTo>
                  <a:lnTo>
                    <a:pt x="144811" y="218933"/>
                  </a:lnTo>
                  <a:cubicBezTo>
                    <a:pt x="128731" y="215023"/>
                    <a:pt x="115266" y="204062"/>
                    <a:pt x="108154" y="189119"/>
                  </a:cubicBezTo>
                  <a:cubicBezTo>
                    <a:pt x="95850" y="165059"/>
                    <a:pt x="85708" y="139949"/>
                    <a:pt x="77851" y="114094"/>
                  </a:cubicBezTo>
                  <a:cubicBezTo>
                    <a:pt x="73696" y="85990"/>
                    <a:pt x="44371" y="46401"/>
                    <a:pt x="9425" y="56909"/>
                  </a:cubicBezTo>
                  <a:cubicBezTo>
                    <a:pt x="-13180" y="63752"/>
                    <a:pt x="8203" y="95155"/>
                    <a:pt x="13335" y="110306"/>
                  </a:cubicBezTo>
                  <a:cubicBezTo>
                    <a:pt x="22988" y="138654"/>
                    <a:pt x="35940" y="224309"/>
                    <a:pt x="49992" y="272574"/>
                  </a:cubicBezTo>
                  <a:cubicBezTo>
                    <a:pt x="65400" y="316587"/>
                    <a:pt x="83350" y="359671"/>
                    <a:pt x="103755" y="401606"/>
                  </a:cubicBezTo>
                  <a:lnTo>
                    <a:pt x="149332" y="685942"/>
                  </a:lnTo>
                  <a:lnTo>
                    <a:pt x="371107" y="685942"/>
                  </a:lnTo>
                  <a:lnTo>
                    <a:pt x="224479" y="360673"/>
                  </a:lnTo>
                  <a:lnTo>
                    <a:pt x="291195" y="192784"/>
                  </a:lnTo>
                  <a:cubicBezTo>
                    <a:pt x="294249" y="187151"/>
                    <a:pt x="294469" y="180406"/>
                    <a:pt x="291806" y="174578"/>
                  </a:cubicBez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58" name="Freeform: Shape 276">
              <a:extLst>
                <a:ext uri="{FF2B5EF4-FFF2-40B4-BE49-F238E27FC236}">
                  <a16:creationId xmlns:a16="http://schemas.microsoft.com/office/drawing/2014/main" id="{00000000-0008-0000-0200-00003A000000}"/>
                </a:ext>
              </a:extLst>
            </xdr:cNvPr>
            <xdr:cNvSpPr/>
          </xdr:nvSpPr>
          <xdr:spPr>
            <a:xfrm>
              <a:off x="11301540" y="2684827"/>
              <a:ext cx="108382" cy="105938"/>
            </a:xfrm>
            <a:custGeom>
              <a:avLst/>
              <a:gdLst>
                <a:gd name="connsiteX0" fmla="*/ 8660 w 108382"/>
                <a:gd name="connsiteY0" fmla="*/ -295 h 105938"/>
                <a:gd name="connsiteX1" fmla="*/ 9393 w 108382"/>
                <a:gd name="connsiteY1" fmla="*/ 3981 h 105938"/>
                <a:gd name="connsiteX2" fmla="*/ 2062 w 108382"/>
                <a:gd name="connsiteY2" fmla="*/ 28419 h 105938"/>
                <a:gd name="connsiteX3" fmla="*/ -749 w 108382"/>
                <a:gd name="connsiteY3" fmla="*/ 31596 h 105938"/>
                <a:gd name="connsiteX4" fmla="*/ 86251 w 108382"/>
                <a:gd name="connsiteY4" fmla="*/ 105643 h 105938"/>
                <a:gd name="connsiteX5" fmla="*/ 107634 w 108382"/>
                <a:gd name="connsiteY5" fmla="*/ 52124 h 10593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8382" h="105938">
                  <a:moveTo>
                    <a:pt x="8660" y="-295"/>
                  </a:moveTo>
                  <a:lnTo>
                    <a:pt x="9393" y="3981"/>
                  </a:lnTo>
                  <a:cubicBezTo>
                    <a:pt x="11080" y="12840"/>
                    <a:pt x="8343" y="21955"/>
                    <a:pt x="2062" y="28419"/>
                  </a:cubicBezTo>
                  <a:lnTo>
                    <a:pt x="-749" y="31596"/>
                  </a:lnTo>
                  <a:lnTo>
                    <a:pt x="86251" y="105643"/>
                  </a:lnTo>
                  <a:lnTo>
                    <a:pt x="107634" y="52124"/>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9" name="Freeform: Shape 277">
              <a:extLst>
                <a:ext uri="{FF2B5EF4-FFF2-40B4-BE49-F238E27FC236}">
                  <a16:creationId xmlns:a16="http://schemas.microsoft.com/office/drawing/2014/main" id="{00000000-0008-0000-0200-00003B000000}"/>
                </a:ext>
              </a:extLst>
            </xdr:cNvPr>
            <xdr:cNvSpPr/>
          </xdr:nvSpPr>
          <xdr:spPr>
            <a:xfrm rot="18092998">
              <a:off x="11372811" y="2564282"/>
              <a:ext cx="39100" cy="327835"/>
            </a:xfrm>
            <a:custGeom>
              <a:avLst/>
              <a:gdLst>
                <a:gd name="connsiteX0" fmla="*/ -749 w 39100"/>
                <a:gd name="connsiteY0" fmla="*/ -295 h 327835"/>
                <a:gd name="connsiteX1" fmla="*/ 38352 w 39100"/>
                <a:gd name="connsiteY1" fmla="*/ -295 h 327835"/>
                <a:gd name="connsiteX2" fmla="*/ 38352 w 39100"/>
                <a:gd name="connsiteY2" fmla="*/ 327540 h 327835"/>
                <a:gd name="connsiteX3" fmla="*/ -749 w 39100"/>
                <a:gd name="connsiteY3" fmla="*/ 327540 h 327835"/>
              </a:gdLst>
              <a:ahLst/>
              <a:cxnLst>
                <a:cxn ang="0">
                  <a:pos x="connsiteX0" y="connsiteY0"/>
                </a:cxn>
                <a:cxn ang="0">
                  <a:pos x="connsiteX1" y="connsiteY1"/>
                </a:cxn>
                <a:cxn ang="0">
                  <a:pos x="connsiteX2" y="connsiteY2"/>
                </a:cxn>
                <a:cxn ang="0">
                  <a:pos x="connsiteX3" y="connsiteY3"/>
                </a:cxn>
              </a:cxnLst>
              <a:rect l="l" t="t" r="r" b="b"/>
              <a:pathLst>
                <a:path w="39100" h="327835">
                  <a:moveTo>
                    <a:pt x="-749" y="-295"/>
                  </a:moveTo>
                  <a:lnTo>
                    <a:pt x="38352" y="-295"/>
                  </a:lnTo>
                  <a:lnTo>
                    <a:pt x="38352" y="327540"/>
                  </a:lnTo>
                  <a:lnTo>
                    <a:pt x="-749" y="327540"/>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0" name="Freeform: Shape 278">
              <a:extLst>
                <a:ext uri="{FF2B5EF4-FFF2-40B4-BE49-F238E27FC236}">
                  <a16:creationId xmlns:a16="http://schemas.microsoft.com/office/drawing/2014/main" id="{00000000-0008-0000-0200-00003C000000}"/>
                </a:ext>
              </a:extLst>
            </xdr:cNvPr>
            <xdr:cNvSpPr/>
          </xdr:nvSpPr>
          <xdr:spPr>
            <a:xfrm rot="18093599">
              <a:off x="11379656" y="2554915"/>
              <a:ext cx="14662" cy="339931"/>
            </a:xfrm>
            <a:custGeom>
              <a:avLst/>
              <a:gdLst>
                <a:gd name="connsiteX0" fmla="*/ -749 w 14662"/>
                <a:gd name="connsiteY0" fmla="*/ -295 h 339931"/>
                <a:gd name="connsiteX1" fmla="*/ 13914 w 14662"/>
                <a:gd name="connsiteY1" fmla="*/ -295 h 339931"/>
                <a:gd name="connsiteX2" fmla="*/ 13914 w 14662"/>
                <a:gd name="connsiteY2" fmla="*/ 339637 h 339931"/>
                <a:gd name="connsiteX3" fmla="*/ -749 w 14662"/>
                <a:gd name="connsiteY3" fmla="*/ 339637 h 339931"/>
              </a:gdLst>
              <a:ahLst/>
              <a:cxnLst>
                <a:cxn ang="0">
                  <a:pos x="connsiteX0" y="connsiteY0"/>
                </a:cxn>
                <a:cxn ang="0">
                  <a:pos x="connsiteX1" y="connsiteY1"/>
                </a:cxn>
                <a:cxn ang="0">
                  <a:pos x="connsiteX2" y="connsiteY2"/>
                </a:cxn>
                <a:cxn ang="0">
                  <a:pos x="connsiteX3" y="connsiteY3"/>
                </a:cxn>
              </a:cxnLst>
              <a:rect l="l" t="t" r="r" b="b"/>
              <a:pathLst>
                <a:path w="14662" h="339931">
                  <a:moveTo>
                    <a:pt x="-749" y="-295"/>
                  </a:moveTo>
                  <a:lnTo>
                    <a:pt x="13914" y="-295"/>
                  </a:lnTo>
                  <a:lnTo>
                    <a:pt x="13914" y="339637"/>
                  </a:lnTo>
                  <a:lnTo>
                    <a:pt x="-749" y="339637"/>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1" name="Freeform: Shape 279">
              <a:extLst>
                <a:ext uri="{FF2B5EF4-FFF2-40B4-BE49-F238E27FC236}">
                  <a16:creationId xmlns:a16="http://schemas.microsoft.com/office/drawing/2014/main" id="{00000000-0008-0000-0200-00003D000000}"/>
                </a:ext>
              </a:extLst>
            </xdr:cNvPr>
            <xdr:cNvSpPr/>
          </xdr:nvSpPr>
          <xdr:spPr>
            <a:xfrm>
              <a:off x="11063637" y="2525369"/>
              <a:ext cx="46432" cy="39222"/>
            </a:xfrm>
            <a:custGeom>
              <a:avLst/>
              <a:gdLst>
                <a:gd name="connsiteX0" fmla="*/ 46432 w 46432"/>
                <a:gd name="connsiteY0" fmla="*/ 5743 h 39222"/>
                <a:gd name="connsiteX1" fmla="*/ 25660 w 46432"/>
                <a:gd name="connsiteY1" fmla="*/ 39223 h 39222"/>
                <a:gd name="connsiteX2" fmla="*/ 0 w 46432"/>
                <a:gd name="connsiteY2" fmla="*/ 0 h 39222"/>
                <a:gd name="connsiteX3" fmla="*/ 46432 w 46432"/>
                <a:gd name="connsiteY3" fmla="*/ 5743 h 39222"/>
              </a:gdLst>
              <a:ahLst/>
              <a:cxnLst>
                <a:cxn ang="0">
                  <a:pos x="connsiteX0" y="connsiteY0"/>
                </a:cxn>
                <a:cxn ang="0">
                  <a:pos x="connsiteX1" y="connsiteY1"/>
                </a:cxn>
                <a:cxn ang="0">
                  <a:pos x="connsiteX2" y="connsiteY2"/>
                </a:cxn>
                <a:cxn ang="0">
                  <a:pos x="connsiteX3" y="connsiteY3"/>
                </a:cxn>
              </a:cxnLst>
              <a:rect l="l" t="t" r="r" b="b"/>
              <a:pathLst>
                <a:path w="46432" h="39222">
                  <a:moveTo>
                    <a:pt x="46432" y="5743"/>
                  </a:moveTo>
                  <a:lnTo>
                    <a:pt x="25660" y="39223"/>
                  </a:lnTo>
                  <a:lnTo>
                    <a:pt x="0" y="0"/>
                  </a:lnTo>
                  <a:lnTo>
                    <a:pt x="46432" y="5743"/>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2" name="Freeform: Shape 280">
              <a:extLst>
                <a:ext uri="{FF2B5EF4-FFF2-40B4-BE49-F238E27FC236}">
                  <a16:creationId xmlns:a16="http://schemas.microsoft.com/office/drawing/2014/main" id="{00000000-0008-0000-0200-00003E000000}"/>
                </a:ext>
              </a:extLst>
            </xdr:cNvPr>
            <xdr:cNvSpPr/>
          </xdr:nvSpPr>
          <xdr:spPr>
            <a:xfrm>
              <a:off x="11063637" y="2525369"/>
              <a:ext cx="14051" cy="11852"/>
            </a:xfrm>
            <a:custGeom>
              <a:avLst/>
              <a:gdLst>
                <a:gd name="connsiteX0" fmla="*/ 14052 w 14051"/>
                <a:gd name="connsiteY0" fmla="*/ 1711 h 11852"/>
                <a:gd name="connsiteX1" fmla="*/ 0 w 14051"/>
                <a:gd name="connsiteY1" fmla="*/ 0 h 11852"/>
                <a:gd name="connsiteX2" fmla="*/ 7820 w 14051"/>
                <a:gd name="connsiteY2" fmla="*/ 11852 h 11852"/>
                <a:gd name="connsiteX3" fmla="*/ 14052 w 14051"/>
                <a:gd name="connsiteY3" fmla="*/ 1711 h 11852"/>
              </a:gdLst>
              <a:ahLst/>
              <a:cxnLst>
                <a:cxn ang="0">
                  <a:pos x="connsiteX0" y="connsiteY0"/>
                </a:cxn>
                <a:cxn ang="0">
                  <a:pos x="connsiteX1" y="connsiteY1"/>
                </a:cxn>
                <a:cxn ang="0">
                  <a:pos x="connsiteX2" y="connsiteY2"/>
                </a:cxn>
                <a:cxn ang="0">
                  <a:pos x="connsiteX3" y="connsiteY3"/>
                </a:cxn>
              </a:cxnLst>
              <a:rect l="l" t="t" r="r" b="b"/>
              <a:pathLst>
                <a:path w="14051" h="11852">
                  <a:moveTo>
                    <a:pt x="14052" y="1711"/>
                  </a:moveTo>
                  <a:lnTo>
                    <a:pt x="0" y="0"/>
                  </a:lnTo>
                  <a:lnTo>
                    <a:pt x="7820" y="11852"/>
                  </a:lnTo>
                  <a:lnTo>
                    <a:pt x="14052" y="1711"/>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 name="Freeform: Shape 281">
              <a:extLst>
                <a:ext uri="{FF2B5EF4-FFF2-40B4-BE49-F238E27FC236}">
                  <a16:creationId xmlns:a16="http://schemas.microsoft.com/office/drawing/2014/main" id="{00000000-0008-0000-0200-00003F000000}"/>
                </a:ext>
              </a:extLst>
            </xdr:cNvPr>
            <xdr:cNvSpPr/>
          </xdr:nvSpPr>
          <xdr:spPr>
            <a:xfrm>
              <a:off x="10538099" y="2603106"/>
              <a:ext cx="348105" cy="362518"/>
            </a:xfrm>
            <a:custGeom>
              <a:avLst/>
              <a:gdLst>
                <a:gd name="connsiteX0" fmla="*/ 324276 w 348105"/>
                <a:gd name="connsiteY0" fmla="*/ 193108 h 362518"/>
                <a:gd name="connsiteX1" fmla="*/ 281998 w 348105"/>
                <a:gd name="connsiteY1" fmla="*/ 263856 h 362518"/>
                <a:gd name="connsiteX2" fmla="*/ 243142 w 348105"/>
                <a:gd name="connsiteY2" fmla="*/ 298802 h 362518"/>
                <a:gd name="connsiteX3" fmla="*/ 236409 w 348105"/>
                <a:gd name="connsiteY3" fmla="*/ 293658 h 362518"/>
                <a:gd name="connsiteX4" fmla="*/ 236666 w 348105"/>
                <a:gd name="connsiteY4" fmla="*/ 290982 h 362518"/>
                <a:gd name="connsiteX5" fmla="*/ 250717 w 348105"/>
                <a:gd name="connsiteY5" fmla="*/ 238196 h 362518"/>
                <a:gd name="connsiteX6" fmla="*/ 329408 w 348105"/>
                <a:gd name="connsiteY6" fmla="*/ 122360 h 362518"/>
                <a:gd name="connsiteX7" fmla="*/ 310346 w 348105"/>
                <a:gd name="connsiteY7" fmla="*/ 67130 h 362518"/>
                <a:gd name="connsiteX8" fmla="*/ 205996 w 348105"/>
                <a:gd name="connsiteY8" fmla="*/ 187487 h 362518"/>
                <a:gd name="connsiteX9" fmla="*/ 196832 w 348105"/>
                <a:gd name="connsiteY9" fmla="*/ 183333 h 362518"/>
                <a:gd name="connsiteX10" fmla="*/ 282365 w 348105"/>
                <a:gd name="connsiteY10" fmla="*/ 76050 h 362518"/>
                <a:gd name="connsiteX11" fmla="*/ 266724 w 348105"/>
                <a:gd name="connsiteY11" fmla="*/ 22653 h 362518"/>
                <a:gd name="connsiteX12" fmla="*/ 245830 w 348105"/>
                <a:gd name="connsiteY12" fmla="*/ 39760 h 362518"/>
                <a:gd name="connsiteX13" fmla="*/ 247907 w 348105"/>
                <a:gd name="connsiteY13" fmla="*/ 33161 h 362518"/>
                <a:gd name="connsiteX14" fmla="*/ 247907 w 348105"/>
                <a:gd name="connsiteY14" fmla="*/ 30717 h 362518"/>
                <a:gd name="connsiteX15" fmla="*/ 247907 w 348105"/>
                <a:gd name="connsiteY15" fmla="*/ 28029 h 362518"/>
                <a:gd name="connsiteX16" fmla="*/ 247907 w 348105"/>
                <a:gd name="connsiteY16" fmla="*/ 27418 h 362518"/>
                <a:gd name="connsiteX17" fmla="*/ 247907 w 348105"/>
                <a:gd name="connsiteY17" fmla="*/ 24364 h 362518"/>
                <a:gd name="connsiteX18" fmla="*/ 247907 w 348105"/>
                <a:gd name="connsiteY18" fmla="*/ 24364 h 362518"/>
                <a:gd name="connsiteX19" fmla="*/ 209051 w 348105"/>
                <a:gd name="connsiteY19" fmla="*/ 5791 h 362518"/>
                <a:gd name="connsiteX20" fmla="*/ 162497 w 348105"/>
                <a:gd name="connsiteY20" fmla="*/ 49901 h 362518"/>
                <a:gd name="connsiteX21" fmla="*/ 160420 w 348105"/>
                <a:gd name="connsiteY21" fmla="*/ 43303 h 362518"/>
                <a:gd name="connsiteX22" fmla="*/ 128772 w 348105"/>
                <a:gd name="connsiteY22" fmla="*/ 31084 h 362518"/>
                <a:gd name="connsiteX23" fmla="*/ 27966 w 348105"/>
                <a:gd name="connsiteY23" fmla="*/ 264344 h 362518"/>
                <a:gd name="connsiteX24" fmla="*/ -749 w 348105"/>
                <a:gd name="connsiteY24" fmla="*/ 354398 h 362518"/>
                <a:gd name="connsiteX25" fmla="*/ 145146 w 348105"/>
                <a:gd name="connsiteY25" fmla="*/ 360630 h 362518"/>
                <a:gd name="connsiteX26" fmla="*/ 245830 w 348105"/>
                <a:gd name="connsiteY26" fmla="*/ 336192 h 362518"/>
                <a:gd name="connsiteX27" fmla="*/ 320488 w 348105"/>
                <a:gd name="connsiteY27" fmla="*/ 309188 h 362518"/>
                <a:gd name="connsiteX28" fmla="*/ 347003 w 348105"/>
                <a:gd name="connsiteY28" fmla="*/ 210581 h 362518"/>
                <a:gd name="connsiteX29" fmla="*/ 334772 w 348105"/>
                <a:gd name="connsiteY29" fmla="*/ 191739 h 362518"/>
                <a:gd name="connsiteX30" fmla="*/ 324276 w 348105"/>
                <a:gd name="connsiteY30" fmla="*/ 193108 h 3625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Lst>
              <a:rect l="l" t="t" r="r" b="b"/>
              <a:pathLst>
                <a:path w="348105" h="362518">
                  <a:moveTo>
                    <a:pt x="324276" y="193108"/>
                  </a:moveTo>
                  <a:cubicBezTo>
                    <a:pt x="301476" y="210251"/>
                    <a:pt x="286300" y="235654"/>
                    <a:pt x="281998" y="263856"/>
                  </a:cubicBezTo>
                  <a:cubicBezTo>
                    <a:pt x="278736" y="283125"/>
                    <a:pt x="262643" y="297604"/>
                    <a:pt x="243142" y="298802"/>
                  </a:cubicBezTo>
                  <a:cubicBezTo>
                    <a:pt x="239867" y="299242"/>
                    <a:pt x="236850" y="296932"/>
                    <a:pt x="236409" y="293658"/>
                  </a:cubicBezTo>
                  <a:cubicBezTo>
                    <a:pt x="236299" y="292766"/>
                    <a:pt x="236385" y="291849"/>
                    <a:pt x="236666" y="290982"/>
                  </a:cubicBezTo>
                  <a:cubicBezTo>
                    <a:pt x="242653" y="273753"/>
                    <a:pt x="247345" y="256109"/>
                    <a:pt x="250717" y="238196"/>
                  </a:cubicBezTo>
                  <a:cubicBezTo>
                    <a:pt x="276378" y="195673"/>
                    <a:pt x="295928" y="155229"/>
                    <a:pt x="329408" y="122360"/>
                  </a:cubicBezTo>
                  <a:cubicBezTo>
                    <a:pt x="354579" y="97922"/>
                    <a:pt x="337716" y="45136"/>
                    <a:pt x="310346" y="67130"/>
                  </a:cubicBezTo>
                  <a:cubicBezTo>
                    <a:pt x="269168" y="101221"/>
                    <a:pt x="233904" y="141886"/>
                    <a:pt x="205996" y="187487"/>
                  </a:cubicBezTo>
                  <a:cubicBezTo>
                    <a:pt x="202942" y="186265"/>
                    <a:pt x="200009" y="184799"/>
                    <a:pt x="196832" y="183333"/>
                  </a:cubicBezTo>
                  <a:cubicBezTo>
                    <a:pt x="221099" y="144378"/>
                    <a:pt x="249802" y="108381"/>
                    <a:pt x="282365" y="76050"/>
                  </a:cubicBezTo>
                  <a:cubicBezTo>
                    <a:pt x="306803" y="51612"/>
                    <a:pt x="294584" y="1270"/>
                    <a:pt x="266724" y="22653"/>
                  </a:cubicBezTo>
                  <a:cubicBezTo>
                    <a:pt x="259515" y="28151"/>
                    <a:pt x="252673" y="33772"/>
                    <a:pt x="245830" y="39760"/>
                  </a:cubicBezTo>
                  <a:cubicBezTo>
                    <a:pt x="246820" y="37658"/>
                    <a:pt x="247516" y="35446"/>
                    <a:pt x="247907" y="33161"/>
                  </a:cubicBezTo>
                  <a:cubicBezTo>
                    <a:pt x="247968" y="32342"/>
                    <a:pt x="247968" y="31536"/>
                    <a:pt x="247907" y="30717"/>
                  </a:cubicBezTo>
                  <a:cubicBezTo>
                    <a:pt x="247968" y="29825"/>
                    <a:pt x="247968" y="28921"/>
                    <a:pt x="247907" y="28029"/>
                  </a:cubicBezTo>
                  <a:lnTo>
                    <a:pt x="247907" y="27418"/>
                  </a:lnTo>
                  <a:cubicBezTo>
                    <a:pt x="247968" y="26404"/>
                    <a:pt x="247968" y="25378"/>
                    <a:pt x="247907" y="24364"/>
                  </a:cubicBezTo>
                  <a:lnTo>
                    <a:pt x="247907" y="24364"/>
                  </a:lnTo>
                  <a:cubicBezTo>
                    <a:pt x="245708" y="5791"/>
                    <a:pt x="227380" y="-9116"/>
                    <a:pt x="209051" y="5791"/>
                  </a:cubicBezTo>
                  <a:cubicBezTo>
                    <a:pt x="192384" y="19231"/>
                    <a:pt x="176817" y="33980"/>
                    <a:pt x="162497" y="49901"/>
                  </a:cubicBezTo>
                  <a:cubicBezTo>
                    <a:pt x="162130" y="47616"/>
                    <a:pt x="161434" y="45393"/>
                    <a:pt x="160420" y="43303"/>
                  </a:cubicBezTo>
                  <a:cubicBezTo>
                    <a:pt x="155654" y="27418"/>
                    <a:pt x="141847" y="16910"/>
                    <a:pt x="128772" y="31084"/>
                  </a:cubicBezTo>
                  <a:cubicBezTo>
                    <a:pt x="69754" y="94012"/>
                    <a:pt x="50204" y="178567"/>
                    <a:pt x="27966" y="264344"/>
                  </a:cubicBezTo>
                  <a:cubicBezTo>
                    <a:pt x="20145" y="294647"/>
                    <a:pt x="4749" y="323484"/>
                    <a:pt x="-749" y="354398"/>
                  </a:cubicBezTo>
                  <a:cubicBezTo>
                    <a:pt x="47492" y="361962"/>
                    <a:pt x="96441" y="364051"/>
                    <a:pt x="145146" y="360630"/>
                  </a:cubicBezTo>
                  <a:cubicBezTo>
                    <a:pt x="179249" y="354936"/>
                    <a:pt x="212900" y="346761"/>
                    <a:pt x="245830" y="336192"/>
                  </a:cubicBezTo>
                  <a:cubicBezTo>
                    <a:pt x="268924" y="330204"/>
                    <a:pt x="303137" y="328249"/>
                    <a:pt x="320488" y="309188"/>
                  </a:cubicBezTo>
                  <a:lnTo>
                    <a:pt x="347003" y="210581"/>
                  </a:lnTo>
                  <a:cubicBezTo>
                    <a:pt x="348836" y="202003"/>
                    <a:pt x="343362" y="193560"/>
                    <a:pt x="334772" y="191739"/>
                  </a:cubicBezTo>
                  <a:cubicBezTo>
                    <a:pt x="331216" y="190981"/>
                    <a:pt x="327514" y="191458"/>
                    <a:pt x="324276" y="193108"/>
                  </a:cubicBez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 name="Freeform: Shape 282">
              <a:extLst>
                <a:ext uri="{FF2B5EF4-FFF2-40B4-BE49-F238E27FC236}">
                  <a16:creationId xmlns:a16="http://schemas.microsoft.com/office/drawing/2014/main" id="{00000000-0008-0000-0200-000040000000}"/>
                </a:ext>
              </a:extLst>
            </xdr:cNvPr>
            <xdr:cNvSpPr/>
          </xdr:nvSpPr>
          <xdr:spPr>
            <a:xfrm>
              <a:off x="10528619" y="2615059"/>
              <a:ext cx="168061" cy="400863"/>
            </a:xfrm>
            <a:custGeom>
              <a:avLst/>
              <a:gdLst>
                <a:gd name="connsiteX0" fmla="*/ 48076 w 168061"/>
                <a:gd name="connsiteY0" fmla="*/ 380690 h 400863"/>
                <a:gd name="connsiteX1" fmla="*/ 69949 w 168061"/>
                <a:gd name="connsiteY1" fmla="*/ 253857 h 400863"/>
                <a:gd name="connsiteX2" fmla="*/ 159758 w 168061"/>
                <a:gd name="connsiteY2" fmla="*/ 52244 h 400863"/>
                <a:gd name="connsiteX3" fmla="*/ 133976 w 168061"/>
                <a:gd name="connsiteY3" fmla="*/ 6178 h 400863"/>
                <a:gd name="connsiteX4" fmla="*/ 24005 w 168061"/>
                <a:gd name="connsiteY4" fmla="*/ 236995 h 400863"/>
                <a:gd name="connsiteX5" fmla="*/ -433 w 168061"/>
                <a:gd name="connsiteY5" fmla="*/ 371404 h 400863"/>
                <a:gd name="connsiteX6" fmla="*/ 19362 w 168061"/>
                <a:gd name="connsiteY6" fmla="*/ 400118 h 400863"/>
                <a:gd name="connsiteX7" fmla="*/ 47991 w 168061"/>
                <a:gd name="connsiteY7" fmla="*/ 380763 h 400863"/>
                <a:gd name="connsiteX8" fmla="*/ 48076 w 168061"/>
                <a:gd name="connsiteY8" fmla="*/ 380323 h 40086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168061" h="400863">
                  <a:moveTo>
                    <a:pt x="48076" y="380690"/>
                  </a:moveTo>
                  <a:cubicBezTo>
                    <a:pt x="51986" y="337899"/>
                    <a:pt x="59306" y="295487"/>
                    <a:pt x="69949" y="253857"/>
                  </a:cubicBezTo>
                  <a:cubicBezTo>
                    <a:pt x="88766" y="177000"/>
                    <a:pt x="105872" y="117860"/>
                    <a:pt x="159758" y="52244"/>
                  </a:cubicBezTo>
                  <a:cubicBezTo>
                    <a:pt x="179919" y="27806"/>
                    <a:pt x="155725" y="-17038"/>
                    <a:pt x="133976" y="6178"/>
                  </a:cubicBezTo>
                  <a:cubicBezTo>
                    <a:pt x="74958" y="69106"/>
                    <a:pt x="45632" y="151217"/>
                    <a:pt x="24005" y="236995"/>
                  </a:cubicBezTo>
                  <a:cubicBezTo>
                    <a:pt x="11969" y="281008"/>
                    <a:pt x="3795" y="325973"/>
                    <a:pt x="-433" y="371404"/>
                  </a:cubicBezTo>
                  <a:cubicBezTo>
                    <a:pt x="-2547" y="384722"/>
                    <a:pt x="6165" y="397357"/>
                    <a:pt x="19362" y="400118"/>
                  </a:cubicBezTo>
                  <a:cubicBezTo>
                    <a:pt x="32607" y="402684"/>
                    <a:pt x="45437" y="394021"/>
                    <a:pt x="47991" y="380763"/>
                  </a:cubicBezTo>
                  <a:cubicBezTo>
                    <a:pt x="48028" y="380617"/>
                    <a:pt x="48052" y="380470"/>
                    <a:pt x="48076" y="380323"/>
                  </a:cubicBez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5" name="Freeform: Shape 283">
              <a:extLst>
                <a:ext uri="{FF2B5EF4-FFF2-40B4-BE49-F238E27FC236}">
                  <a16:creationId xmlns:a16="http://schemas.microsoft.com/office/drawing/2014/main" id="{00000000-0008-0000-0200-000041000000}"/>
                </a:ext>
              </a:extLst>
            </xdr:cNvPr>
            <xdr:cNvSpPr/>
          </xdr:nvSpPr>
          <xdr:spPr>
            <a:xfrm>
              <a:off x="10541885" y="2633996"/>
              <a:ext cx="155669" cy="391823"/>
            </a:xfrm>
            <a:custGeom>
              <a:avLst/>
              <a:gdLst>
                <a:gd name="connsiteX0" fmla="*/ 142704 w 155669"/>
                <a:gd name="connsiteY0" fmla="*/ 50414 h 391823"/>
                <a:gd name="connsiteX1" fmla="*/ 152357 w 155669"/>
                <a:gd name="connsiteY1" fmla="*/ -295 h 391823"/>
                <a:gd name="connsiteX2" fmla="*/ 36399 w 155669"/>
                <a:gd name="connsiteY2" fmla="*/ 220746 h 391823"/>
                <a:gd name="connsiteX3" fmla="*/ -258 w 155669"/>
                <a:gd name="connsiteY3" fmla="*/ 367374 h 391823"/>
                <a:gd name="connsiteX4" fmla="*/ 4019 w 155669"/>
                <a:gd name="connsiteY4" fmla="*/ 389857 h 391823"/>
                <a:gd name="connsiteX5" fmla="*/ 8540 w 155669"/>
                <a:gd name="connsiteY5" fmla="*/ 391079 h 391823"/>
                <a:gd name="connsiteX6" fmla="*/ 37169 w 155669"/>
                <a:gd name="connsiteY6" fmla="*/ 371724 h 391823"/>
                <a:gd name="connsiteX7" fmla="*/ 37255 w 155669"/>
                <a:gd name="connsiteY7" fmla="*/ 371284 h 391823"/>
                <a:gd name="connsiteX8" fmla="*/ 59126 w 155669"/>
                <a:gd name="connsiteY8" fmla="*/ 244451 h 391823"/>
                <a:gd name="connsiteX9" fmla="*/ 142704 w 155669"/>
                <a:gd name="connsiteY9" fmla="*/ 50414 h 39182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Lst>
              <a:rect l="l" t="t" r="r" b="b"/>
              <a:pathLst>
                <a:path w="155669" h="391823">
                  <a:moveTo>
                    <a:pt x="142704" y="50414"/>
                  </a:moveTo>
                  <a:cubicBezTo>
                    <a:pt x="152724" y="38195"/>
                    <a:pt x="158589" y="11068"/>
                    <a:pt x="152357" y="-295"/>
                  </a:cubicBezTo>
                  <a:cubicBezTo>
                    <a:pt x="84787" y="71797"/>
                    <a:pt x="61204" y="145233"/>
                    <a:pt x="36399" y="220746"/>
                  </a:cubicBezTo>
                  <a:cubicBezTo>
                    <a:pt x="20160" y="268534"/>
                    <a:pt x="7905" y="317569"/>
                    <a:pt x="-258" y="367374"/>
                  </a:cubicBezTo>
                  <a:cubicBezTo>
                    <a:pt x="-1626" y="375145"/>
                    <a:pt x="-111" y="383136"/>
                    <a:pt x="4019" y="389857"/>
                  </a:cubicBezTo>
                  <a:cubicBezTo>
                    <a:pt x="5485" y="390394"/>
                    <a:pt x="7000" y="390797"/>
                    <a:pt x="8540" y="391079"/>
                  </a:cubicBezTo>
                  <a:cubicBezTo>
                    <a:pt x="21785" y="393644"/>
                    <a:pt x="34615" y="384981"/>
                    <a:pt x="37169" y="371724"/>
                  </a:cubicBezTo>
                  <a:cubicBezTo>
                    <a:pt x="37205" y="371577"/>
                    <a:pt x="37230" y="371430"/>
                    <a:pt x="37255" y="371284"/>
                  </a:cubicBezTo>
                  <a:cubicBezTo>
                    <a:pt x="41165" y="328493"/>
                    <a:pt x="48484" y="286081"/>
                    <a:pt x="59126" y="244451"/>
                  </a:cubicBezTo>
                  <a:cubicBezTo>
                    <a:pt x="77822" y="167960"/>
                    <a:pt x="88818" y="116029"/>
                    <a:pt x="142704" y="50414"/>
                  </a:cubicBez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6" name="Freeform: Shape 284">
              <a:extLst>
                <a:ext uri="{FF2B5EF4-FFF2-40B4-BE49-F238E27FC236}">
                  <a16:creationId xmlns:a16="http://schemas.microsoft.com/office/drawing/2014/main" id="{00000000-0008-0000-0200-000042000000}"/>
                </a:ext>
              </a:extLst>
            </xdr:cNvPr>
            <xdr:cNvSpPr/>
          </xdr:nvSpPr>
          <xdr:spPr>
            <a:xfrm>
              <a:off x="10541240" y="2590430"/>
              <a:ext cx="241507" cy="432168"/>
            </a:xfrm>
            <a:custGeom>
              <a:avLst/>
              <a:gdLst>
                <a:gd name="connsiteX0" fmla="*/ 52685 w 241507"/>
                <a:gd name="connsiteY0" fmla="*/ 412528 h 432168"/>
                <a:gd name="connsiteX1" fmla="*/ 92029 w 241507"/>
                <a:gd name="connsiteY1" fmla="*/ 275798 h 432168"/>
                <a:gd name="connsiteX2" fmla="*/ 230226 w 241507"/>
                <a:gd name="connsiteY2" fmla="*/ 50968 h 432168"/>
                <a:gd name="connsiteX3" fmla="*/ 201634 w 241507"/>
                <a:gd name="connsiteY3" fmla="*/ 5758 h 432168"/>
                <a:gd name="connsiteX4" fmla="*/ 42787 w 241507"/>
                <a:gd name="connsiteY4" fmla="*/ 251726 h 432168"/>
                <a:gd name="connsiteX5" fmla="*/ 265 w 241507"/>
                <a:gd name="connsiteY5" fmla="*/ 396888 h 432168"/>
                <a:gd name="connsiteX6" fmla="*/ 18593 w 241507"/>
                <a:gd name="connsiteY6" fmla="*/ 430734 h 432168"/>
                <a:gd name="connsiteX7" fmla="*/ 52440 w 241507"/>
                <a:gd name="connsiteY7" fmla="*/ 412528 h 43216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41507" h="432168">
                  <a:moveTo>
                    <a:pt x="52685" y="412528"/>
                  </a:moveTo>
                  <a:cubicBezTo>
                    <a:pt x="62105" y="365961"/>
                    <a:pt x="75253" y="320238"/>
                    <a:pt x="92029" y="275798"/>
                  </a:cubicBezTo>
                  <a:cubicBezTo>
                    <a:pt x="122088" y="193808"/>
                    <a:pt x="163999" y="110597"/>
                    <a:pt x="230226" y="50968"/>
                  </a:cubicBezTo>
                  <a:cubicBezTo>
                    <a:pt x="256375" y="27508"/>
                    <a:pt x="228882" y="-16358"/>
                    <a:pt x="201634" y="5758"/>
                  </a:cubicBezTo>
                  <a:cubicBezTo>
                    <a:pt x="114513" y="76384"/>
                    <a:pt x="75412" y="164605"/>
                    <a:pt x="42787" y="251726"/>
                  </a:cubicBezTo>
                  <a:cubicBezTo>
                    <a:pt x="24605" y="298855"/>
                    <a:pt x="10382" y="347401"/>
                    <a:pt x="265" y="396888"/>
                  </a:cubicBezTo>
                  <a:cubicBezTo>
                    <a:pt x="-3719" y="411257"/>
                    <a:pt x="4383" y="426213"/>
                    <a:pt x="18593" y="430734"/>
                  </a:cubicBezTo>
                  <a:cubicBezTo>
                    <a:pt x="32963" y="435011"/>
                    <a:pt x="48090" y="426873"/>
                    <a:pt x="52440" y="412528"/>
                  </a:cubicBez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7" name="Freeform: Shape 285">
              <a:extLst>
                <a:ext uri="{FF2B5EF4-FFF2-40B4-BE49-F238E27FC236}">
                  <a16:creationId xmlns:a16="http://schemas.microsoft.com/office/drawing/2014/main" id="{00000000-0008-0000-0200-000043000000}"/>
                </a:ext>
              </a:extLst>
            </xdr:cNvPr>
            <xdr:cNvSpPr/>
          </xdr:nvSpPr>
          <xdr:spPr>
            <a:xfrm>
              <a:off x="10578355" y="2615056"/>
              <a:ext cx="204385" cy="400904"/>
            </a:xfrm>
            <a:custGeom>
              <a:avLst/>
              <a:gdLst>
                <a:gd name="connsiteX0" fmla="*/ 193233 w 204385"/>
                <a:gd name="connsiteY0" fmla="*/ 26587 h 400904"/>
                <a:gd name="connsiteX1" fmla="*/ 203375 w 204385"/>
                <a:gd name="connsiteY1" fmla="*/ -295 h 400904"/>
                <a:gd name="connsiteX2" fmla="*/ 49293 w 204385"/>
                <a:gd name="connsiteY2" fmla="*/ 228689 h 400904"/>
                <a:gd name="connsiteX3" fmla="*/ 418 w 204385"/>
                <a:gd name="connsiteY3" fmla="*/ 372017 h 400904"/>
                <a:gd name="connsiteX4" fmla="*/ 7382 w 204385"/>
                <a:gd name="connsiteY4" fmla="*/ 400609 h 400904"/>
                <a:gd name="connsiteX5" fmla="*/ 15203 w 204385"/>
                <a:gd name="connsiteY5" fmla="*/ 388390 h 400904"/>
                <a:gd name="connsiteX6" fmla="*/ 54670 w 204385"/>
                <a:gd name="connsiteY6" fmla="*/ 251782 h 400904"/>
                <a:gd name="connsiteX7" fmla="*/ 193233 w 204385"/>
                <a:gd name="connsiteY7" fmla="*/ 26587 h 40090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04385" h="400904">
                  <a:moveTo>
                    <a:pt x="193233" y="26587"/>
                  </a:moveTo>
                  <a:cubicBezTo>
                    <a:pt x="200895" y="19891"/>
                    <a:pt x="204707" y="9798"/>
                    <a:pt x="203375" y="-295"/>
                  </a:cubicBezTo>
                  <a:cubicBezTo>
                    <a:pt x="132872" y="60067"/>
                    <a:pt x="85462" y="144377"/>
                    <a:pt x="49293" y="228689"/>
                  </a:cubicBezTo>
                  <a:cubicBezTo>
                    <a:pt x="28925" y="274974"/>
                    <a:pt x="12576" y="322933"/>
                    <a:pt x="418" y="372017"/>
                  </a:cubicBezTo>
                  <a:cubicBezTo>
                    <a:pt x="-2502" y="382110"/>
                    <a:pt x="149" y="392997"/>
                    <a:pt x="7382" y="400609"/>
                  </a:cubicBezTo>
                  <a:cubicBezTo>
                    <a:pt x="11329" y="397567"/>
                    <a:pt x="14104" y="393254"/>
                    <a:pt x="15203" y="388390"/>
                  </a:cubicBezTo>
                  <a:cubicBezTo>
                    <a:pt x="24673" y="341873"/>
                    <a:pt x="37869" y="296186"/>
                    <a:pt x="54670" y="251782"/>
                  </a:cubicBezTo>
                  <a:cubicBezTo>
                    <a:pt x="84973" y="169427"/>
                    <a:pt x="127007" y="86093"/>
                    <a:pt x="193233" y="26587"/>
                  </a:cubicBez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8" name="Freeform: Shape 286">
              <a:extLst>
                <a:ext uri="{FF2B5EF4-FFF2-40B4-BE49-F238E27FC236}">
                  <a16:creationId xmlns:a16="http://schemas.microsoft.com/office/drawing/2014/main" id="{00000000-0008-0000-0200-000044000000}"/>
                </a:ext>
              </a:extLst>
            </xdr:cNvPr>
            <xdr:cNvSpPr/>
          </xdr:nvSpPr>
          <xdr:spPr>
            <a:xfrm>
              <a:off x="10618005" y="2652824"/>
              <a:ext cx="258189" cy="415453"/>
            </a:xfrm>
            <a:custGeom>
              <a:avLst/>
              <a:gdLst>
                <a:gd name="connsiteX0" fmla="*/ 39336 w 258189"/>
                <a:gd name="connsiteY0" fmla="*/ 397421 h 415453"/>
                <a:gd name="connsiteX1" fmla="*/ 110694 w 258189"/>
                <a:gd name="connsiteY1" fmla="*/ 263013 h 415453"/>
                <a:gd name="connsiteX2" fmla="*/ 245103 w 258189"/>
                <a:gd name="connsiteY2" fmla="*/ 60177 h 415453"/>
                <a:gd name="connsiteX3" fmla="*/ 226041 w 258189"/>
                <a:gd name="connsiteY3" fmla="*/ 4948 h 415453"/>
                <a:gd name="connsiteX4" fmla="*/ 63529 w 258189"/>
                <a:gd name="connsiteY4" fmla="*/ 236131 h 415453"/>
                <a:gd name="connsiteX5" fmla="*/ 12943 w 258189"/>
                <a:gd name="connsiteY5" fmla="*/ 378726 h 415453"/>
                <a:gd name="connsiteX6" fmla="*/ 4878 w 258189"/>
                <a:gd name="connsiteY6" fmla="*/ 413550 h 415453"/>
                <a:gd name="connsiteX7" fmla="*/ 39702 w 258189"/>
                <a:gd name="connsiteY7" fmla="*/ 397177 h 41545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8189" h="415453">
                  <a:moveTo>
                    <a:pt x="39336" y="397421"/>
                  </a:moveTo>
                  <a:cubicBezTo>
                    <a:pt x="50700" y="351600"/>
                    <a:pt x="92121" y="306634"/>
                    <a:pt x="110694" y="263013"/>
                  </a:cubicBezTo>
                  <a:cubicBezTo>
                    <a:pt x="141816" y="187267"/>
                    <a:pt x="187478" y="118352"/>
                    <a:pt x="245103" y="60177"/>
                  </a:cubicBezTo>
                  <a:cubicBezTo>
                    <a:pt x="270274" y="35740"/>
                    <a:pt x="253412" y="-17047"/>
                    <a:pt x="226041" y="4948"/>
                  </a:cubicBezTo>
                  <a:cubicBezTo>
                    <a:pt x="151750" y="64576"/>
                    <a:pt x="101652" y="150231"/>
                    <a:pt x="63529" y="236131"/>
                  </a:cubicBezTo>
                  <a:cubicBezTo>
                    <a:pt x="42550" y="282098"/>
                    <a:pt x="25626" y="329813"/>
                    <a:pt x="12943" y="378726"/>
                  </a:cubicBezTo>
                  <a:cubicBezTo>
                    <a:pt x="9277" y="393145"/>
                    <a:pt x="-10151" y="408174"/>
                    <a:pt x="4878" y="413550"/>
                  </a:cubicBezTo>
                  <a:cubicBezTo>
                    <a:pt x="19015" y="418621"/>
                    <a:pt x="34595" y="411302"/>
                    <a:pt x="39702" y="397177"/>
                  </a:cubicBez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9" name="Freeform: Shape 287">
              <a:extLst>
                <a:ext uri="{FF2B5EF4-FFF2-40B4-BE49-F238E27FC236}">
                  <a16:creationId xmlns:a16="http://schemas.microsoft.com/office/drawing/2014/main" id="{00000000-0008-0000-0200-000045000000}"/>
                </a:ext>
              </a:extLst>
            </xdr:cNvPr>
            <xdr:cNvSpPr/>
          </xdr:nvSpPr>
          <xdr:spPr>
            <a:xfrm>
              <a:off x="10577948" y="2609279"/>
              <a:ext cx="251879" cy="411080"/>
            </a:xfrm>
            <a:custGeom>
              <a:avLst/>
              <a:gdLst>
                <a:gd name="connsiteX0" fmla="*/ 51655 w 251879"/>
                <a:gd name="connsiteY0" fmla="*/ 392824 h 411080"/>
                <a:gd name="connsiteX1" fmla="*/ 101630 w 251879"/>
                <a:gd name="connsiteY1" fmla="*/ 259638 h 411080"/>
                <a:gd name="connsiteX2" fmla="*/ 237995 w 251879"/>
                <a:gd name="connsiteY2" fmla="*/ 58269 h 411080"/>
                <a:gd name="connsiteX3" fmla="*/ 222354 w 251879"/>
                <a:gd name="connsiteY3" fmla="*/ 4872 h 411080"/>
                <a:gd name="connsiteX4" fmla="*/ 54710 w 251879"/>
                <a:gd name="connsiteY4" fmla="*/ 232389 h 411080"/>
                <a:gd name="connsiteX5" fmla="*/ 946 w 251879"/>
                <a:gd name="connsiteY5" fmla="*/ 373763 h 411080"/>
                <a:gd name="connsiteX6" fmla="*/ 16464 w 251879"/>
                <a:gd name="connsiteY6" fmla="*/ 408953 h 411080"/>
                <a:gd name="connsiteX7" fmla="*/ 51655 w 251879"/>
                <a:gd name="connsiteY7" fmla="*/ 393435 h 41108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1879" h="411080">
                  <a:moveTo>
                    <a:pt x="51655" y="392824"/>
                  </a:moveTo>
                  <a:cubicBezTo>
                    <a:pt x="64742" y="347174"/>
                    <a:pt x="81457" y="302636"/>
                    <a:pt x="101630" y="259638"/>
                  </a:cubicBezTo>
                  <a:cubicBezTo>
                    <a:pt x="134158" y="184613"/>
                    <a:pt x="180406" y="116321"/>
                    <a:pt x="237995" y="58269"/>
                  </a:cubicBezTo>
                  <a:cubicBezTo>
                    <a:pt x="262432" y="33831"/>
                    <a:pt x="250214" y="-16511"/>
                    <a:pt x="222354" y="4872"/>
                  </a:cubicBezTo>
                  <a:cubicBezTo>
                    <a:pt x="146718" y="62790"/>
                    <a:pt x="94788" y="147345"/>
                    <a:pt x="54710" y="232389"/>
                  </a:cubicBezTo>
                  <a:cubicBezTo>
                    <a:pt x="32716" y="277868"/>
                    <a:pt x="14729" y="325168"/>
                    <a:pt x="946" y="373763"/>
                  </a:cubicBezTo>
                  <a:cubicBezTo>
                    <a:pt x="-4174" y="387753"/>
                    <a:pt x="2682" y="403296"/>
                    <a:pt x="16464" y="408953"/>
                  </a:cubicBezTo>
                  <a:cubicBezTo>
                    <a:pt x="30467" y="414354"/>
                    <a:pt x="46206" y="407414"/>
                    <a:pt x="51655" y="393435"/>
                  </a:cubicBez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70" name="Freeform: Shape 288">
              <a:extLst>
                <a:ext uri="{FF2B5EF4-FFF2-40B4-BE49-F238E27FC236}">
                  <a16:creationId xmlns:a16="http://schemas.microsoft.com/office/drawing/2014/main" id="{00000000-0008-0000-0200-000046000000}"/>
                </a:ext>
              </a:extLst>
            </xdr:cNvPr>
            <xdr:cNvSpPr/>
          </xdr:nvSpPr>
          <xdr:spPr>
            <a:xfrm>
              <a:off x="10426051" y="2741558"/>
              <a:ext cx="450497" cy="475160"/>
            </a:xfrm>
            <a:custGeom>
              <a:avLst/>
              <a:gdLst>
                <a:gd name="connsiteX0" fmla="*/ 426672 w 450497"/>
                <a:gd name="connsiteY0" fmla="*/ 49767 h 475160"/>
                <a:gd name="connsiteX1" fmla="*/ 379506 w 450497"/>
                <a:gd name="connsiteY1" fmla="*/ 110862 h 475160"/>
                <a:gd name="connsiteX2" fmla="*/ 340650 w 450497"/>
                <a:gd name="connsiteY2" fmla="*/ 145808 h 475160"/>
                <a:gd name="connsiteX3" fmla="*/ 333917 w 450497"/>
                <a:gd name="connsiteY3" fmla="*/ 140664 h 475160"/>
                <a:gd name="connsiteX4" fmla="*/ 334174 w 450497"/>
                <a:gd name="connsiteY4" fmla="*/ 137988 h 475160"/>
                <a:gd name="connsiteX5" fmla="*/ 351647 w 450497"/>
                <a:gd name="connsiteY5" fmla="*/ 43658 h 475160"/>
                <a:gd name="connsiteX6" fmla="*/ 162741 w 450497"/>
                <a:gd name="connsiteY6" fmla="*/ 2602 h 475160"/>
                <a:gd name="connsiteX7" fmla="*/ 104090 w 450497"/>
                <a:gd name="connsiteY7" fmla="*/ 224865 h 475160"/>
                <a:gd name="connsiteX8" fmla="*/ -749 w 450497"/>
                <a:gd name="connsiteY8" fmla="*/ 474866 h 475160"/>
                <a:gd name="connsiteX9" fmla="*/ 182536 w 450497"/>
                <a:gd name="connsiteY9" fmla="*/ 474866 h 475160"/>
                <a:gd name="connsiteX10" fmla="*/ 270147 w 450497"/>
                <a:gd name="connsiteY10" fmla="*/ 274719 h 475160"/>
                <a:gd name="connsiteX11" fmla="*/ 283343 w 450497"/>
                <a:gd name="connsiteY11" fmla="*/ 272275 h 475160"/>
                <a:gd name="connsiteX12" fmla="*/ 317067 w 450497"/>
                <a:gd name="connsiteY12" fmla="*/ 255902 h 475160"/>
                <a:gd name="connsiteX13" fmla="*/ 399912 w 450497"/>
                <a:gd name="connsiteY13" fmla="*/ 182588 h 475160"/>
                <a:gd name="connsiteX14" fmla="*/ 417996 w 450497"/>
                <a:gd name="connsiteY14" fmla="*/ 155950 h 475160"/>
                <a:gd name="connsiteX15" fmla="*/ 449521 w 450497"/>
                <a:gd name="connsiteY15" fmla="*/ 66385 h 475160"/>
                <a:gd name="connsiteX16" fmla="*/ 436642 w 450497"/>
                <a:gd name="connsiteY16" fmla="*/ 48191 h 475160"/>
                <a:gd name="connsiteX17" fmla="*/ 426672 w 450497"/>
                <a:gd name="connsiteY17" fmla="*/ 49767 h 47516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Lst>
              <a:rect l="l" t="t" r="r" b="b"/>
              <a:pathLst>
                <a:path w="450497" h="475160">
                  <a:moveTo>
                    <a:pt x="426672" y="49767"/>
                  </a:moveTo>
                  <a:cubicBezTo>
                    <a:pt x="402209" y="61571"/>
                    <a:pt x="384736" y="84213"/>
                    <a:pt x="379506" y="110862"/>
                  </a:cubicBezTo>
                  <a:cubicBezTo>
                    <a:pt x="376244" y="130132"/>
                    <a:pt x="360151" y="144611"/>
                    <a:pt x="340650" y="145808"/>
                  </a:cubicBezTo>
                  <a:cubicBezTo>
                    <a:pt x="337375" y="146248"/>
                    <a:pt x="334357" y="143939"/>
                    <a:pt x="333917" y="140664"/>
                  </a:cubicBezTo>
                  <a:cubicBezTo>
                    <a:pt x="333807" y="139772"/>
                    <a:pt x="333893" y="138856"/>
                    <a:pt x="334174" y="137988"/>
                  </a:cubicBezTo>
                  <a:cubicBezTo>
                    <a:pt x="345526" y="107820"/>
                    <a:pt x="351439" y="75892"/>
                    <a:pt x="351647" y="43658"/>
                  </a:cubicBezTo>
                  <a:cubicBezTo>
                    <a:pt x="302771" y="51844"/>
                    <a:pt x="266114" y="-14749"/>
                    <a:pt x="162741" y="2602"/>
                  </a:cubicBezTo>
                  <a:lnTo>
                    <a:pt x="104090" y="224865"/>
                  </a:lnTo>
                  <a:lnTo>
                    <a:pt x="-749" y="474866"/>
                  </a:lnTo>
                  <a:lnTo>
                    <a:pt x="182536" y="474866"/>
                  </a:lnTo>
                  <a:lnTo>
                    <a:pt x="270147" y="274719"/>
                  </a:lnTo>
                  <a:lnTo>
                    <a:pt x="283343" y="272275"/>
                  </a:lnTo>
                  <a:cubicBezTo>
                    <a:pt x="295855" y="269966"/>
                    <a:pt x="307512" y="264308"/>
                    <a:pt x="317067" y="255902"/>
                  </a:cubicBezTo>
                  <a:lnTo>
                    <a:pt x="399912" y="182588"/>
                  </a:lnTo>
                  <a:cubicBezTo>
                    <a:pt x="408099" y="175379"/>
                    <a:pt x="414318" y="166214"/>
                    <a:pt x="417996" y="155950"/>
                  </a:cubicBezTo>
                  <a:lnTo>
                    <a:pt x="449521" y="66385"/>
                  </a:lnTo>
                  <a:cubicBezTo>
                    <a:pt x="450987" y="57807"/>
                    <a:pt x="445220" y="49657"/>
                    <a:pt x="436642" y="48191"/>
                  </a:cubicBezTo>
                  <a:cubicBezTo>
                    <a:pt x="433233" y="47617"/>
                    <a:pt x="429726" y="48167"/>
                    <a:pt x="426672" y="49767"/>
                  </a:cubicBez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7</xdr:col>
      <xdr:colOff>398200</xdr:colOff>
      <xdr:row>0</xdr:row>
      <xdr:rowOff>291781</xdr:rowOff>
    </xdr:from>
    <xdr:to>
      <xdr:col>10</xdr:col>
      <xdr:colOff>415819</xdr:colOff>
      <xdr:row>2</xdr:row>
      <xdr:rowOff>161448</xdr:rowOff>
    </xdr:to>
    <xdr:grpSp>
      <xdr:nvGrpSpPr>
        <xdr:cNvPr id="73" name="Group 291">
          <a:hlinkClick xmlns:r="http://schemas.openxmlformats.org/officeDocument/2006/relationships" r:id="rId5"/>
          <a:extLst>
            <a:ext uri="{FF2B5EF4-FFF2-40B4-BE49-F238E27FC236}">
              <a16:creationId xmlns:a16="http://schemas.microsoft.com/office/drawing/2014/main" id="{00000000-0008-0000-0200-000049000000}"/>
            </a:ext>
          </a:extLst>
        </xdr:cNvPr>
        <xdr:cNvGrpSpPr/>
      </xdr:nvGrpSpPr>
      <xdr:grpSpPr>
        <a:xfrm>
          <a:off x="13352200" y="291781"/>
          <a:ext cx="1846419" cy="903810"/>
          <a:chOff x="8811260" y="251459"/>
          <a:chExt cx="1813560" cy="852171"/>
        </a:xfrm>
      </xdr:grpSpPr>
      <xdr:grpSp>
        <xdr:nvGrpSpPr>
          <xdr:cNvPr id="74" name="Agrupar 10">
            <a:extLst>
              <a:ext uri="{FF2B5EF4-FFF2-40B4-BE49-F238E27FC236}">
                <a16:creationId xmlns:a16="http://schemas.microsoft.com/office/drawing/2014/main" id="{00000000-0008-0000-0200-00004A000000}"/>
              </a:ext>
            </a:extLst>
          </xdr:cNvPr>
          <xdr:cNvGrpSpPr/>
        </xdr:nvGrpSpPr>
        <xdr:grpSpPr>
          <a:xfrm>
            <a:off x="8811260" y="251459"/>
            <a:ext cx="1813560" cy="852171"/>
            <a:chOff x="5210175" y="147637"/>
            <a:chExt cx="2365883" cy="1038225"/>
          </a:xfrm>
          <a:solidFill>
            <a:schemeClr val="bg1">
              <a:lumMod val="50000"/>
            </a:schemeClr>
          </a:solidFill>
        </xdr:grpSpPr>
        <xdr:sp macro="" textlink="">
          <xdr:nvSpPr>
            <xdr:cNvPr id="97" name="Retângulo: Cantos Arredondados 12">
              <a:extLst>
                <a:ext uri="{FF2B5EF4-FFF2-40B4-BE49-F238E27FC236}">
                  <a16:creationId xmlns:a16="http://schemas.microsoft.com/office/drawing/2014/main" id="{00000000-0008-0000-0200-00006100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98" name="Retângulo: Cantos Arredondados 13">
              <a:extLst>
                <a:ext uri="{FF2B5EF4-FFF2-40B4-BE49-F238E27FC236}">
                  <a16:creationId xmlns:a16="http://schemas.microsoft.com/office/drawing/2014/main" id="{00000000-0008-0000-0200-000062000000}"/>
                </a:ext>
              </a:extLst>
            </xdr:cNvPr>
            <xdr:cNvSpPr/>
          </xdr:nvSpPr>
          <xdr:spPr>
            <a:xfrm>
              <a:off x="5857875" y="419100"/>
              <a:ext cx="1677567" cy="485776"/>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400" b="1">
                  <a:solidFill>
                    <a:schemeClr val="bg1"/>
                  </a:solidFill>
                  <a:latin typeface="+mn-lt"/>
                </a:rPr>
                <a:t>Diagnóstico</a:t>
              </a:r>
            </a:p>
          </xdr:txBody>
        </xdr:sp>
      </xdr:grpSp>
      <xdr:grpSp>
        <xdr:nvGrpSpPr>
          <xdr:cNvPr id="75" name="Group 293">
            <a:extLst>
              <a:ext uri="{FF2B5EF4-FFF2-40B4-BE49-F238E27FC236}">
                <a16:creationId xmlns:a16="http://schemas.microsoft.com/office/drawing/2014/main" id="{00000000-0008-0000-0200-00004B000000}"/>
              </a:ext>
            </a:extLst>
          </xdr:cNvPr>
          <xdr:cNvGrpSpPr/>
        </xdr:nvGrpSpPr>
        <xdr:grpSpPr>
          <a:xfrm>
            <a:off x="8890001" y="488130"/>
            <a:ext cx="581077" cy="489770"/>
            <a:chOff x="6943724" y="1902932"/>
            <a:chExt cx="2763297" cy="2251371"/>
          </a:xfrm>
        </xdr:grpSpPr>
        <xdr:sp macro="" textlink="">
          <xdr:nvSpPr>
            <xdr:cNvPr id="76" name="Freeform: Shape 294">
              <a:extLst>
                <a:ext uri="{FF2B5EF4-FFF2-40B4-BE49-F238E27FC236}">
                  <a16:creationId xmlns:a16="http://schemas.microsoft.com/office/drawing/2014/main" id="{00000000-0008-0000-0200-00004C00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77" name="Freeform: Shape 295">
              <a:extLst>
                <a:ext uri="{FF2B5EF4-FFF2-40B4-BE49-F238E27FC236}">
                  <a16:creationId xmlns:a16="http://schemas.microsoft.com/office/drawing/2014/main" id="{00000000-0008-0000-0200-00004D00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78" name="Freeform: Shape 296">
              <a:extLst>
                <a:ext uri="{FF2B5EF4-FFF2-40B4-BE49-F238E27FC236}">
                  <a16:creationId xmlns:a16="http://schemas.microsoft.com/office/drawing/2014/main" id="{00000000-0008-0000-0200-00004E00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79" name="Freeform: Shape 297">
              <a:extLst>
                <a:ext uri="{FF2B5EF4-FFF2-40B4-BE49-F238E27FC236}">
                  <a16:creationId xmlns:a16="http://schemas.microsoft.com/office/drawing/2014/main" id="{00000000-0008-0000-0200-00004F00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0" name="Freeform: Shape 298">
              <a:extLst>
                <a:ext uri="{FF2B5EF4-FFF2-40B4-BE49-F238E27FC236}">
                  <a16:creationId xmlns:a16="http://schemas.microsoft.com/office/drawing/2014/main" id="{00000000-0008-0000-0200-00005000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1" name="Freeform: Shape 299">
              <a:extLst>
                <a:ext uri="{FF2B5EF4-FFF2-40B4-BE49-F238E27FC236}">
                  <a16:creationId xmlns:a16="http://schemas.microsoft.com/office/drawing/2014/main" id="{00000000-0008-0000-0200-00005100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2" name="Freeform: Shape 300">
              <a:extLst>
                <a:ext uri="{FF2B5EF4-FFF2-40B4-BE49-F238E27FC236}">
                  <a16:creationId xmlns:a16="http://schemas.microsoft.com/office/drawing/2014/main" id="{00000000-0008-0000-0200-00005200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3" name="Freeform: Shape 301">
              <a:extLst>
                <a:ext uri="{FF2B5EF4-FFF2-40B4-BE49-F238E27FC236}">
                  <a16:creationId xmlns:a16="http://schemas.microsoft.com/office/drawing/2014/main" id="{00000000-0008-0000-0200-00005300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4" name="Freeform: Shape 302">
              <a:extLst>
                <a:ext uri="{FF2B5EF4-FFF2-40B4-BE49-F238E27FC236}">
                  <a16:creationId xmlns:a16="http://schemas.microsoft.com/office/drawing/2014/main" id="{00000000-0008-0000-0200-00005400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5" name="TextBox 37">
              <a:extLst>
                <a:ext uri="{FF2B5EF4-FFF2-40B4-BE49-F238E27FC236}">
                  <a16:creationId xmlns:a16="http://schemas.microsoft.com/office/drawing/2014/main" id="{00000000-0008-0000-0200-00005500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86" name="TextBox 38">
              <a:extLst>
                <a:ext uri="{FF2B5EF4-FFF2-40B4-BE49-F238E27FC236}">
                  <a16:creationId xmlns:a16="http://schemas.microsoft.com/office/drawing/2014/main" id="{00000000-0008-0000-0200-00005600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87" name="Freeform: Shape 305">
              <a:extLst>
                <a:ext uri="{FF2B5EF4-FFF2-40B4-BE49-F238E27FC236}">
                  <a16:creationId xmlns:a16="http://schemas.microsoft.com/office/drawing/2014/main" id="{00000000-0008-0000-0200-00005700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8" name="Freeform: Shape 306">
              <a:extLst>
                <a:ext uri="{FF2B5EF4-FFF2-40B4-BE49-F238E27FC236}">
                  <a16:creationId xmlns:a16="http://schemas.microsoft.com/office/drawing/2014/main" id="{00000000-0008-0000-0200-00005800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9" name="Freeform: Shape 307">
              <a:extLst>
                <a:ext uri="{FF2B5EF4-FFF2-40B4-BE49-F238E27FC236}">
                  <a16:creationId xmlns:a16="http://schemas.microsoft.com/office/drawing/2014/main" id="{00000000-0008-0000-0200-00005900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0" name="Freeform: Shape 308">
              <a:extLst>
                <a:ext uri="{FF2B5EF4-FFF2-40B4-BE49-F238E27FC236}">
                  <a16:creationId xmlns:a16="http://schemas.microsoft.com/office/drawing/2014/main" id="{00000000-0008-0000-0200-00005A00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1" name="Freeform: Shape 309">
              <a:extLst>
                <a:ext uri="{FF2B5EF4-FFF2-40B4-BE49-F238E27FC236}">
                  <a16:creationId xmlns:a16="http://schemas.microsoft.com/office/drawing/2014/main" id="{00000000-0008-0000-0200-00005B00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2" name="Freeform: Shape 310">
              <a:extLst>
                <a:ext uri="{FF2B5EF4-FFF2-40B4-BE49-F238E27FC236}">
                  <a16:creationId xmlns:a16="http://schemas.microsoft.com/office/drawing/2014/main" id="{00000000-0008-0000-0200-00005C00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3" name="Freeform: Shape 311">
              <a:extLst>
                <a:ext uri="{FF2B5EF4-FFF2-40B4-BE49-F238E27FC236}">
                  <a16:creationId xmlns:a16="http://schemas.microsoft.com/office/drawing/2014/main" id="{00000000-0008-0000-0200-00005D00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4" name="Freeform: Shape 312">
              <a:extLst>
                <a:ext uri="{FF2B5EF4-FFF2-40B4-BE49-F238E27FC236}">
                  <a16:creationId xmlns:a16="http://schemas.microsoft.com/office/drawing/2014/main" id="{00000000-0008-0000-0200-00005E00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5" name="Freeform: Shape 313">
              <a:extLst>
                <a:ext uri="{FF2B5EF4-FFF2-40B4-BE49-F238E27FC236}">
                  <a16:creationId xmlns:a16="http://schemas.microsoft.com/office/drawing/2014/main" id="{00000000-0008-0000-0200-00005F00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6" name="Freeform: Shape 314">
              <a:extLst>
                <a:ext uri="{FF2B5EF4-FFF2-40B4-BE49-F238E27FC236}">
                  <a16:creationId xmlns:a16="http://schemas.microsoft.com/office/drawing/2014/main" id="{00000000-0008-0000-0200-00006000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10</xdr:col>
      <xdr:colOff>531379</xdr:colOff>
      <xdr:row>0</xdr:row>
      <xdr:rowOff>291781</xdr:rowOff>
    </xdr:from>
    <xdr:to>
      <xdr:col>13</xdr:col>
      <xdr:colOff>548997</xdr:colOff>
      <xdr:row>2</xdr:row>
      <xdr:rowOff>161448</xdr:rowOff>
    </xdr:to>
    <xdr:grpSp>
      <xdr:nvGrpSpPr>
        <xdr:cNvPr id="99" name="Group 317">
          <a:hlinkClick xmlns:r="http://schemas.openxmlformats.org/officeDocument/2006/relationships" r:id="rId6"/>
          <a:extLst>
            <a:ext uri="{FF2B5EF4-FFF2-40B4-BE49-F238E27FC236}">
              <a16:creationId xmlns:a16="http://schemas.microsoft.com/office/drawing/2014/main" id="{00000000-0008-0000-0200-000063000000}"/>
            </a:ext>
          </a:extLst>
        </xdr:cNvPr>
        <xdr:cNvGrpSpPr/>
      </xdr:nvGrpSpPr>
      <xdr:grpSpPr>
        <a:xfrm>
          <a:off x="15314179" y="291781"/>
          <a:ext cx="1846418" cy="903810"/>
          <a:chOff x="10716260" y="251459"/>
          <a:chExt cx="1813560" cy="852171"/>
        </a:xfrm>
        <a:solidFill>
          <a:schemeClr val="bg1">
            <a:lumMod val="95000"/>
          </a:schemeClr>
        </a:solidFill>
      </xdr:grpSpPr>
      <xdr:grpSp>
        <xdr:nvGrpSpPr>
          <xdr:cNvPr id="100" name="Agrupar 15">
            <a:extLst>
              <a:ext uri="{FF2B5EF4-FFF2-40B4-BE49-F238E27FC236}">
                <a16:creationId xmlns:a16="http://schemas.microsoft.com/office/drawing/2014/main" id="{00000000-0008-0000-0200-000064000000}"/>
              </a:ext>
            </a:extLst>
          </xdr:cNvPr>
          <xdr:cNvGrpSpPr/>
        </xdr:nvGrpSpPr>
        <xdr:grpSpPr>
          <a:xfrm>
            <a:off x="10716260" y="251459"/>
            <a:ext cx="1813560" cy="852171"/>
            <a:chOff x="5210175" y="147637"/>
            <a:chExt cx="2365883" cy="1038225"/>
          </a:xfrm>
          <a:grpFill/>
        </xdr:grpSpPr>
        <xdr:sp macro="" textlink="">
          <xdr:nvSpPr>
            <xdr:cNvPr id="117" name="Retângulo: Cantos Arredondados 16">
              <a:extLst>
                <a:ext uri="{FF2B5EF4-FFF2-40B4-BE49-F238E27FC236}">
                  <a16:creationId xmlns:a16="http://schemas.microsoft.com/office/drawing/2014/main" id="{00000000-0008-0000-0200-000075000000}"/>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118" name="Retângulo: Cantos Arredondados 17">
              <a:extLst>
                <a:ext uri="{FF2B5EF4-FFF2-40B4-BE49-F238E27FC236}">
                  <a16:creationId xmlns:a16="http://schemas.microsoft.com/office/drawing/2014/main" id="{00000000-0008-0000-0200-000076000000}"/>
                </a:ext>
              </a:extLst>
            </xdr:cNvPr>
            <xdr:cNvSpPr/>
          </xdr:nvSpPr>
          <xdr:spPr>
            <a:xfrm>
              <a:off x="5799887" y="426837"/>
              <a:ext cx="1583984" cy="485776"/>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400" b="1">
                  <a:solidFill>
                    <a:schemeClr val="bg1">
                      <a:lumMod val="85000"/>
                    </a:schemeClr>
                  </a:solidFill>
                  <a:latin typeface="+mn-lt"/>
                </a:rPr>
                <a:t>Relatórios</a:t>
              </a:r>
            </a:p>
          </xdr:txBody>
        </xdr:sp>
      </xdr:grpSp>
      <xdr:grpSp>
        <xdr:nvGrpSpPr>
          <xdr:cNvPr id="101" name="Graphic 2">
            <a:extLst>
              <a:ext uri="{FF2B5EF4-FFF2-40B4-BE49-F238E27FC236}">
                <a16:creationId xmlns:a16="http://schemas.microsoft.com/office/drawing/2014/main" id="{00000000-0008-0000-0200-000065000000}"/>
              </a:ext>
            </a:extLst>
          </xdr:cNvPr>
          <xdr:cNvGrpSpPr/>
        </xdr:nvGrpSpPr>
        <xdr:grpSpPr>
          <a:xfrm>
            <a:off x="10902950" y="457201"/>
            <a:ext cx="419100" cy="452156"/>
            <a:chOff x="7845579" y="1500588"/>
            <a:chExt cx="604404" cy="843863"/>
          </a:xfrm>
          <a:grpFill/>
        </xdr:grpSpPr>
        <xdr:sp macro="" textlink="">
          <xdr:nvSpPr>
            <xdr:cNvPr id="102" name="Freeform: Shape 320">
              <a:extLst>
                <a:ext uri="{FF2B5EF4-FFF2-40B4-BE49-F238E27FC236}">
                  <a16:creationId xmlns:a16="http://schemas.microsoft.com/office/drawing/2014/main" id="{00000000-0008-0000-0200-000066000000}"/>
                </a:ext>
              </a:extLst>
            </xdr:cNvPr>
            <xdr:cNvSpPr/>
          </xdr:nvSpPr>
          <xdr:spPr>
            <a:xfrm>
              <a:off x="7845579" y="1646590"/>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chemeClr val="bg1">
                <a:lumMod val="75000"/>
              </a:schemeClr>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03" name="Freeform: Shape 321">
              <a:extLst>
                <a:ext uri="{FF2B5EF4-FFF2-40B4-BE49-F238E27FC236}">
                  <a16:creationId xmlns:a16="http://schemas.microsoft.com/office/drawing/2014/main" id="{00000000-0008-0000-0200-000067000000}"/>
                </a:ext>
              </a:extLst>
            </xdr:cNvPr>
            <xdr:cNvSpPr/>
          </xdr:nvSpPr>
          <xdr:spPr>
            <a:xfrm>
              <a:off x="7901002" y="170163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grp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04" name="Freeform: Shape 322">
              <a:extLst>
                <a:ext uri="{FF2B5EF4-FFF2-40B4-BE49-F238E27FC236}">
                  <a16:creationId xmlns:a16="http://schemas.microsoft.com/office/drawing/2014/main" id="{00000000-0008-0000-0200-000068000000}"/>
                </a:ext>
              </a:extLst>
            </xdr:cNvPr>
            <xdr:cNvSpPr/>
          </xdr:nvSpPr>
          <xdr:spPr>
            <a:xfrm>
              <a:off x="7893746" y="1694632"/>
              <a:ext cx="441761" cy="547729"/>
            </a:xfrm>
            <a:custGeom>
              <a:avLst/>
              <a:gdLst>
                <a:gd name="connsiteX0" fmla="*/ 441267 w 441761"/>
                <a:gd name="connsiteY0" fmla="*/ 547609 h 547729"/>
                <a:gd name="connsiteX1" fmla="*/ -495 w 441761"/>
                <a:gd name="connsiteY1" fmla="*/ 547609 h 547729"/>
                <a:gd name="connsiteX2" fmla="*/ -495 w 441761"/>
                <a:gd name="connsiteY2" fmla="*/ -121 h 547729"/>
                <a:gd name="connsiteX3" fmla="*/ 441267 w 441761"/>
                <a:gd name="connsiteY3" fmla="*/ -121 h 547729"/>
                <a:gd name="connsiteX4" fmla="*/ 13767 w 441761"/>
                <a:gd name="connsiteY4" fmla="*/ 533347 h 547729"/>
                <a:gd name="connsiteX5" fmla="*/ 426629 w 441761"/>
                <a:gd name="connsiteY5" fmla="*/ 533347 h 547729"/>
                <a:gd name="connsiteX6" fmla="*/ 426629 w 441761"/>
                <a:gd name="connsiteY6" fmla="*/ 14142 h 547729"/>
                <a:gd name="connsiteX7" fmla="*/ 13767 w 441761"/>
                <a:gd name="connsiteY7" fmla="*/ 14142 h 5477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41761" h="547729">
                  <a:moveTo>
                    <a:pt x="441267" y="547609"/>
                  </a:moveTo>
                  <a:lnTo>
                    <a:pt x="-495" y="547609"/>
                  </a:lnTo>
                  <a:lnTo>
                    <a:pt x="-495" y="-121"/>
                  </a:lnTo>
                  <a:lnTo>
                    <a:pt x="441267" y="-121"/>
                  </a:lnTo>
                  <a:close/>
                  <a:moveTo>
                    <a:pt x="13767" y="533347"/>
                  </a:moveTo>
                  <a:lnTo>
                    <a:pt x="426629" y="533347"/>
                  </a:lnTo>
                  <a:lnTo>
                    <a:pt x="426629" y="14142"/>
                  </a:lnTo>
                  <a:lnTo>
                    <a:pt x="13767" y="14142"/>
                  </a:lnTo>
                  <a:close/>
                </a:path>
              </a:pathLst>
            </a:custGeom>
            <a:solidFill>
              <a:schemeClr val="bg1">
                <a:lumMod val="75000"/>
              </a:schemeClr>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05" name="Freeform: Shape 323">
              <a:extLst>
                <a:ext uri="{FF2B5EF4-FFF2-40B4-BE49-F238E27FC236}">
                  <a16:creationId xmlns:a16="http://schemas.microsoft.com/office/drawing/2014/main" id="{00000000-0008-0000-0200-000069000000}"/>
                </a:ext>
              </a:extLst>
            </xdr:cNvPr>
            <xdr:cNvSpPr/>
          </xdr:nvSpPr>
          <xdr:spPr>
            <a:xfrm>
              <a:off x="7954299" y="1500588"/>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chemeClr val="bg1">
                <a:lumMod val="75000"/>
              </a:schemeClr>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06" name="Freeform: Shape 324">
              <a:extLst>
                <a:ext uri="{FF2B5EF4-FFF2-40B4-BE49-F238E27FC236}">
                  <a16:creationId xmlns:a16="http://schemas.microsoft.com/office/drawing/2014/main" id="{00000000-0008-0000-0200-00006A000000}"/>
                </a:ext>
              </a:extLst>
            </xdr:cNvPr>
            <xdr:cNvSpPr/>
          </xdr:nvSpPr>
          <xdr:spPr>
            <a:xfrm>
              <a:off x="8108434" y="1570524"/>
              <a:ext cx="221068" cy="34655"/>
            </a:xfrm>
            <a:custGeom>
              <a:avLst/>
              <a:gdLst>
                <a:gd name="connsiteX0" fmla="*/ 0 w 221068"/>
                <a:gd name="connsiteY0" fmla="*/ 0 h 34655"/>
                <a:gd name="connsiteX1" fmla="*/ 221069 w 221068"/>
                <a:gd name="connsiteY1" fmla="*/ 0 h 34655"/>
                <a:gd name="connsiteX2" fmla="*/ 221069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9" y="0"/>
                  </a:lnTo>
                  <a:lnTo>
                    <a:pt x="221069" y="34655"/>
                  </a:lnTo>
                  <a:lnTo>
                    <a:pt x="0" y="34655"/>
                  </a:lnTo>
                  <a:close/>
                </a:path>
              </a:pathLst>
            </a:custGeom>
            <a:grp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07" name="Freeform: Shape 325">
              <a:extLst>
                <a:ext uri="{FF2B5EF4-FFF2-40B4-BE49-F238E27FC236}">
                  <a16:creationId xmlns:a16="http://schemas.microsoft.com/office/drawing/2014/main" id="{00000000-0008-0000-0200-00006B000000}"/>
                </a:ext>
              </a:extLst>
            </xdr:cNvPr>
            <xdr:cNvSpPr/>
          </xdr:nvSpPr>
          <xdr:spPr>
            <a:xfrm>
              <a:off x="8043002" y="1651970"/>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grp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08" name="Freeform: Shape 326">
              <a:extLst>
                <a:ext uri="{FF2B5EF4-FFF2-40B4-BE49-F238E27FC236}">
                  <a16:creationId xmlns:a16="http://schemas.microsoft.com/office/drawing/2014/main" id="{00000000-0008-0000-0200-00006C000000}"/>
                </a:ext>
              </a:extLst>
            </xdr:cNvPr>
            <xdr:cNvSpPr/>
          </xdr:nvSpPr>
          <xdr:spPr>
            <a:xfrm>
              <a:off x="8043002" y="1733542"/>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grp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09" name="Freeform: Shape 327">
              <a:extLst>
                <a:ext uri="{FF2B5EF4-FFF2-40B4-BE49-F238E27FC236}">
                  <a16:creationId xmlns:a16="http://schemas.microsoft.com/office/drawing/2014/main" id="{00000000-0008-0000-0200-00006D000000}"/>
                </a:ext>
              </a:extLst>
            </xdr:cNvPr>
            <xdr:cNvSpPr/>
          </xdr:nvSpPr>
          <xdr:spPr>
            <a:xfrm>
              <a:off x="8043002" y="1815113"/>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grp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10" name="Freeform: Shape 328">
              <a:extLst>
                <a:ext uri="{FF2B5EF4-FFF2-40B4-BE49-F238E27FC236}">
                  <a16:creationId xmlns:a16="http://schemas.microsoft.com/office/drawing/2014/main" id="{00000000-0008-0000-0200-00006E000000}"/>
                </a:ext>
              </a:extLst>
            </xdr:cNvPr>
            <xdr:cNvSpPr/>
          </xdr:nvSpPr>
          <xdr:spPr>
            <a:xfrm>
              <a:off x="8043002" y="189655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grp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11" name="Freeform: Shape 329">
              <a:extLst>
                <a:ext uri="{FF2B5EF4-FFF2-40B4-BE49-F238E27FC236}">
                  <a16:creationId xmlns:a16="http://schemas.microsoft.com/office/drawing/2014/main" id="{00000000-0008-0000-0200-00006F000000}"/>
                </a:ext>
              </a:extLst>
            </xdr:cNvPr>
            <xdr:cNvSpPr/>
          </xdr:nvSpPr>
          <xdr:spPr>
            <a:xfrm>
              <a:off x="8022609" y="181085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chemeClr val="bg1">
                <a:lumMod val="75000"/>
              </a:schemeClr>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12" name="Freeform: Shape 330">
              <a:extLst>
                <a:ext uri="{FF2B5EF4-FFF2-40B4-BE49-F238E27FC236}">
                  <a16:creationId xmlns:a16="http://schemas.microsoft.com/office/drawing/2014/main" id="{00000000-0008-0000-0200-000070000000}"/>
                </a:ext>
              </a:extLst>
            </xdr:cNvPr>
            <xdr:cNvSpPr/>
          </xdr:nvSpPr>
          <xdr:spPr>
            <a:xfrm>
              <a:off x="8162481" y="1898436"/>
              <a:ext cx="221068" cy="34655"/>
            </a:xfrm>
            <a:custGeom>
              <a:avLst/>
              <a:gdLst>
                <a:gd name="connsiteX0" fmla="*/ 0 w 221068"/>
                <a:gd name="connsiteY0" fmla="*/ 0 h 34655"/>
                <a:gd name="connsiteX1" fmla="*/ 221068 w 221068"/>
                <a:gd name="connsiteY1" fmla="*/ 0 h 34655"/>
                <a:gd name="connsiteX2" fmla="*/ 221068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8" y="0"/>
                  </a:lnTo>
                  <a:lnTo>
                    <a:pt x="221068" y="34655"/>
                  </a:lnTo>
                  <a:lnTo>
                    <a:pt x="0" y="34655"/>
                  </a:lnTo>
                  <a:close/>
                </a:path>
              </a:pathLst>
            </a:custGeom>
            <a:grp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13" name="Freeform: Shape 331">
              <a:extLst>
                <a:ext uri="{FF2B5EF4-FFF2-40B4-BE49-F238E27FC236}">
                  <a16:creationId xmlns:a16="http://schemas.microsoft.com/office/drawing/2014/main" id="{00000000-0008-0000-0200-000071000000}"/>
                </a:ext>
              </a:extLst>
            </xdr:cNvPr>
            <xdr:cNvSpPr/>
          </xdr:nvSpPr>
          <xdr:spPr>
            <a:xfrm>
              <a:off x="8097049" y="198000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grp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14" name="Freeform: Shape 332">
              <a:extLst>
                <a:ext uri="{FF2B5EF4-FFF2-40B4-BE49-F238E27FC236}">
                  <a16:creationId xmlns:a16="http://schemas.microsoft.com/office/drawing/2014/main" id="{00000000-0008-0000-0200-000072000000}"/>
                </a:ext>
              </a:extLst>
            </xdr:cNvPr>
            <xdr:cNvSpPr/>
          </xdr:nvSpPr>
          <xdr:spPr>
            <a:xfrm>
              <a:off x="8097049" y="206157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grp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15" name="Freeform: Shape 333">
              <a:extLst>
                <a:ext uri="{FF2B5EF4-FFF2-40B4-BE49-F238E27FC236}">
                  <a16:creationId xmlns:a16="http://schemas.microsoft.com/office/drawing/2014/main" id="{00000000-0008-0000-0200-000073000000}"/>
                </a:ext>
              </a:extLst>
            </xdr:cNvPr>
            <xdr:cNvSpPr/>
          </xdr:nvSpPr>
          <xdr:spPr>
            <a:xfrm>
              <a:off x="8097049" y="2143025"/>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grp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16" name="Freeform: Shape 334">
              <a:extLst>
                <a:ext uri="{FF2B5EF4-FFF2-40B4-BE49-F238E27FC236}">
                  <a16:creationId xmlns:a16="http://schemas.microsoft.com/office/drawing/2014/main" id="{00000000-0008-0000-0200-000074000000}"/>
                </a:ext>
              </a:extLst>
            </xdr:cNvPr>
            <xdr:cNvSpPr/>
          </xdr:nvSpPr>
          <xdr:spPr>
            <a:xfrm>
              <a:off x="8097049" y="222459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grp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grpSp>
    </xdr:grpSp>
    <xdr:clientData/>
  </xdr:twoCellAnchor>
  <xdr:twoCellAnchor>
    <xdr:from>
      <xdr:col>4</xdr:col>
      <xdr:colOff>2924402</xdr:colOff>
      <xdr:row>0</xdr:row>
      <xdr:rowOff>258961</xdr:rowOff>
    </xdr:from>
    <xdr:to>
      <xdr:col>5</xdr:col>
      <xdr:colOff>369661</xdr:colOff>
      <xdr:row>0</xdr:row>
      <xdr:rowOff>688245</xdr:rowOff>
    </xdr:to>
    <xdr:sp macro="" textlink="FORM1!E5">
      <xdr:nvSpPr>
        <xdr:cNvPr id="119" name="CaixaDeTexto 20">
          <a:extLst>
            <a:ext uri="{FF2B5EF4-FFF2-40B4-BE49-F238E27FC236}">
              <a16:creationId xmlns:a16="http://schemas.microsoft.com/office/drawing/2014/main" id="{00000000-0008-0000-0200-000077000000}"/>
            </a:ext>
          </a:extLst>
        </xdr:cNvPr>
        <xdr:cNvSpPr txBox="1"/>
      </xdr:nvSpPr>
      <xdr:spPr>
        <a:xfrm>
          <a:off x="9351872" y="257056"/>
          <a:ext cx="1426709" cy="4311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fld id="{06D8506A-9340-4666-8531-B266852C99B6}" type="TxLink">
            <a:rPr lang="en-US" sz="1800" b="1" i="0" u="none" strike="noStrike">
              <a:solidFill>
                <a:schemeClr val="bg1"/>
              </a:solidFill>
              <a:latin typeface="Calibri"/>
              <a:cs typeface="Calibri"/>
            </a:rPr>
            <a:pPr/>
            <a:t>MENU: </a:t>
          </a:fld>
          <a:endParaRPr lang="en-US" sz="1800" b="1">
            <a:solidFill>
              <a:schemeClr val="bg1"/>
            </a:solidFill>
          </a:endParaRPr>
        </a:p>
      </xdr:txBody>
    </xdr:sp>
    <xdr:clientData/>
  </xdr:twoCellAnchor>
  <xdr:twoCellAnchor>
    <xdr:from>
      <xdr:col>1</xdr:col>
      <xdr:colOff>973773</xdr:colOff>
      <xdr:row>7</xdr:row>
      <xdr:rowOff>463868</xdr:rowOff>
    </xdr:from>
    <xdr:to>
      <xdr:col>1</xdr:col>
      <xdr:colOff>1239024</xdr:colOff>
      <xdr:row>7</xdr:row>
      <xdr:rowOff>702310</xdr:rowOff>
    </xdr:to>
    <xdr:grpSp>
      <xdr:nvGrpSpPr>
        <xdr:cNvPr id="123" name="Graphic 28">
          <a:extLst>
            <a:ext uri="{FF2B5EF4-FFF2-40B4-BE49-F238E27FC236}">
              <a16:creationId xmlns:a16="http://schemas.microsoft.com/office/drawing/2014/main" id="{00000000-0008-0000-0200-00007B000000}"/>
            </a:ext>
          </a:extLst>
        </xdr:cNvPr>
        <xdr:cNvGrpSpPr/>
      </xdr:nvGrpSpPr>
      <xdr:grpSpPr>
        <a:xfrm rot="10800000">
          <a:off x="1213259" y="2934925"/>
          <a:ext cx="265251" cy="238442"/>
          <a:chOff x="2778406" y="3470802"/>
          <a:chExt cx="360403" cy="322271"/>
        </a:xfrm>
        <a:solidFill>
          <a:srgbClr val="00B050"/>
        </a:solidFill>
      </xdr:grpSpPr>
      <xdr:sp macro="" textlink="">
        <xdr:nvSpPr>
          <xdr:cNvPr id="124" name="Freeform: Shape 125">
            <a:extLst>
              <a:ext uri="{FF2B5EF4-FFF2-40B4-BE49-F238E27FC236}">
                <a16:creationId xmlns:a16="http://schemas.microsoft.com/office/drawing/2014/main" id="{00000000-0008-0000-0200-00007C000000}"/>
              </a:ext>
            </a:extLst>
          </xdr:cNvPr>
          <xdr:cNvSpPr/>
        </xdr:nvSpPr>
        <xdr:spPr>
          <a:xfrm>
            <a:off x="2856118" y="3470802"/>
            <a:ext cx="282691" cy="322271"/>
          </a:xfrm>
          <a:custGeom>
            <a:avLst/>
            <a:gdLst>
              <a:gd name="connsiteX0" fmla="*/ 242394 w 282691"/>
              <a:gd name="connsiteY0" fmla="*/ 321670 h 322271"/>
              <a:gd name="connsiteX1" fmla="*/ 238334 w 282691"/>
              <a:gd name="connsiteY1" fmla="*/ 310117 h 322271"/>
              <a:gd name="connsiteX2" fmla="*/ 238334 w 282691"/>
              <a:gd name="connsiteY2" fmla="*/ 259223 h 322271"/>
              <a:gd name="connsiteX3" fmla="*/ 221630 w 282691"/>
              <a:gd name="connsiteY3" fmla="*/ 207860 h 322271"/>
              <a:gd name="connsiteX4" fmla="*/ 181352 w 282691"/>
              <a:gd name="connsiteY4" fmla="*/ 178666 h 322271"/>
              <a:gd name="connsiteX5" fmla="*/ 129833 w 282691"/>
              <a:gd name="connsiteY5" fmla="*/ 168363 h 322271"/>
              <a:gd name="connsiteX6" fmla="*/ 128428 w 282691"/>
              <a:gd name="connsiteY6" fmla="*/ 168363 h 322271"/>
              <a:gd name="connsiteX7" fmla="*/ 128428 w 282691"/>
              <a:gd name="connsiteY7" fmla="*/ 216759 h 322271"/>
              <a:gd name="connsiteX8" fmla="*/ 117656 w 282691"/>
              <a:gd name="connsiteY8" fmla="*/ 231121 h 322271"/>
              <a:gd name="connsiteX9" fmla="*/ 107821 w 282691"/>
              <a:gd name="connsiteY9" fmla="*/ 228780 h 322271"/>
              <a:gd name="connsiteX10" fmla="*/ 105010 w 282691"/>
              <a:gd name="connsiteY10" fmla="*/ 226126 h 322271"/>
              <a:gd name="connsiteX11" fmla="*/ 4939 w 282691"/>
              <a:gd name="connsiteY11" fmla="*/ 126211 h 322271"/>
              <a:gd name="connsiteX12" fmla="*/ -212 w 282691"/>
              <a:gd name="connsiteY12" fmla="*/ 117000 h 322271"/>
              <a:gd name="connsiteX13" fmla="*/ 5095 w 282691"/>
              <a:gd name="connsiteY13" fmla="*/ 104979 h 322271"/>
              <a:gd name="connsiteX14" fmla="*/ 103293 w 282691"/>
              <a:gd name="connsiteY14" fmla="*/ 6781 h 322271"/>
              <a:gd name="connsiteX15" fmla="*/ 107040 w 282691"/>
              <a:gd name="connsiteY15" fmla="*/ 3035 h 322271"/>
              <a:gd name="connsiteX16" fmla="*/ 124697 w 282691"/>
              <a:gd name="connsiteY16" fmla="*/ 3722 h 322271"/>
              <a:gd name="connsiteX17" fmla="*/ 125774 w 282691"/>
              <a:gd name="connsiteY17" fmla="*/ 5064 h 322271"/>
              <a:gd name="connsiteX18" fmla="*/ 128272 w 282691"/>
              <a:gd name="connsiteY18" fmla="*/ 14900 h 322271"/>
              <a:gd name="connsiteX19" fmla="*/ 128272 w 282691"/>
              <a:gd name="connsiteY19" fmla="*/ 61735 h 322271"/>
              <a:gd name="connsiteX20" fmla="*/ 131862 w 282691"/>
              <a:gd name="connsiteY20" fmla="*/ 65638 h 322271"/>
              <a:gd name="connsiteX21" fmla="*/ 212263 w 282691"/>
              <a:gd name="connsiteY21" fmla="*/ 84528 h 322271"/>
              <a:gd name="connsiteX22" fmla="*/ 268621 w 282691"/>
              <a:gd name="connsiteY22" fmla="*/ 139012 h 322271"/>
              <a:gd name="connsiteX23" fmla="*/ 281110 w 282691"/>
              <a:gd name="connsiteY23" fmla="*/ 186940 h 322271"/>
              <a:gd name="connsiteX24" fmla="*/ 282360 w 282691"/>
              <a:gd name="connsiteY24" fmla="*/ 202552 h 322271"/>
              <a:gd name="connsiteX25" fmla="*/ 272992 w 282691"/>
              <a:gd name="connsiteY25" fmla="*/ 261721 h 322271"/>
              <a:gd name="connsiteX26" fmla="*/ 250199 w 282691"/>
              <a:gd name="connsiteY26" fmla="*/ 317142 h 322271"/>
              <a:gd name="connsiteX27" fmla="*/ 245984 w 282691"/>
              <a:gd name="connsiteY27" fmla="*/ 321982 h 32227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Lst>
            <a:rect l="l" t="t" r="r" b="b"/>
            <a:pathLst>
              <a:path w="282691" h="322271">
                <a:moveTo>
                  <a:pt x="242394" y="321670"/>
                </a:moveTo>
                <a:cubicBezTo>
                  <a:pt x="237710" y="319015"/>
                  <a:pt x="237866" y="314644"/>
                  <a:pt x="238334" y="310117"/>
                </a:cubicBezTo>
                <a:cubicBezTo>
                  <a:pt x="240052" y="293194"/>
                  <a:pt x="240052" y="276146"/>
                  <a:pt x="238334" y="259223"/>
                </a:cubicBezTo>
                <a:cubicBezTo>
                  <a:pt x="237289" y="240942"/>
                  <a:pt x="231543" y="223253"/>
                  <a:pt x="221630" y="207860"/>
                </a:cubicBezTo>
                <a:cubicBezTo>
                  <a:pt x="211670" y="194075"/>
                  <a:pt x="197557" y="183849"/>
                  <a:pt x="181352" y="178666"/>
                </a:cubicBezTo>
                <a:cubicBezTo>
                  <a:pt x="164694" y="173046"/>
                  <a:pt x="147381" y="169580"/>
                  <a:pt x="129833" y="168363"/>
                </a:cubicBezTo>
                <a:lnTo>
                  <a:pt x="128428" y="168363"/>
                </a:lnTo>
                <a:lnTo>
                  <a:pt x="128428" y="216759"/>
                </a:lnTo>
                <a:cubicBezTo>
                  <a:pt x="129271" y="223659"/>
                  <a:pt x="124525" y="229997"/>
                  <a:pt x="117656" y="231121"/>
                </a:cubicBezTo>
                <a:cubicBezTo>
                  <a:pt x="114190" y="231840"/>
                  <a:pt x="110584" y="230981"/>
                  <a:pt x="107821" y="228780"/>
                </a:cubicBezTo>
                <a:cubicBezTo>
                  <a:pt x="106806" y="227984"/>
                  <a:pt x="105869" y="227094"/>
                  <a:pt x="105010" y="226126"/>
                </a:cubicBezTo>
                <a:lnTo>
                  <a:pt x="4939" y="126211"/>
                </a:lnTo>
                <a:cubicBezTo>
                  <a:pt x="2207" y="123838"/>
                  <a:pt x="381" y="120575"/>
                  <a:pt x="-212" y="117000"/>
                </a:cubicBezTo>
                <a:cubicBezTo>
                  <a:pt x="-540" y="112363"/>
                  <a:pt x="1442" y="107867"/>
                  <a:pt x="5095" y="104979"/>
                </a:cubicBezTo>
                <a:cubicBezTo>
                  <a:pt x="37771" y="72194"/>
                  <a:pt x="70509" y="39457"/>
                  <a:pt x="103293" y="6781"/>
                </a:cubicBezTo>
                <a:cubicBezTo>
                  <a:pt x="104542" y="5533"/>
                  <a:pt x="105635" y="4283"/>
                  <a:pt x="107040" y="3035"/>
                </a:cubicBezTo>
                <a:cubicBezTo>
                  <a:pt x="112098" y="-1649"/>
                  <a:pt x="119998" y="-1352"/>
                  <a:pt x="124697" y="3722"/>
                </a:cubicBezTo>
                <a:cubicBezTo>
                  <a:pt x="125087" y="4143"/>
                  <a:pt x="125446" y="4596"/>
                  <a:pt x="125774" y="5064"/>
                </a:cubicBezTo>
                <a:cubicBezTo>
                  <a:pt x="127476" y="8061"/>
                  <a:pt x="128335" y="11449"/>
                  <a:pt x="128272" y="14900"/>
                </a:cubicBezTo>
                <a:cubicBezTo>
                  <a:pt x="128272" y="30511"/>
                  <a:pt x="128272" y="46123"/>
                  <a:pt x="128272" y="61735"/>
                </a:cubicBezTo>
                <a:cubicBezTo>
                  <a:pt x="128272" y="64545"/>
                  <a:pt x="128272" y="65481"/>
                  <a:pt x="131862" y="65638"/>
                </a:cubicBezTo>
                <a:cubicBezTo>
                  <a:pt x="159574" y="67121"/>
                  <a:pt x="186800" y="73522"/>
                  <a:pt x="212263" y="84528"/>
                </a:cubicBezTo>
                <a:cubicBezTo>
                  <a:pt x="237086" y="95175"/>
                  <a:pt x="257147" y="114565"/>
                  <a:pt x="268621" y="139012"/>
                </a:cubicBezTo>
                <a:cubicBezTo>
                  <a:pt x="275397" y="154187"/>
                  <a:pt x="279612" y="170392"/>
                  <a:pt x="281110" y="186940"/>
                </a:cubicBezTo>
                <a:cubicBezTo>
                  <a:pt x="281110" y="192092"/>
                  <a:pt x="282047" y="197088"/>
                  <a:pt x="282360" y="202552"/>
                </a:cubicBezTo>
                <a:cubicBezTo>
                  <a:pt x="283015" y="222691"/>
                  <a:pt x="279830" y="242768"/>
                  <a:pt x="272992" y="261721"/>
                </a:cubicBezTo>
                <a:cubicBezTo>
                  <a:pt x="266888" y="280782"/>
                  <a:pt x="259270" y="299314"/>
                  <a:pt x="250199" y="317142"/>
                </a:cubicBezTo>
                <a:cubicBezTo>
                  <a:pt x="249013" y="318937"/>
                  <a:pt x="247592" y="320561"/>
                  <a:pt x="245984" y="321982"/>
                </a:cubicBezTo>
                <a:close/>
              </a:path>
            </a:pathLst>
          </a:custGeom>
          <a:grpFill/>
          <a:ln w="1556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25" name="Freeform: Shape 126">
            <a:extLst>
              <a:ext uri="{FF2B5EF4-FFF2-40B4-BE49-F238E27FC236}">
                <a16:creationId xmlns:a16="http://schemas.microsoft.com/office/drawing/2014/main" id="{00000000-0008-0000-0200-00007D000000}"/>
              </a:ext>
            </a:extLst>
          </xdr:cNvPr>
          <xdr:cNvSpPr/>
        </xdr:nvSpPr>
        <xdr:spPr>
          <a:xfrm>
            <a:off x="2778406" y="3471166"/>
            <a:ext cx="128802" cy="231853"/>
          </a:xfrm>
          <a:custGeom>
            <a:avLst/>
            <a:gdLst>
              <a:gd name="connsiteX0" fmla="*/ 689 w 128802"/>
              <a:gd name="connsiteY0" fmla="*/ 112420 h 231853"/>
              <a:gd name="connsiteX1" fmla="*/ 6778 w 128802"/>
              <a:gd name="connsiteY1" fmla="*/ 104146 h 231853"/>
              <a:gd name="connsiteX2" fmla="*/ 105600 w 128802"/>
              <a:gd name="connsiteY2" fmla="*/ 5168 h 231853"/>
              <a:gd name="connsiteX3" fmla="*/ 121211 w 128802"/>
              <a:gd name="connsiteY3" fmla="*/ 1421 h 231853"/>
              <a:gd name="connsiteX4" fmla="*/ 128237 w 128802"/>
              <a:gd name="connsiteY4" fmla="*/ 11569 h 231853"/>
              <a:gd name="connsiteX5" fmla="*/ 128237 w 128802"/>
              <a:gd name="connsiteY5" fmla="*/ 13754 h 231853"/>
              <a:gd name="connsiteX6" fmla="*/ 119650 w 128802"/>
              <a:gd name="connsiteY6" fmla="*/ 35611 h 231853"/>
              <a:gd name="connsiteX7" fmla="*/ 50490 w 128802"/>
              <a:gd name="connsiteY7" fmla="*/ 104615 h 231853"/>
              <a:gd name="connsiteX8" fmla="*/ 46900 w 128802"/>
              <a:gd name="connsiteY8" fmla="*/ 123036 h 231853"/>
              <a:gd name="connsiteX9" fmla="*/ 50490 w 128802"/>
              <a:gd name="connsiteY9" fmla="*/ 126627 h 231853"/>
              <a:gd name="connsiteX10" fmla="*/ 125895 w 128802"/>
              <a:gd name="connsiteY10" fmla="*/ 202032 h 231853"/>
              <a:gd name="connsiteX11" fmla="*/ 128393 w 128802"/>
              <a:gd name="connsiteY11" fmla="*/ 208120 h 231853"/>
              <a:gd name="connsiteX12" fmla="*/ 128393 w 128802"/>
              <a:gd name="connsiteY12" fmla="*/ 218268 h 231853"/>
              <a:gd name="connsiteX13" fmla="*/ 120119 w 128802"/>
              <a:gd name="connsiteY13" fmla="*/ 230601 h 231853"/>
              <a:gd name="connsiteX14" fmla="*/ 106380 w 128802"/>
              <a:gd name="connsiteY14" fmla="*/ 227479 h 231853"/>
              <a:gd name="connsiteX15" fmla="*/ 3811 w 128802"/>
              <a:gd name="connsiteY15" fmla="*/ 125066 h 231853"/>
              <a:gd name="connsiteX16" fmla="*/ -248 w 128802"/>
              <a:gd name="connsiteY16" fmla="*/ 119133 h 23185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Lst>
            <a:rect l="l" t="t" r="r" b="b"/>
            <a:pathLst>
              <a:path w="128802" h="231853">
                <a:moveTo>
                  <a:pt x="689" y="112420"/>
                </a:moveTo>
                <a:cubicBezTo>
                  <a:pt x="2500" y="109517"/>
                  <a:pt x="4545" y="106753"/>
                  <a:pt x="6778" y="104146"/>
                </a:cubicBezTo>
                <a:lnTo>
                  <a:pt x="105600" y="5168"/>
                </a:lnTo>
                <a:cubicBezTo>
                  <a:pt x="111376" y="-608"/>
                  <a:pt x="116060" y="-1701"/>
                  <a:pt x="121211" y="1421"/>
                </a:cubicBezTo>
                <a:cubicBezTo>
                  <a:pt x="125270" y="3217"/>
                  <a:pt x="127971" y="7135"/>
                  <a:pt x="128237" y="11569"/>
                </a:cubicBezTo>
                <a:lnTo>
                  <a:pt x="128237" y="13754"/>
                </a:lnTo>
                <a:cubicBezTo>
                  <a:pt x="129642" y="22060"/>
                  <a:pt x="126332" y="30475"/>
                  <a:pt x="119650" y="35611"/>
                </a:cubicBezTo>
                <a:cubicBezTo>
                  <a:pt x="96233" y="58248"/>
                  <a:pt x="72815" y="82446"/>
                  <a:pt x="50490" y="104615"/>
                </a:cubicBezTo>
                <a:cubicBezTo>
                  <a:pt x="44418" y="108705"/>
                  <a:pt x="42810" y="116948"/>
                  <a:pt x="46900" y="123036"/>
                </a:cubicBezTo>
                <a:cubicBezTo>
                  <a:pt x="47852" y="124457"/>
                  <a:pt x="49070" y="125675"/>
                  <a:pt x="50490" y="126627"/>
                </a:cubicBezTo>
                <a:lnTo>
                  <a:pt x="125895" y="202032"/>
                </a:lnTo>
                <a:cubicBezTo>
                  <a:pt x="127644" y="203546"/>
                  <a:pt x="128565" y="205810"/>
                  <a:pt x="128393" y="208120"/>
                </a:cubicBezTo>
                <a:cubicBezTo>
                  <a:pt x="128393" y="211399"/>
                  <a:pt x="128393" y="214833"/>
                  <a:pt x="128393" y="218268"/>
                </a:cubicBezTo>
                <a:cubicBezTo>
                  <a:pt x="128689" y="223763"/>
                  <a:pt x="125317" y="228790"/>
                  <a:pt x="120119" y="230601"/>
                </a:cubicBezTo>
                <a:cubicBezTo>
                  <a:pt x="115342" y="232631"/>
                  <a:pt x="109799" y="231382"/>
                  <a:pt x="106380" y="227479"/>
                </a:cubicBezTo>
                <a:lnTo>
                  <a:pt x="3811" y="125066"/>
                </a:lnTo>
                <a:cubicBezTo>
                  <a:pt x="2250" y="123349"/>
                  <a:pt x="1157" y="121007"/>
                  <a:pt x="-248" y="119133"/>
                </a:cubicBezTo>
                <a:close/>
              </a:path>
            </a:pathLst>
          </a:custGeom>
          <a:grpFill/>
          <a:ln w="1556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clientData/>
  </xdr:twoCellAnchor>
  <xdr:twoCellAnchor>
    <xdr:from>
      <xdr:col>3</xdr:col>
      <xdr:colOff>1096646</xdr:colOff>
      <xdr:row>7</xdr:row>
      <xdr:rowOff>384175</xdr:rowOff>
    </xdr:from>
    <xdr:to>
      <xdr:col>3</xdr:col>
      <xdr:colOff>1361897</xdr:colOff>
      <xdr:row>7</xdr:row>
      <xdr:rowOff>622617</xdr:rowOff>
    </xdr:to>
    <xdr:grpSp>
      <xdr:nvGrpSpPr>
        <xdr:cNvPr id="126" name="Graphic 28">
          <a:extLst>
            <a:ext uri="{FF2B5EF4-FFF2-40B4-BE49-F238E27FC236}">
              <a16:creationId xmlns:a16="http://schemas.microsoft.com/office/drawing/2014/main" id="{00000000-0008-0000-0200-00007E000000}"/>
            </a:ext>
          </a:extLst>
        </xdr:cNvPr>
        <xdr:cNvGrpSpPr/>
      </xdr:nvGrpSpPr>
      <xdr:grpSpPr>
        <a:xfrm rot="10800000">
          <a:off x="5984332" y="2855232"/>
          <a:ext cx="265251" cy="238442"/>
          <a:chOff x="2778406" y="3470802"/>
          <a:chExt cx="360403" cy="322271"/>
        </a:xfrm>
        <a:solidFill>
          <a:srgbClr val="FF0000"/>
        </a:solidFill>
      </xdr:grpSpPr>
      <xdr:sp macro="" textlink="">
        <xdr:nvSpPr>
          <xdr:cNvPr id="127" name="Freeform: Shape 128">
            <a:extLst>
              <a:ext uri="{FF2B5EF4-FFF2-40B4-BE49-F238E27FC236}">
                <a16:creationId xmlns:a16="http://schemas.microsoft.com/office/drawing/2014/main" id="{00000000-0008-0000-0200-00007F000000}"/>
              </a:ext>
            </a:extLst>
          </xdr:cNvPr>
          <xdr:cNvSpPr/>
        </xdr:nvSpPr>
        <xdr:spPr>
          <a:xfrm>
            <a:off x="2856118" y="3470802"/>
            <a:ext cx="282691" cy="322271"/>
          </a:xfrm>
          <a:custGeom>
            <a:avLst/>
            <a:gdLst>
              <a:gd name="connsiteX0" fmla="*/ 242394 w 282691"/>
              <a:gd name="connsiteY0" fmla="*/ 321670 h 322271"/>
              <a:gd name="connsiteX1" fmla="*/ 238334 w 282691"/>
              <a:gd name="connsiteY1" fmla="*/ 310117 h 322271"/>
              <a:gd name="connsiteX2" fmla="*/ 238334 w 282691"/>
              <a:gd name="connsiteY2" fmla="*/ 259223 h 322271"/>
              <a:gd name="connsiteX3" fmla="*/ 221630 w 282691"/>
              <a:gd name="connsiteY3" fmla="*/ 207860 h 322271"/>
              <a:gd name="connsiteX4" fmla="*/ 181352 w 282691"/>
              <a:gd name="connsiteY4" fmla="*/ 178666 h 322271"/>
              <a:gd name="connsiteX5" fmla="*/ 129833 w 282691"/>
              <a:gd name="connsiteY5" fmla="*/ 168363 h 322271"/>
              <a:gd name="connsiteX6" fmla="*/ 128428 w 282691"/>
              <a:gd name="connsiteY6" fmla="*/ 168363 h 322271"/>
              <a:gd name="connsiteX7" fmla="*/ 128428 w 282691"/>
              <a:gd name="connsiteY7" fmla="*/ 216759 h 322271"/>
              <a:gd name="connsiteX8" fmla="*/ 117656 w 282691"/>
              <a:gd name="connsiteY8" fmla="*/ 231121 h 322271"/>
              <a:gd name="connsiteX9" fmla="*/ 107821 w 282691"/>
              <a:gd name="connsiteY9" fmla="*/ 228780 h 322271"/>
              <a:gd name="connsiteX10" fmla="*/ 105010 w 282691"/>
              <a:gd name="connsiteY10" fmla="*/ 226126 h 322271"/>
              <a:gd name="connsiteX11" fmla="*/ 4939 w 282691"/>
              <a:gd name="connsiteY11" fmla="*/ 126211 h 322271"/>
              <a:gd name="connsiteX12" fmla="*/ -212 w 282691"/>
              <a:gd name="connsiteY12" fmla="*/ 117000 h 322271"/>
              <a:gd name="connsiteX13" fmla="*/ 5095 w 282691"/>
              <a:gd name="connsiteY13" fmla="*/ 104979 h 322271"/>
              <a:gd name="connsiteX14" fmla="*/ 103293 w 282691"/>
              <a:gd name="connsiteY14" fmla="*/ 6781 h 322271"/>
              <a:gd name="connsiteX15" fmla="*/ 107040 w 282691"/>
              <a:gd name="connsiteY15" fmla="*/ 3035 h 322271"/>
              <a:gd name="connsiteX16" fmla="*/ 124697 w 282691"/>
              <a:gd name="connsiteY16" fmla="*/ 3722 h 322271"/>
              <a:gd name="connsiteX17" fmla="*/ 125774 w 282691"/>
              <a:gd name="connsiteY17" fmla="*/ 5064 h 322271"/>
              <a:gd name="connsiteX18" fmla="*/ 128272 w 282691"/>
              <a:gd name="connsiteY18" fmla="*/ 14900 h 322271"/>
              <a:gd name="connsiteX19" fmla="*/ 128272 w 282691"/>
              <a:gd name="connsiteY19" fmla="*/ 61735 h 322271"/>
              <a:gd name="connsiteX20" fmla="*/ 131862 w 282691"/>
              <a:gd name="connsiteY20" fmla="*/ 65638 h 322271"/>
              <a:gd name="connsiteX21" fmla="*/ 212263 w 282691"/>
              <a:gd name="connsiteY21" fmla="*/ 84528 h 322271"/>
              <a:gd name="connsiteX22" fmla="*/ 268621 w 282691"/>
              <a:gd name="connsiteY22" fmla="*/ 139012 h 322271"/>
              <a:gd name="connsiteX23" fmla="*/ 281110 w 282691"/>
              <a:gd name="connsiteY23" fmla="*/ 186940 h 322271"/>
              <a:gd name="connsiteX24" fmla="*/ 282360 w 282691"/>
              <a:gd name="connsiteY24" fmla="*/ 202552 h 322271"/>
              <a:gd name="connsiteX25" fmla="*/ 272992 w 282691"/>
              <a:gd name="connsiteY25" fmla="*/ 261721 h 322271"/>
              <a:gd name="connsiteX26" fmla="*/ 250199 w 282691"/>
              <a:gd name="connsiteY26" fmla="*/ 317142 h 322271"/>
              <a:gd name="connsiteX27" fmla="*/ 245984 w 282691"/>
              <a:gd name="connsiteY27" fmla="*/ 321982 h 32227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Lst>
            <a:rect l="l" t="t" r="r" b="b"/>
            <a:pathLst>
              <a:path w="282691" h="322271">
                <a:moveTo>
                  <a:pt x="242394" y="321670"/>
                </a:moveTo>
                <a:cubicBezTo>
                  <a:pt x="237710" y="319015"/>
                  <a:pt x="237866" y="314644"/>
                  <a:pt x="238334" y="310117"/>
                </a:cubicBezTo>
                <a:cubicBezTo>
                  <a:pt x="240052" y="293194"/>
                  <a:pt x="240052" y="276146"/>
                  <a:pt x="238334" y="259223"/>
                </a:cubicBezTo>
                <a:cubicBezTo>
                  <a:pt x="237289" y="240942"/>
                  <a:pt x="231543" y="223253"/>
                  <a:pt x="221630" y="207860"/>
                </a:cubicBezTo>
                <a:cubicBezTo>
                  <a:pt x="211670" y="194075"/>
                  <a:pt x="197557" y="183849"/>
                  <a:pt x="181352" y="178666"/>
                </a:cubicBezTo>
                <a:cubicBezTo>
                  <a:pt x="164694" y="173046"/>
                  <a:pt x="147381" y="169580"/>
                  <a:pt x="129833" y="168363"/>
                </a:cubicBezTo>
                <a:lnTo>
                  <a:pt x="128428" y="168363"/>
                </a:lnTo>
                <a:lnTo>
                  <a:pt x="128428" y="216759"/>
                </a:lnTo>
                <a:cubicBezTo>
                  <a:pt x="129271" y="223659"/>
                  <a:pt x="124525" y="229997"/>
                  <a:pt x="117656" y="231121"/>
                </a:cubicBezTo>
                <a:cubicBezTo>
                  <a:pt x="114190" y="231840"/>
                  <a:pt x="110584" y="230981"/>
                  <a:pt x="107821" y="228780"/>
                </a:cubicBezTo>
                <a:cubicBezTo>
                  <a:pt x="106806" y="227984"/>
                  <a:pt x="105869" y="227094"/>
                  <a:pt x="105010" y="226126"/>
                </a:cubicBezTo>
                <a:lnTo>
                  <a:pt x="4939" y="126211"/>
                </a:lnTo>
                <a:cubicBezTo>
                  <a:pt x="2207" y="123838"/>
                  <a:pt x="381" y="120575"/>
                  <a:pt x="-212" y="117000"/>
                </a:cubicBezTo>
                <a:cubicBezTo>
                  <a:pt x="-540" y="112363"/>
                  <a:pt x="1442" y="107867"/>
                  <a:pt x="5095" y="104979"/>
                </a:cubicBezTo>
                <a:cubicBezTo>
                  <a:pt x="37771" y="72194"/>
                  <a:pt x="70509" y="39457"/>
                  <a:pt x="103293" y="6781"/>
                </a:cubicBezTo>
                <a:cubicBezTo>
                  <a:pt x="104542" y="5533"/>
                  <a:pt x="105635" y="4283"/>
                  <a:pt x="107040" y="3035"/>
                </a:cubicBezTo>
                <a:cubicBezTo>
                  <a:pt x="112098" y="-1649"/>
                  <a:pt x="119998" y="-1352"/>
                  <a:pt x="124697" y="3722"/>
                </a:cubicBezTo>
                <a:cubicBezTo>
                  <a:pt x="125087" y="4143"/>
                  <a:pt x="125446" y="4596"/>
                  <a:pt x="125774" y="5064"/>
                </a:cubicBezTo>
                <a:cubicBezTo>
                  <a:pt x="127476" y="8061"/>
                  <a:pt x="128335" y="11449"/>
                  <a:pt x="128272" y="14900"/>
                </a:cubicBezTo>
                <a:cubicBezTo>
                  <a:pt x="128272" y="30511"/>
                  <a:pt x="128272" y="46123"/>
                  <a:pt x="128272" y="61735"/>
                </a:cubicBezTo>
                <a:cubicBezTo>
                  <a:pt x="128272" y="64545"/>
                  <a:pt x="128272" y="65481"/>
                  <a:pt x="131862" y="65638"/>
                </a:cubicBezTo>
                <a:cubicBezTo>
                  <a:pt x="159574" y="67121"/>
                  <a:pt x="186800" y="73522"/>
                  <a:pt x="212263" y="84528"/>
                </a:cubicBezTo>
                <a:cubicBezTo>
                  <a:pt x="237086" y="95175"/>
                  <a:pt x="257147" y="114565"/>
                  <a:pt x="268621" y="139012"/>
                </a:cubicBezTo>
                <a:cubicBezTo>
                  <a:pt x="275397" y="154187"/>
                  <a:pt x="279612" y="170392"/>
                  <a:pt x="281110" y="186940"/>
                </a:cubicBezTo>
                <a:cubicBezTo>
                  <a:pt x="281110" y="192092"/>
                  <a:pt x="282047" y="197088"/>
                  <a:pt x="282360" y="202552"/>
                </a:cubicBezTo>
                <a:cubicBezTo>
                  <a:pt x="283015" y="222691"/>
                  <a:pt x="279830" y="242768"/>
                  <a:pt x="272992" y="261721"/>
                </a:cubicBezTo>
                <a:cubicBezTo>
                  <a:pt x="266888" y="280782"/>
                  <a:pt x="259270" y="299314"/>
                  <a:pt x="250199" y="317142"/>
                </a:cubicBezTo>
                <a:cubicBezTo>
                  <a:pt x="249013" y="318937"/>
                  <a:pt x="247592" y="320561"/>
                  <a:pt x="245984" y="321982"/>
                </a:cubicBezTo>
                <a:close/>
              </a:path>
            </a:pathLst>
          </a:custGeom>
          <a:grpFill/>
          <a:ln w="1556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3312" name="Freeform: Shape 131">
            <a:extLst>
              <a:ext uri="{FF2B5EF4-FFF2-40B4-BE49-F238E27FC236}">
                <a16:creationId xmlns:a16="http://schemas.microsoft.com/office/drawing/2014/main" id="{00000000-0008-0000-0200-000000340000}"/>
              </a:ext>
            </a:extLst>
          </xdr:cNvPr>
          <xdr:cNvSpPr/>
        </xdr:nvSpPr>
        <xdr:spPr>
          <a:xfrm>
            <a:off x="2778406" y="3471166"/>
            <a:ext cx="128802" cy="231853"/>
          </a:xfrm>
          <a:custGeom>
            <a:avLst/>
            <a:gdLst>
              <a:gd name="connsiteX0" fmla="*/ 689 w 128802"/>
              <a:gd name="connsiteY0" fmla="*/ 112420 h 231853"/>
              <a:gd name="connsiteX1" fmla="*/ 6778 w 128802"/>
              <a:gd name="connsiteY1" fmla="*/ 104146 h 231853"/>
              <a:gd name="connsiteX2" fmla="*/ 105600 w 128802"/>
              <a:gd name="connsiteY2" fmla="*/ 5168 h 231853"/>
              <a:gd name="connsiteX3" fmla="*/ 121211 w 128802"/>
              <a:gd name="connsiteY3" fmla="*/ 1421 h 231853"/>
              <a:gd name="connsiteX4" fmla="*/ 128237 w 128802"/>
              <a:gd name="connsiteY4" fmla="*/ 11569 h 231853"/>
              <a:gd name="connsiteX5" fmla="*/ 128237 w 128802"/>
              <a:gd name="connsiteY5" fmla="*/ 13754 h 231853"/>
              <a:gd name="connsiteX6" fmla="*/ 119650 w 128802"/>
              <a:gd name="connsiteY6" fmla="*/ 35611 h 231853"/>
              <a:gd name="connsiteX7" fmla="*/ 50490 w 128802"/>
              <a:gd name="connsiteY7" fmla="*/ 104615 h 231853"/>
              <a:gd name="connsiteX8" fmla="*/ 46900 w 128802"/>
              <a:gd name="connsiteY8" fmla="*/ 123036 h 231853"/>
              <a:gd name="connsiteX9" fmla="*/ 50490 w 128802"/>
              <a:gd name="connsiteY9" fmla="*/ 126627 h 231853"/>
              <a:gd name="connsiteX10" fmla="*/ 125895 w 128802"/>
              <a:gd name="connsiteY10" fmla="*/ 202032 h 231853"/>
              <a:gd name="connsiteX11" fmla="*/ 128393 w 128802"/>
              <a:gd name="connsiteY11" fmla="*/ 208120 h 231853"/>
              <a:gd name="connsiteX12" fmla="*/ 128393 w 128802"/>
              <a:gd name="connsiteY12" fmla="*/ 218268 h 231853"/>
              <a:gd name="connsiteX13" fmla="*/ 120119 w 128802"/>
              <a:gd name="connsiteY13" fmla="*/ 230601 h 231853"/>
              <a:gd name="connsiteX14" fmla="*/ 106380 w 128802"/>
              <a:gd name="connsiteY14" fmla="*/ 227479 h 231853"/>
              <a:gd name="connsiteX15" fmla="*/ 3811 w 128802"/>
              <a:gd name="connsiteY15" fmla="*/ 125066 h 231853"/>
              <a:gd name="connsiteX16" fmla="*/ -248 w 128802"/>
              <a:gd name="connsiteY16" fmla="*/ 119133 h 23185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Lst>
            <a:rect l="l" t="t" r="r" b="b"/>
            <a:pathLst>
              <a:path w="128802" h="231853">
                <a:moveTo>
                  <a:pt x="689" y="112420"/>
                </a:moveTo>
                <a:cubicBezTo>
                  <a:pt x="2500" y="109517"/>
                  <a:pt x="4545" y="106753"/>
                  <a:pt x="6778" y="104146"/>
                </a:cubicBezTo>
                <a:lnTo>
                  <a:pt x="105600" y="5168"/>
                </a:lnTo>
                <a:cubicBezTo>
                  <a:pt x="111376" y="-608"/>
                  <a:pt x="116060" y="-1701"/>
                  <a:pt x="121211" y="1421"/>
                </a:cubicBezTo>
                <a:cubicBezTo>
                  <a:pt x="125270" y="3217"/>
                  <a:pt x="127971" y="7135"/>
                  <a:pt x="128237" y="11569"/>
                </a:cubicBezTo>
                <a:lnTo>
                  <a:pt x="128237" y="13754"/>
                </a:lnTo>
                <a:cubicBezTo>
                  <a:pt x="129642" y="22060"/>
                  <a:pt x="126332" y="30475"/>
                  <a:pt x="119650" y="35611"/>
                </a:cubicBezTo>
                <a:cubicBezTo>
                  <a:pt x="96233" y="58248"/>
                  <a:pt x="72815" y="82446"/>
                  <a:pt x="50490" y="104615"/>
                </a:cubicBezTo>
                <a:cubicBezTo>
                  <a:pt x="44418" y="108705"/>
                  <a:pt x="42810" y="116948"/>
                  <a:pt x="46900" y="123036"/>
                </a:cubicBezTo>
                <a:cubicBezTo>
                  <a:pt x="47852" y="124457"/>
                  <a:pt x="49070" y="125675"/>
                  <a:pt x="50490" y="126627"/>
                </a:cubicBezTo>
                <a:lnTo>
                  <a:pt x="125895" y="202032"/>
                </a:lnTo>
                <a:cubicBezTo>
                  <a:pt x="127644" y="203546"/>
                  <a:pt x="128565" y="205810"/>
                  <a:pt x="128393" y="208120"/>
                </a:cubicBezTo>
                <a:cubicBezTo>
                  <a:pt x="128393" y="211399"/>
                  <a:pt x="128393" y="214833"/>
                  <a:pt x="128393" y="218268"/>
                </a:cubicBezTo>
                <a:cubicBezTo>
                  <a:pt x="128689" y="223763"/>
                  <a:pt x="125317" y="228790"/>
                  <a:pt x="120119" y="230601"/>
                </a:cubicBezTo>
                <a:cubicBezTo>
                  <a:pt x="115342" y="232631"/>
                  <a:pt x="109799" y="231382"/>
                  <a:pt x="106380" y="227479"/>
                </a:cubicBezTo>
                <a:lnTo>
                  <a:pt x="3811" y="125066"/>
                </a:lnTo>
                <a:cubicBezTo>
                  <a:pt x="2250" y="123349"/>
                  <a:pt x="1157" y="121007"/>
                  <a:pt x="-248" y="119133"/>
                </a:cubicBezTo>
                <a:close/>
              </a:path>
            </a:pathLst>
          </a:custGeom>
          <a:grpFill/>
          <a:ln w="1556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clientData/>
  </xdr:twoCellAnchor>
  <xdr:twoCellAnchor>
    <xdr:from>
      <xdr:col>5</xdr:col>
      <xdr:colOff>335647</xdr:colOff>
      <xdr:row>0</xdr:row>
      <xdr:rowOff>272143</xdr:rowOff>
    </xdr:from>
    <xdr:to>
      <xdr:col>5</xdr:col>
      <xdr:colOff>982983</xdr:colOff>
      <xdr:row>0</xdr:row>
      <xdr:rowOff>677575</xdr:rowOff>
    </xdr:to>
    <xdr:sp macro="" textlink="FORM1!$F$18">
      <xdr:nvSpPr>
        <xdr:cNvPr id="13314" name="CaixaDeTexto 20">
          <a:extLst>
            <a:ext uri="{FF2B5EF4-FFF2-40B4-BE49-F238E27FC236}">
              <a16:creationId xmlns:a16="http://schemas.microsoft.com/office/drawing/2014/main" id="{00000000-0008-0000-0200-000002340000}"/>
            </a:ext>
          </a:extLst>
        </xdr:cNvPr>
        <xdr:cNvSpPr txBox="1"/>
      </xdr:nvSpPr>
      <xdr:spPr>
        <a:xfrm>
          <a:off x="10744567" y="274048"/>
          <a:ext cx="647336" cy="4016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fld id="{2836AA05-0E21-4D10-AE58-EC7BFDBDE6AB}" type="TxLink">
            <a:rPr lang="en-US" sz="2000" b="1" i="0" u="none" strike="noStrike">
              <a:solidFill>
                <a:schemeClr val="bg1"/>
              </a:solidFill>
              <a:latin typeface="Calibri"/>
              <a:cs typeface="Calibri"/>
            </a:rPr>
            <a:pPr/>
            <a:t> </a:t>
          </a:fld>
          <a:endParaRPr lang="en-US" sz="6000" b="1" i="0" u="none" strike="noStrike">
            <a:solidFill>
              <a:schemeClr val="bg1"/>
            </a:solidFill>
            <a:latin typeface="Calibri"/>
            <a:cs typeface="Calibri"/>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16383</xdr:col>
      <xdr:colOff>3923568</xdr:colOff>
      <xdr:row>1</xdr:row>
      <xdr:rowOff>39687</xdr:rowOff>
    </xdr:to>
    <xdr:sp macro="" textlink="">
      <xdr:nvSpPr>
        <xdr:cNvPr id="2" name="Retângulo 1">
          <a:extLst>
            <a:ext uri="{FF2B5EF4-FFF2-40B4-BE49-F238E27FC236}">
              <a16:creationId xmlns:a16="http://schemas.microsoft.com/office/drawing/2014/main" id="{00000000-0008-0000-0300-000002000000}"/>
            </a:ext>
          </a:extLst>
        </xdr:cNvPr>
        <xdr:cNvSpPr/>
      </xdr:nvSpPr>
      <xdr:spPr>
        <a:xfrm>
          <a:off x="0" y="0"/>
          <a:ext cx="26256888" cy="896937"/>
        </a:xfrm>
        <a:prstGeom prst="rect">
          <a:avLst/>
        </a:prstGeom>
        <a:gradFill>
          <a:gsLst>
            <a:gs pos="0">
              <a:srgbClr val="002060"/>
            </a:gs>
            <a:gs pos="100000">
              <a:srgbClr val="3363F4">
                <a:alpha val="80000"/>
              </a:srgbClr>
            </a:gs>
          </a:gsLst>
          <a:lin ang="2700000" scaled="0"/>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0</xdr:col>
      <xdr:colOff>96519</xdr:colOff>
      <xdr:row>1</xdr:row>
      <xdr:rowOff>93982</xdr:rowOff>
    </xdr:from>
    <xdr:to>
      <xdr:col>6</xdr:col>
      <xdr:colOff>323782</xdr:colOff>
      <xdr:row>4</xdr:row>
      <xdr:rowOff>19527</xdr:rowOff>
    </xdr:to>
    <xdr:sp macro="" textlink="">
      <xdr:nvSpPr>
        <xdr:cNvPr id="3" name="CaixaDeTexto 2">
          <a:extLst>
            <a:ext uri="{FF2B5EF4-FFF2-40B4-BE49-F238E27FC236}">
              <a16:creationId xmlns:a16="http://schemas.microsoft.com/office/drawing/2014/main" id="{00000000-0008-0000-0300-000003000000}"/>
            </a:ext>
          </a:extLst>
        </xdr:cNvPr>
        <xdr:cNvSpPr txBox="1"/>
      </xdr:nvSpPr>
      <xdr:spPr>
        <a:xfrm>
          <a:off x="96519" y="951232"/>
          <a:ext cx="11050044" cy="4537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pt-BR" sz="2000" b="1" u="sng">
              <a:solidFill>
                <a:srgbClr val="002060"/>
              </a:solidFill>
            </a:rPr>
            <a:t>CONTROLE 0: ESTRUTURAÇÃO BÁSICA DE GESTÃO EM PRIVACIDADE E SEGURANÇA DA INFORMAÇÃO</a:t>
          </a:r>
        </a:p>
        <a:p>
          <a:endParaRPr lang="pt-BR" sz="2000" b="1" u="sng">
            <a:solidFill>
              <a:srgbClr val="002060"/>
            </a:solidFill>
          </a:endParaRPr>
        </a:p>
      </xdr:txBody>
    </xdr:sp>
    <xdr:clientData/>
  </xdr:twoCellAnchor>
  <xdr:twoCellAnchor>
    <xdr:from>
      <xdr:col>0</xdr:col>
      <xdr:colOff>175260</xdr:colOff>
      <xdr:row>0</xdr:row>
      <xdr:rowOff>91440</xdr:rowOff>
    </xdr:from>
    <xdr:to>
      <xdr:col>1</xdr:col>
      <xdr:colOff>882660</xdr:colOff>
      <xdr:row>0</xdr:row>
      <xdr:rowOff>775440</xdr:rowOff>
    </xdr:to>
    <xdr:sp macro="" textlink="">
      <xdr:nvSpPr>
        <xdr:cNvPr id="4" name="Retângulo: Cantos Arredondados 3">
          <a:extLst>
            <a:ext uri="{FF2B5EF4-FFF2-40B4-BE49-F238E27FC236}">
              <a16:creationId xmlns:a16="http://schemas.microsoft.com/office/drawing/2014/main" id="{00000000-0008-0000-0300-000004000000}"/>
            </a:ext>
          </a:extLst>
        </xdr:cNvPr>
        <xdr:cNvSpPr/>
      </xdr:nvSpPr>
      <xdr:spPr>
        <a:xfrm>
          <a:off x="171450" y="95250"/>
          <a:ext cx="503565" cy="684000"/>
        </a:xfrm>
        <a:prstGeom prst="roundRect">
          <a:avLst/>
        </a:prstGeom>
        <a:solidFill>
          <a:schemeClr val="bg1"/>
        </a:solidFill>
        <a:ln>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0</xdr:col>
      <xdr:colOff>0</xdr:colOff>
      <xdr:row>3</xdr:row>
      <xdr:rowOff>163285</xdr:rowOff>
    </xdr:from>
    <xdr:to>
      <xdr:col>16383</xdr:col>
      <xdr:colOff>4095750</xdr:colOff>
      <xdr:row>4</xdr:row>
      <xdr:rowOff>10795</xdr:rowOff>
    </xdr:to>
    <xdr:cxnSp macro="">
      <xdr:nvCxnSpPr>
        <xdr:cNvPr id="5" name="Conector reto 5">
          <a:extLst>
            <a:ext uri="{FF2B5EF4-FFF2-40B4-BE49-F238E27FC236}">
              <a16:creationId xmlns:a16="http://schemas.microsoft.com/office/drawing/2014/main" id="{00000000-0008-0000-0300-000005000000}"/>
            </a:ext>
          </a:extLst>
        </xdr:cNvPr>
        <xdr:cNvCxnSpPr/>
      </xdr:nvCxnSpPr>
      <xdr:spPr>
        <a:xfrm flipV="1">
          <a:off x="0" y="1384390"/>
          <a:ext cx="26247090" cy="28485"/>
        </a:xfrm>
        <a:prstGeom prst="line">
          <a:avLst/>
        </a:prstGeom>
        <a:ln w="28575">
          <a:solidFill>
            <a:schemeClr val="accent5">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absolute">
    <xdr:from>
      <xdr:col>1</xdr:col>
      <xdr:colOff>0</xdr:colOff>
      <xdr:row>0</xdr:row>
      <xdr:rowOff>97155</xdr:rowOff>
    </xdr:from>
    <xdr:to>
      <xdr:col>2</xdr:col>
      <xdr:colOff>175189</xdr:colOff>
      <xdr:row>0</xdr:row>
      <xdr:rowOff>363855</xdr:rowOff>
    </xdr:to>
    <xdr:pic>
      <xdr:nvPicPr>
        <xdr:cNvPr id="6" name="Imagem 39">
          <a:extLst>
            <a:ext uri="{FF2B5EF4-FFF2-40B4-BE49-F238E27FC236}">
              <a16:creationId xmlns:a16="http://schemas.microsoft.com/office/drawing/2014/main" id="{00000000-0008-0000-0300-000006000000}"/>
            </a:ext>
          </a:extLst>
        </xdr:cNvPr>
        <xdr:cNvPicPr>
          <a:picLocks noChangeAspect="1" noChangeArrowheads="1"/>
        </xdr:cNvPicPr>
      </xdr:nvPicPr>
      <xdr:blipFill rotWithShape="1">
        <a:blip xmlns:r="http://schemas.openxmlformats.org/officeDocument/2006/relationships" r:embed="rId1"/>
        <a:srcRect l="7500" t="3604" r="10000" b="8109"/>
        <a:stretch>
          <a:fillRect/>
        </a:stretch>
      </xdr:blipFill>
      <xdr:spPr bwMode="auto">
        <a:xfrm>
          <a:off x="238125" y="97155"/>
          <a:ext cx="613339" cy="266700"/>
        </a:xfrm>
        <a:prstGeom prst="rect">
          <a:avLst/>
        </a:prstGeom>
        <a:solidFill>
          <a:srgbClr xmlns:mc="http://schemas.openxmlformats.org/markup-compatibility/2006" xmlns:a14="http://schemas.microsoft.com/office/drawing/2010/main" val="FFFFFF" mc:Ignorable="a14" a14:legacySpreadsheetColorIndex="9"/>
        </a:solidFill>
        <a:ln w="9525">
          <a:noFill/>
          <a:miter lim="800000"/>
          <a:headEnd/>
          <a:tailEnd/>
        </a:ln>
      </xdr:spPr>
    </xdr:pic>
    <xdr:clientData/>
  </xdr:twoCellAnchor>
  <xdr:twoCellAnchor editAs="absolute">
    <xdr:from>
      <xdr:col>0</xdr:col>
      <xdr:colOff>172720</xdr:colOff>
      <xdr:row>0</xdr:row>
      <xdr:rowOff>92710</xdr:rowOff>
    </xdr:from>
    <xdr:to>
      <xdr:col>2</xdr:col>
      <xdr:colOff>436184</xdr:colOff>
      <xdr:row>0</xdr:row>
      <xdr:rowOff>779250</xdr:rowOff>
    </xdr:to>
    <xdr:sp macro="" textlink="">
      <xdr:nvSpPr>
        <xdr:cNvPr id="7" name="Retângulo: Cantos Arredondados 3">
          <a:extLst>
            <a:ext uri="{FF2B5EF4-FFF2-40B4-BE49-F238E27FC236}">
              <a16:creationId xmlns:a16="http://schemas.microsoft.com/office/drawing/2014/main" id="{00000000-0008-0000-0300-000007000000}"/>
            </a:ext>
          </a:extLst>
        </xdr:cNvPr>
        <xdr:cNvSpPr/>
      </xdr:nvSpPr>
      <xdr:spPr>
        <a:xfrm>
          <a:off x="172720" y="86995"/>
          <a:ext cx="934024" cy="692255"/>
        </a:xfrm>
        <a:prstGeom prst="roundRect">
          <a:avLst/>
        </a:prstGeom>
        <a:solidFill>
          <a:schemeClr val="bg1"/>
        </a:solidFill>
        <a:ln>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2</xdr:col>
      <xdr:colOff>592384</xdr:colOff>
      <xdr:row>0</xdr:row>
      <xdr:rowOff>244475</xdr:rowOff>
    </xdr:from>
    <xdr:to>
      <xdr:col>3</xdr:col>
      <xdr:colOff>4099242</xdr:colOff>
      <xdr:row>0</xdr:row>
      <xdr:rowOff>649907</xdr:rowOff>
    </xdr:to>
    <xdr:sp macro="" textlink="FORM1!C6">
      <xdr:nvSpPr>
        <xdr:cNvPr id="8" name="CaixaDeTexto 4">
          <a:extLst>
            <a:ext uri="{FF2B5EF4-FFF2-40B4-BE49-F238E27FC236}">
              <a16:creationId xmlns:a16="http://schemas.microsoft.com/office/drawing/2014/main" id="{00000000-0008-0000-0300-000008000000}"/>
            </a:ext>
          </a:extLst>
        </xdr:cNvPr>
        <xdr:cNvSpPr txBox="1"/>
      </xdr:nvSpPr>
      <xdr:spPr>
        <a:xfrm>
          <a:off x="1271040" y="244475"/>
          <a:ext cx="5483296" cy="4054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fld id="{8700FFC6-CF1F-47D4-B8D5-F4F541E7B79E}" type="TxLink">
            <a:rPr lang="en-US" sz="2000" b="1" i="0" u="none" strike="noStrike">
              <a:solidFill>
                <a:schemeClr val="bg1"/>
              </a:solidFill>
              <a:latin typeface="Calibri"/>
              <a:ea typeface="+mn-ea"/>
              <a:cs typeface="Calibri"/>
            </a:rPr>
            <a:pPr/>
            <a:t> </a:t>
          </a:fld>
          <a:endParaRPr lang="pt-BR" sz="2000" b="1" i="0" u="none" strike="noStrike">
            <a:solidFill>
              <a:schemeClr val="bg1"/>
            </a:solidFill>
            <a:latin typeface="Calibri"/>
            <a:ea typeface="+mn-ea"/>
            <a:cs typeface="Calibri"/>
          </a:endParaRPr>
        </a:p>
      </xdr:txBody>
    </xdr:sp>
    <xdr:clientData/>
  </xdr:twoCellAnchor>
  <xdr:twoCellAnchor editAs="oneCell">
    <xdr:from>
      <xdr:col>0</xdr:col>
      <xdr:colOff>219075</xdr:colOff>
      <xdr:row>0</xdr:row>
      <xdr:rowOff>307974</xdr:rowOff>
    </xdr:from>
    <xdr:to>
      <xdr:col>2</xdr:col>
      <xdr:colOff>398492</xdr:colOff>
      <xdr:row>0</xdr:row>
      <xdr:rowOff>629919</xdr:rowOff>
    </xdr:to>
    <xdr:pic>
      <xdr:nvPicPr>
        <xdr:cNvPr id="9" name="Picture 9">
          <a:extLst>
            <a:ext uri="{FF2B5EF4-FFF2-40B4-BE49-F238E27FC236}">
              <a16:creationId xmlns:a16="http://schemas.microsoft.com/office/drawing/2014/main" id="{00000000-0008-0000-0300-000009000000}"/>
            </a:ext>
          </a:extLst>
        </xdr:cNvPr>
        <xdr:cNvPicPr>
          <a:picLocks noChangeAspect="1"/>
        </xdr:cNvPicPr>
      </xdr:nvPicPr>
      <xdr:blipFill>
        <a:blip xmlns:r="http://schemas.openxmlformats.org/officeDocument/2006/relationships" r:embed="rId2"/>
        <a:stretch>
          <a:fillRect/>
        </a:stretch>
      </xdr:blipFill>
      <xdr:spPr>
        <a:xfrm>
          <a:off x="217170" y="307974"/>
          <a:ext cx="861407" cy="318135"/>
        </a:xfrm>
        <a:prstGeom prst="rect">
          <a:avLst/>
        </a:prstGeom>
      </xdr:spPr>
    </xdr:pic>
    <xdr:clientData/>
  </xdr:twoCellAnchor>
  <xdr:twoCellAnchor>
    <xdr:from>
      <xdr:col>2</xdr:col>
      <xdr:colOff>460450</xdr:colOff>
      <xdr:row>0</xdr:row>
      <xdr:rowOff>263701</xdr:rowOff>
    </xdr:from>
    <xdr:to>
      <xdr:col>3</xdr:col>
      <xdr:colOff>156685</xdr:colOff>
      <xdr:row>0</xdr:row>
      <xdr:rowOff>689175</xdr:rowOff>
    </xdr:to>
    <xdr:sp macro="" textlink="FORM1!E5">
      <xdr:nvSpPr>
        <xdr:cNvPr id="119" name="CaixaDeTexto 20">
          <a:extLst>
            <a:ext uri="{FF2B5EF4-FFF2-40B4-BE49-F238E27FC236}">
              <a16:creationId xmlns:a16="http://schemas.microsoft.com/office/drawing/2014/main" id="{00000000-0008-0000-0300-000077000000}"/>
            </a:ext>
          </a:extLst>
        </xdr:cNvPr>
        <xdr:cNvSpPr txBox="1"/>
      </xdr:nvSpPr>
      <xdr:spPr>
        <a:xfrm>
          <a:off x="1139106" y="263701"/>
          <a:ext cx="1672673" cy="4254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fld id="{BC18E3D2-3E5F-417C-971A-6C9005F641AC}" type="TxLink">
            <a:rPr lang="en-US" sz="2000" b="1" i="0" u="none" strike="noStrike">
              <a:solidFill>
                <a:srgbClr val="FFFFFF"/>
              </a:solidFill>
              <a:latin typeface="Calibri"/>
              <a:ea typeface="Calibri"/>
              <a:cs typeface="Calibri"/>
            </a:rPr>
            <a:pPr algn="ctr"/>
            <a:t>MENU: </a:t>
          </a:fld>
          <a:endParaRPr lang="en-US" sz="3600" b="1">
            <a:solidFill>
              <a:schemeClr val="bg1"/>
            </a:solidFill>
          </a:endParaRPr>
        </a:p>
      </xdr:txBody>
    </xdr:sp>
    <xdr:clientData/>
  </xdr:twoCellAnchor>
  <xdr:twoCellAnchor>
    <xdr:from>
      <xdr:col>5</xdr:col>
      <xdr:colOff>36286</xdr:colOff>
      <xdr:row>0</xdr:row>
      <xdr:rowOff>308429</xdr:rowOff>
    </xdr:from>
    <xdr:to>
      <xdr:col>6</xdr:col>
      <xdr:colOff>36286</xdr:colOff>
      <xdr:row>0</xdr:row>
      <xdr:rowOff>713861</xdr:rowOff>
    </xdr:to>
    <xdr:sp macro="" textlink="FORM1!$F$18">
      <xdr:nvSpPr>
        <xdr:cNvPr id="120" name="CaixaDeTexto 20">
          <a:extLst>
            <a:ext uri="{FF2B5EF4-FFF2-40B4-BE49-F238E27FC236}">
              <a16:creationId xmlns:a16="http://schemas.microsoft.com/office/drawing/2014/main" id="{00000000-0008-0000-0300-000078000000}"/>
            </a:ext>
          </a:extLst>
        </xdr:cNvPr>
        <xdr:cNvSpPr txBox="1"/>
      </xdr:nvSpPr>
      <xdr:spPr>
        <a:xfrm>
          <a:off x="10218511" y="308429"/>
          <a:ext cx="609600" cy="4035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fld id="{2836AA05-0E21-4D10-AE58-EC7BFDBDE6AB}" type="TxLink">
            <a:rPr lang="en-US" sz="2000" b="1" i="0" u="none" strike="noStrike">
              <a:solidFill>
                <a:schemeClr val="bg1"/>
              </a:solidFill>
              <a:latin typeface="Calibri"/>
              <a:cs typeface="Calibri"/>
            </a:rPr>
            <a:pPr/>
            <a:t> </a:t>
          </a:fld>
          <a:endParaRPr lang="en-US" sz="6000" b="1" i="0" u="none" strike="noStrike">
            <a:solidFill>
              <a:schemeClr val="bg1"/>
            </a:solidFill>
            <a:latin typeface="Calibri"/>
            <a:cs typeface="Calibri"/>
          </a:endParaRPr>
        </a:p>
      </xdr:txBody>
    </xdr:sp>
    <xdr:clientData/>
  </xdr:twoCellAnchor>
  <xdr:twoCellAnchor>
    <xdr:from>
      <xdr:col>3</xdr:col>
      <xdr:colOff>93193</xdr:colOff>
      <xdr:row>0</xdr:row>
      <xdr:rowOff>0</xdr:rowOff>
    </xdr:from>
    <xdr:to>
      <xdr:col>3</xdr:col>
      <xdr:colOff>1974083</xdr:colOff>
      <xdr:row>1</xdr:row>
      <xdr:rowOff>2155</xdr:rowOff>
    </xdr:to>
    <xdr:grpSp>
      <xdr:nvGrpSpPr>
        <xdr:cNvPr id="831" name="Group 10">
          <a:hlinkClick xmlns:r="http://schemas.openxmlformats.org/officeDocument/2006/relationships" r:id="rId3"/>
          <a:extLst>
            <a:ext uri="{FF2B5EF4-FFF2-40B4-BE49-F238E27FC236}">
              <a16:creationId xmlns:a16="http://schemas.microsoft.com/office/drawing/2014/main" id="{00000000-0008-0000-0300-00003F030000}"/>
            </a:ext>
          </a:extLst>
        </xdr:cNvPr>
        <xdr:cNvGrpSpPr/>
      </xdr:nvGrpSpPr>
      <xdr:grpSpPr>
        <a:xfrm>
          <a:off x="2750668" y="0"/>
          <a:ext cx="1880890" cy="859405"/>
          <a:chOff x="6906260" y="251459"/>
          <a:chExt cx="1813560" cy="852171"/>
        </a:xfrm>
      </xdr:grpSpPr>
      <xdr:grpSp>
        <xdr:nvGrpSpPr>
          <xdr:cNvPr id="832" name="Agrupar 6">
            <a:hlinkClick xmlns:r="http://schemas.openxmlformats.org/officeDocument/2006/relationships" r:id="rId4"/>
            <a:extLst>
              <a:ext uri="{FF2B5EF4-FFF2-40B4-BE49-F238E27FC236}">
                <a16:creationId xmlns:a16="http://schemas.microsoft.com/office/drawing/2014/main" id="{00000000-0008-0000-0300-000040030000}"/>
              </a:ext>
            </a:extLst>
          </xdr:cNvPr>
          <xdr:cNvGrpSpPr/>
        </xdr:nvGrpSpPr>
        <xdr:grpSpPr>
          <a:xfrm>
            <a:off x="6906260" y="251459"/>
            <a:ext cx="1813560" cy="852171"/>
            <a:chOff x="5210175" y="147637"/>
            <a:chExt cx="2365883" cy="1038225"/>
          </a:xfrm>
          <a:solidFill>
            <a:srgbClr val="002060"/>
          </a:solidFill>
        </xdr:grpSpPr>
        <xdr:sp macro="" textlink="">
          <xdr:nvSpPr>
            <xdr:cNvPr id="892" name="Retângulo: Cantos Arredondados 7">
              <a:hlinkClick xmlns:r="http://schemas.openxmlformats.org/officeDocument/2006/relationships" r:id="rId3"/>
              <a:extLst>
                <a:ext uri="{FF2B5EF4-FFF2-40B4-BE49-F238E27FC236}">
                  <a16:creationId xmlns:a16="http://schemas.microsoft.com/office/drawing/2014/main" id="{00000000-0008-0000-0300-00007C030000}"/>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sp macro="" textlink="">
          <xdr:nvSpPr>
            <xdr:cNvPr id="893" name="Retângulo: Cantos Arredondados 8">
              <a:hlinkClick xmlns:r="http://schemas.openxmlformats.org/officeDocument/2006/relationships" r:id="rId3"/>
              <a:extLst>
                <a:ext uri="{FF2B5EF4-FFF2-40B4-BE49-F238E27FC236}">
                  <a16:creationId xmlns:a16="http://schemas.microsoft.com/office/drawing/2014/main" id="{00000000-0008-0000-0300-00007D030000}"/>
                </a:ext>
              </a:extLst>
            </xdr:cNvPr>
            <xdr:cNvSpPr/>
          </xdr:nvSpPr>
          <xdr:spPr>
            <a:xfrm>
              <a:off x="5857875" y="419100"/>
              <a:ext cx="1677567" cy="485776"/>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400" b="1">
                  <a:solidFill>
                    <a:schemeClr val="bg1"/>
                  </a:solidFill>
                  <a:latin typeface="+mn-lt"/>
                </a:rPr>
                <a:t>CADASTROS</a:t>
              </a:r>
            </a:p>
          </xdr:txBody>
        </xdr:sp>
      </xdr:grpSp>
      <xdr:grpSp>
        <xdr:nvGrpSpPr>
          <xdr:cNvPr id="833" name="Group 12">
            <a:extLst>
              <a:ext uri="{FF2B5EF4-FFF2-40B4-BE49-F238E27FC236}">
                <a16:creationId xmlns:a16="http://schemas.microsoft.com/office/drawing/2014/main" id="{00000000-0008-0000-0300-000041030000}"/>
              </a:ext>
            </a:extLst>
          </xdr:cNvPr>
          <xdr:cNvGrpSpPr/>
        </xdr:nvGrpSpPr>
        <xdr:grpSpPr>
          <a:xfrm>
            <a:off x="6985001" y="508000"/>
            <a:ext cx="615950" cy="594035"/>
            <a:chOff x="10426051" y="2130696"/>
            <a:chExt cx="1130901" cy="1090665"/>
          </a:xfrm>
        </xdr:grpSpPr>
        <xdr:sp macro="" textlink="">
          <xdr:nvSpPr>
            <xdr:cNvPr id="834" name="Freeform: Shape 13">
              <a:extLst>
                <a:ext uri="{FF2B5EF4-FFF2-40B4-BE49-F238E27FC236}">
                  <a16:creationId xmlns:a16="http://schemas.microsoft.com/office/drawing/2014/main" id="{00000000-0008-0000-0300-000042030000}"/>
                </a:ext>
              </a:extLst>
            </xdr:cNvPr>
            <xdr:cNvSpPr/>
          </xdr:nvSpPr>
          <xdr:spPr>
            <a:xfrm>
              <a:off x="10681672" y="2130696"/>
              <a:ext cx="692937" cy="764174"/>
            </a:xfrm>
            <a:custGeom>
              <a:avLst/>
              <a:gdLst>
                <a:gd name="connsiteX0" fmla="*/ 692938 w 692937"/>
                <a:gd name="connsiteY0" fmla="*/ 764175 h 764174"/>
                <a:gd name="connsiteX1" fmla="*/ 17351 w 692937"/>
                <a:gd name="connsiteY1" fmla="*/ 764175 h 764174"/>
                <a:gd name="connsiteX2" fmla="*/ 0 w 692937"/>
                <a:gd name="connsiteY2" fmla="*/ 746946 h 764174"/>
                <a:gd name="connsiteX3" fmla="*/ 17351 w 692937"/>
                <a:gd name="connsiteY3" fmla="*/ 17351 h 764174"/>
                <a:gd name="connsiteX4" fmla="*/ 675587 w 692937"/>
                <a:gd name="connsiteY4" fmla="*/ 0 h 764174"/>
                <a:gd name="connsiteX5" fmla="*/ 692938 w 692937"/>
                <a:gd name="connsiteY5" fmla="*/ 17351 h 764174"/>
                <a:gd name="connsiteX6" fmla="*/ 692938 w 692937"/>
                <a:gd name="connsiteY6" fmla="*/ 764175 h 76417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692937" h="764174">
                  <a:moveTo>
                    <a:pt x="692938" y="764175"/>
                  </a:moveTo>
                  <a:lnTo>
                    <a:pt x="17351" y="764175"/>
                  </a:lnTo>
                  <a:lnTo>
                    <a:pt x="0" y="746946"/>
                  </a:lnTo>
                  <a:lnTo>
                    <a:pt x="17351" y="17351"/>
                  </a:lnTo>
                  <a:lnTo>
                    <a:pt x="675587" y="0"/>
                  </a:lnTo>
                  <a:lnTo>
                    <a:pt x="692938" y="17351"/>
                  </a:lnTo>
                  <a:lnTo>
                    <a:pt x="692938" y="764175"/>
                  </a:ln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35" name="Freeform: Shape 14">
              <a:extLst>
                <a:ext uri="{FF2B5EF4-FFF2-40B4-BE49-F238E27FC236}">
                  <a16:creationId xmlns:a16="http://schemas.microsoft.com/office/drawing/2014/main" id="{00000000-0008-0000-0300-000043030000}"/>
                </a:ext>
              </a:extLst>
            </xdr:cNvPr>
            <xdr:cNvSpPr/>
          </xdr:nvSpPr>
          <xdr:spPr>
            <a:xfrm>
              <a:off x="10681672" y="2130696"/>
              <a:ext cx="675587" cy="746823"/>
            </a:xfrm>
            <a:custGeom>
              <a:avLst/>
              <a:gdLst>
                <a:gd name="connsiteX0" fmla="*/ 0 w 675587"/>
                <a:gd name="connsiteY0" fmla="*/ 0 h 746823"/>
                <a:gd name="connsiteX1" fmla="*/ 675587 w 675587"/>
                <a:gd name="connsiteY1" fmla="*/ 0 h 746823"/>
                <a:gd name="connsiteX2" fmla="*/ 675587 w 675587"/>
                <a:gd name="connsiteY2" fmla="*/ 746824 h 746823"/>
                <a:gd name="connsiteX3" fmla="*/ 0 w 675587"/>
                <a:gd name="connsiteY3" fmla="*/ 746824 h 746823"/>
              </a:gdLst>
              <a:ahLst/>
              <a:cxnLst>
                <a:cxn ang="0">
                  <a:pos x="connsiteX0" y="connsiteY0"/>
                </a:cxn>
                <a:cxn ang="0">
                  <a:pos x="connsiteX1" y="connsiteY1"/>
                </a:cxn>
                <a:cxn ang="0">
                  <a:pos x="connsiteX2" y="connsiteY2"/>
                </a:cxn>
                <a:cxn ang="0">
                  <a:pos x="connsiteX3" y="connsiteY3"/>
                </a:cxn>
              </a:cxnLst>
              <a:rect l="l" t="t" r="r" b="b"/>
              <a:pathLst>
                <a:path w="675587" h="746823">
                  <a:moveTo>
                    <a:pt x="0" y="0"/>
                  </a:moveTo>
                  <a:lnTo>
                    <a:pt x="675587" y="0"/>
                  </a:lnTo>
                  <a:lnTo>
                    <a:pt x="675587" y="746824"/>
                  </a:lnTo>
                  <a:lnTo>
                    <a:pt x="0" y="746824"/>
                  </a:lnTo>
                  <a:close/>
                </a:path>
              </a:pathLst>
            </a:custGeom>
            <a:solidFill>
              <a:srgbClr val="FFFFFF"/>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36" name="Freeform: Shape 15">
              <a:extLst>
                <a:ext uri="{FF2B5EF4-FFF2-40B4-BE49-F238E27FC236}">
                  <a16:creationId xmlns:a16="http://schemas.microsoft.com/office/drawing/2014/main" id="{00000000-0008-0000-0300-000044030000}"/>
                </a:ext>
              </a:extLst>
            </xdr:cNvPr>
            <xdr:cNvSpPr/>
          </xdr:nvSpPr>
          <xdr:spPr>
            <a:xfrm>
              <a:off x="11050318" y="2558360"/>
              <a:ext cx="33357" cy="13318"/>
            </a:xfrm>
            <a:custGeom>
              <a:avLst/>
              <a:gdLst>
                <a:gd name="connsiteX0" fmla="*/ 0 w 33357"/>
                <a:gd name="connsiteY0" fmla="*/ 0 h 13318"/>
                <a:gd name="connsiteX1" fmla="*/ 33358 w 33357"/>
                <a:gd name="connsiteY1" fmla="*/ 0 h 13318"/>
                <a:gd name="connsiteX2" fmla="*/ 33358 w 33357"/>
                <a:gd name="connsiteY2" fmla="*/ 13319 h 13318"/>
                <a:gd name="connsiteX3" fmla="*/ 0 w 33357"/>
                <a:gd name="connsiteY3" fmla="*/ 13319 h 13318"/>
              </a:gdLst>
              <a:ahLst/>
              <a:cxnLst>
                <a:cxn ang="0">
                  <a:pos x="connsiteX0" y="connsiteY0"/>
                </a:cxn>
                <a:cxn ang="0">
                  <a:pos x="connsiteX1" y="connsiteY1"/>
                </a:cxn>
                <a:cxn ang="0">
                  <a:pos x="connsiteX2" y="connsiteY2"/>
                </a:cxn>
                <a:cxn ang="0">
                  <a:pos x="connsiteX3" y="connsiteY3"/>
                </a:cxn>
              </a:cxnLst>
              <a:rect l="l" t="t" r="r" b="b"/>
              <a:pathLst>
                <a:path w="33357" h="13318">
                  <a:moveTo>
                    <a:pt x="0" y="0"/>
                  </a:moveTo>
                  <a:lnTo>
                    <a:pt x="33358" y="0"/>
                  </a:lnTo>
                  <a:lnTo>
                    <a:pt x="33358"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37" name="Freeform: Shape 16">
              <a:extLst>
                <a:ext uri="{FF2B5EF4-FFF2-40B4-BE49-F238E27FC236}">
                  <a16:creationId xmlns:a16="http://schemas.microsoft.com/office/drawing/2014/main" id="{00000000-0008-0000-0300-000045030000}"/>
                </a:ext>
              </a:extLst>
            </xdr:cNvPr>
            <xdr:cNvSpPr/>
          </xdr:nvSpPr>
          <xdr:spPr>
            <a:xfrm>
              <a:off x="10855426" y="2558360"/>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38" name="Freeform: Shape 17">
              <a:extLst>
                <a:ext uri="{FF2B5EF4-FFF2-40B4-BE49-F238E27FC236}">
                  <a16:creationId xmlns:a16="http://schemas.microsoft.com/office/drawing/2014/main" id="{00000000-0008-0000-0300-000046030000}"/>
                </a:ext>
              </a:extLst>
            </xdr:cNvPr>
            <xdr:cNvSpPr/>
          </xdr:nvSpPr>
          <xdr:spPr>
            <a:xfrm>
              <a:off x="10786633" y="2558360"/>
              <a:ext cx="55351" cy="13318"/>
            </a:xfrm>
            <a:custGeom>
              <a:avLst/>
              <a:gdLst>
                <a:gd name="connsiteX0" fmla="*/ 0 w 55351"/>
                <a:gd name="connsiteY0" fmla="*/ 0 h 13318"/>
                <a:gd name="connsiteX1" fmla="*/ 55352 w 55351"/>
                <a:gd name="connsiteY1" fmla="*/ 0 h 13318"/>
                <a:gd name="connsiteX2" fmla="*/ 55352 w 55351"/>
                <a:gd name="connsiteY2" fmla="*/ 13319 h 13318"/>
                <a:gd name="connsiteX3" fmla="*/ 0 w 5535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5351" h="13318">
                  <a:moveTo>
                    <a:pt x="0" y="0"/>
                  </a:moveTo>
                  <a:lnTo>
                    <a:pt x="55352" y="0"/>
                  </a:lnTo>
                  <a:lnTo>
                    <a:pt x="5535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39" name="Freeform: Shape 18">
              <a:extLst>
                <a:ext uri="{FF2B5EF4-FFF2-40B4-BE49-F238E27FC236}">
                  <a16:creationId xmlns:a16="http://schemas.microsoft.com/office/drawing/2014/main" id="{00000000-0008-0000-0300-000047030000}"/>
                </a:ext>
              </a:extLst>
            </xdr:cNvPr>
            <xdr:cNvSpPr/>
          </xdr:nvSpPr>
          <xdr:spPr>
            <a:xfrm>
              <a:off x="10855426" y="2627886"/>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40" name="Freeform: Shape 19">
              <a:extLst>
                <a:ext uri="{FF2B5EF4-FFF2-40B4-BE49-F238E27FC236}">
                  <a16:creationId xmlns:a16="http://schemas.microsoft.com/office/drawing/2014/main" id="{00000000-0008-0000-0300-000048030000}"/>
                </a:ext>
              </a:extLst>
            </xdr:cNvPr>
            <xdr:cNvSpPr/>
          </xdr:nvSpPr>
          <xdr:spPr>
            <a:xfrm>
              <a:off x="10786633" y="2593185"/>
              <a:ext cx="81133" cy="13318"/>
            </a:xfrm>
            <a:custGeom>
              <a:avLst/>
              <a:gdLst>
                <a:gd name="connsiteX0" fmla="*/ 0 w 81133"/>
                <a:gd name="connsiteY0" fmla="*/ 0 h 13318"/>
                <a:gd name="connsiteX1" fmla="*/ 81134 w 81133"/>
                <a:gd name="connsiteY1" fmla="*/ 0 h 13318"/>
                <a:gd name="connsiteX2" fmla="*/ 81134 w 81133"/>
                <a:gd name="connsiteY2" fmla="*/ 13319 h 13318"/>
                <a:gd name="connsiteX3" fmla="*/ 0 w 81133"/>
                <a:gd name="connsiteY3" fmla="*/ 13319 h 13318"/>
              </a:gdLst>
              <a:ahLst/>
              <a:cxnLst>
                <a:cxn ang="0">
                  <a:pos x="connsiteX0" y="connsiteY0"/>
                </a:cxn>
                <a:cxn ang="0">
                  <a:pos x="connsiteX1" y="connsiteY1"/>
                </a:cxn>
                <a:cxn ang="0">
                  <a:pos x="connsiteX2" y="connsiteY2"/>
                </a:cxn>
                <a:cxn ang="0">
                  <a:pos x="connsiteX3" y="connsiteY3"/>
                </a:cxn>
              </a:cxnLst>
              <a:rect l="l" t="t" r="r" b="b"/>
              <a:pathLst>
                <a:path w="81133" h="13318">
                  <a:moveTo>
                    <a:pt x="0" y="0"/>
                  </a:moveTo>
                  <a:lnTo>
                    <a:pt x="81134" y="0"/>
                  </a:lnTo>
                  <a:lnTo>
                    <a:pt x="81134"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41" name="Freeform: Shape 20">
              <a:extLst>
                <a:ext uri="{FF2B5EF4-FFF2-40B4-BE49-F238E27FC236}">
                  <a16:creationId xmlns:a16="http://schemas.microsoft.com/office/drawing/2014/main" id="{00000000-0008-0000-0300-000049030000}"/>
                </a:ext>
              </a:extLst>
            </xdr:cNvPr>
            <xdr:cNvSpPr/>
          </xdr:nvSpPr>
          <xdr:spPr>
            <a:xfrm>
              <a:off x="10786633" y="2627886"/>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42" name="Freeform: Shape 21">
              <a:extLst>
                <a:ext uri="{FF2B5EF4-FFF2-40B4-BE49-F238E27FC236}">
                  <a16:creationId xmlns:a16="http://schemas.microsoft.com/office/drawing/2014/main" id="{00000000-0008-0000-0300-00004A030000}"/>
                </a:ext>
              </a:extLst>
            </xdr:cNvPr>
            <xdr:cNvSpPr/>
          </xdr:nvSpPr>
          <xdr:spPr>
            <a:xfrm>
              <a:off x="10752420" y="2398048"/>
              <a:ext cx="102028" cy="10874"/>
            </a:xfrm>
            <a:custGeom>
              <a:avLst/>
              <a:gdLst>
                <a:gd name="connsiteX0" fmla="*/ 0 w 102028"/>
                <a:gd name="connsiteY0" fmla="*/ 0 h 10874"/>
                <a:gd name="connsiteX1" fmla="*/ 102028 w 102028"/>
                <a:gd name="connsiteY1" fmla="*/ 0 h 10874"/>
                <a:gd name="connsiteX2" fmla="*/ 102028 w 102028"/>
                <a:gd name="connsiteY2" fmla="*/ 10875 h 10874"/>
                <a:gd name="connsiteX3" fmla="*/ 0 w 10202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02028" h="10874">
                  <a:moveTo>
                    <a:pt x="0" y="0"/>
                  </a:moveTo>
                  <a:lnTo>
                    <a:pt x="102028" y="0"/>
                  </a:lnTo>
                  <a:lnTo>
                    <a:pt x="102028"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43" name="Freeform: Shape 22">
              <a:extLst>
                <a:ext uri="{FF2B5EF4-FFF2-40B4-BE49-F238E27FC236}">
                  <a16:creationId xmlns:a16="http://schemas.microsoft.com/office/drawing/2014/main" id="{00000000-0008-0000-0300-00004B030000}"/>
                </a:ext>
              </a:extLst>
            </xdr:cNvPr>
            <xdr:cNvSpPr/>
          </xdr:nvSpPr>
          <xdr:spPr>
            <a:xfrm>
              <a:off x="10891227" y="2366889"/>
              <a:ext cx="51564" cy="10874"/>
            </a:xfrm>
            <a:custGeom>
              <a:avLst/>
              <a:gdLst>
                <a:gd name="connsiteX0" fmla="*/ 0 w 51564"/>
                <a:gd name="connsiteY0" fmla="*/ 0 h 10874"/>
                <a:gd name="connsiteX1" fmla="*/ 51564 w 51564"/>
                <a:gd name="connsiteY1" fmla="*/ 0 h 10874"/>
                <a:gd name="connsiteX2" fmla="*/ 51564 w 51564"/>
                <a:gd name="connsiteY2" fmla="*/ 10875 h 10874"/>
                <a:gd name="connsiteX3" fmla="*/ 0 w 5156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1564" h="10874">
                  <a:moveTo>
                    <a:pt x="0" y="0"/>
                  </a:moveTo>
                  <a:lnTo>
                    <a:pt x="51564" y="0"/>
                  </a:lnTo>
                  <a:lnTo>
                    <a:pt x="51564"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44" name="Freeform: Shape 23">
              <a:extLst>
                <a:ext uri="{FF2B5EF4-FFF2-40B4-BE49-F238E27FC236}">
                  <a16:creationId xmlns:a16="http://schemas.microsoft.com/office/drawing/2014/main" id="{00000000-0008-0000-0300-00004C030000}"/>
                </a:ext>
              </a:extLst>
            </xdr:cNvPr>
            <xdr:cNvSpPr/>
          </xdr:nvSpPr>
          <xdr:spPr>
            <a:xfrm>
              <a:off x="10939370" y="2398048"/>
              <a:ext cx="197214" cy="10874"/>
            </a:xfrm>
            <a:custGeom>
              <a:avLst/>
              <a:gdLst>
                <a:gd name="connsiteX0" fmla="*/ 0 w 197214"/>
                <a:gd name="connsiteY0" fmla="*/ 0 h 10874"/>
                <a:gd name="connsiteX1" fmla="*/ 197214 w 197214"/>
                <a:gd name="connsiteY1" fmla="*/ 0 h 10874"/>
                <a:gd name="connsiteX2" fmla="*/ 197214 w 197214"/>
                <a:gd name="connsiteY2" fmla="*/ 10875 h 10874"/>
                <a:gd name="connsiteX3" fmla="*/ 0 w 1972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97214" h="10874">
                  <a:moveTo>
                    <a:pt x="0" y="0"/>
                  </a:moveTo>
                  <a:lnTo>
                    <a:pt x="197214" y="0"/>
                  </a:lnTo>
                  <a:lnTo>
                    <a:pt x="197214"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45" name="Freeform: Shape 24">
              <a:extLst>
                <a:ext uri="{FF2B5EF4-FFF2-40B4-BE49-F238E27FC236}">
                  <a16:creationId xmlns:a16="http://schemas.microsoft.com/office/drawing/2014/main" id="{00000000-0008-0000-0300-00004D030000}"/>
                </a:ext>
              </a:extLst>
            </xdr:cNvPr>
            <xdr:cNvSpPr/>
          </xdr:nvSpPr>
          <xdr:spPr>
            <a:xfrm>
              <a:off x="11180817" y="2398048"/>
              <a:ext cx="78201" cy="10874"/>
            </a:xfrm>
            <a:custGeom>
              <a:avLst/>
              <a:gdLst>
                <a:gd name="connsiteX0" fmla="*/ 0 w 78201"/>
                <a:gd name="connsiteY0" fmla="*/ 0 h 10874"/>
                <a:gd name="connsiteX1" fmla="*/ 78201 w 78201"/>
                <a:gd name="connsiteY1" fmla="*/ 0 h 10874"/>
                <a:gd name="connsiteX2" fmla="*/ 78201 w 78201"/>
                <a:gd name="connsiteY2" fmla="*/ 10875 h 10874"/>
                <a:gd name="connsiteX3" fmla="*/ 0 w 782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8201" h="10874">
                  <a:moveTo>
                    <a:pt x="0" y="0"/>
                  </a:moveTo>
                  <a:lnTo>
                    <a:pt x="78201" y="0"/>
                  </a:lnTo>
                  <a:lnTo>
                    <a:pt x="78201"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46" name="Freeform: Shape 25">
              <a:extLst>
                <a:ext uri="{FF2B5EF4-FFF2-40B4-BE49-F238E27FC236}">
                  <a16:creationId xmlns:a16="http://schemas.microsoft.com/office/drawing/2014/main" id="{00000000-0008-0000-0300-00004E030000}"/>
                </a:ext>
              </a:extLst>
            </xdr:cNvPr>
            <xdr:cNvSpPr/>
          </xdr:nvSpPr>
          <xdr:spPr>
            <a:xfrm>
              <a:off x="10972239" y="2366889"/>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47" name="Freeform: Shape 26">
              <a:extLst>
                <a:ext uri="{FF2B5EF4-FFF2-40B4-BE49-F238E27FC236}">
                  <a16:creationId xmlns:a16="http://schemas.microsoft.com/office/drawing/2014/main" id="{00000000-0008-0000-0300-00004F030000}"/>
                </a:ext>
              </a:extLst>
            </xdr:cNvPr>
            <xdr:cNvSpPr/>
          </xdr:nvSpPr>
          <xdr:spPr>
            <a:xfrm>
              <a:off x="10739345" y="2321312"/>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solidFill>
              <a:srgbClr val="F04C4D"/>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48" name="Freeform: Shape 27">
              <a:extLst>
                <a:ext uri="{FF2B5EF4-FFF2-40B4-BE49-F238E27FC236}">
                  <a16:creationId xmlns:a16="http://schemas.microsoft.com/office/drawing/2014/main" id="{00000000-0008-0000-0300-000050030000}"/>
                </a:ext>
              </a:extLst>
            </xdr:cNvPr>
            <xdr:cNvSpPr/>
          </xdr:nvSpPr>
          <xdr:spPr>
            <a:xfrm>
              <a:off x="10743866" y="2366889"/>
              <a:ext cx="125244" cy="10874"/>
            </a:xfrm>
            <a:custGeom>
              <a:avLst/>
              <a:gdLst>
                <a:gd name="connsiteX0" fmla="*/ 0 w 125244"/>
                <a:gd name="connsiteY0" fmla="*/ 0 h 10874"/>
                <a:gd name="connsiteX1" fmla="*/ 125245 w 125244"/>
                <a:gd name="connsiteY1" fmla="*/ 0 h 10874"/>
                <a:gd name="connsiteX2" fmla="*/ 125245 w 125244"/>
                <a:gd name="connsiteY2" fmla="*/ 10875 h 10874"/>
                <a:gd name="connsiteX3" fmla="*/ 0 w 1252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25244" h="10874">
                  <a:moveTo>
                    <a:pt x="0" y="0"/>
                  </a:moveTo>
                  <a:lnTo>
                    <a:pt x="125245" y="0"/>
                  </a:lnTo>
                  <a:lnTo>
                    <a:pt x="125245"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49" name="Freeform: Shape 28">
              <a:extLst>
                <a:ext uri="{FF2B5EF4-FFF2-40B4-BE49-F238E27FC236}">
                  <a16:creationId xmlns:a16="http://schemas.microsoft.com/office/drawing/2014/main" id="{00000000-0008-0000-0300-000051030000}"/>
                </a:ext>
              </a:extLst>
            </xdr:cNvPr>
            <xdr:cNvSpPr/>
          </xdr:nvSpPr>
          <xdr:spPr>
            <a:xfrm>
              <a:off x="11111413" y="2273292"/>
              <a:ext cx="43255" cy="10874"/>
            </a:xfrm>
            <a:custGeom>
              <a:avLst/>
              <a:gdLst>
                <a:gd name="connsiteX0" fmla="*/ 0 w 43255"/>
                <a:gd name="connsiteY0" fmla="*/ 0 h 10874"/>
                <a:gd name="connsiteX1" fmla="*/ 43255 w 43255"/>
                <a:gd name="connsiteY1" fmla="*/ 0 h 10874"/>
                <a:gd name="connsiteX2" fmla="*/ 43255 w 43255"/>
                <a:gd name="connsiteY2" fmla="*/ 10875 h 10874"/>
                <a:gd name="connsiteX3" fmla="*/ 0 w 43255"/>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3255" h="10874">
                  <a:moveTo>
                    <a:pt x="0" y="0"/>
                  </a:moveTo>
                  <a:lnTo>
                    <a:pt x="43255" y="0"/>
                  </a:lnTo>
                  <a:lnTo>
                    <a:pt x="43255"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50" name="Freeform: Shape 29">
              <a:extLst>
                <a:ext uri="{FF2B5EF4-FFF2-40B4-BE49-F238E27FC236}">
                  <a16:creationId xmlns:a16="http://schemas.microsoft.com/office/drawing/2014/main" id="{00000000-0008-0000-0300-000052030000}"/>
                </a:ext>
              </a:extLst>
            </xdr:cNvPr>
            <xdr:cNvSpPr/>
          </xdr:nvSpPr>
          <xdr:spPr>
            <a:xfrm>
              <a:off x="11014883" y="2273292"/>
              <a:ext cx="84799" cy="10874"/>
            </a:xfrm>
            <a:custGeom>
              <a:avLst/>
              <a:gdLst>
                <a:gd name="connsiteX0" fmla="*/ 0 w 84799"/>
                <a:gd name="connsiteY0" fmla="*/ 0 h 10874"/>
                <a:gd name="connsiteX1" fmla="*/ 84800 w 84799"/>
                <a:gd name="connsiteY1" fmla="*/ 0 h 10874"/>
                <a:gd name="connsiteX2" fmla="*/ 84800 w 84799"/>
                <a:gd name="connsiteY2" fmla="*/ 10875 h 10874"/>
                <a:gd name="connsiteX3" fmla="*/ 0 w 8479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4799" h="10874">
                  <a:moveTo>
                    <a:pt x="0" y="0"/>
                  </a:moveTo>
                  <a:lnTo>
                    <a:pt x="84800" y="0"/>
                  </a:lnTo>
                  <a:lnTo>
                    <a:pt x="8480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51" name="Freeform: Shape 30">
              <a:extLst>
                <a:ext uri="{FF2B5EF4-FFF2-40B4-BE49-F238E27FC236}">
                  <a16:creationId xmlns:a16="http://schemas.microsoft.com/office/drawing/2014/main" id="{00000000-0008-0000-0300-000053030000}"/>
                </a:ext>
              </a:extLst>
            </xdr:cNvPr>
            <xdr:cNvSpPr/>
          </xdr:nvSpPr>
          <xdr:spPr>
            <a:xfrm>
              <a:off x="10925685" y="2273292"/>
              <a:ext cx="70747" cy="10874"/>
            </a:xfrm>
            <a:custGeom>
              <a:avLst/>
              <a:gdLst>
                <a:gd name="connsiteX0" fmla="*/ 0 w 70747"/>
                <a:gd name="connsiteY0" fmla="*/ 0 h 10874"/>
                <a:gd name="connsiteX1" fmla="*/ 70748 w 70747"/>
                <a:gd name="connsiteY1" fmla="*/ 0 h 10874"/>
                <a:gd name="connsiteX2" fmla="*/ 70748 w 70747"/>
                <a:gd name="connsiteY2" fmla="*/ 10875 h 10874"/>
                <a:gd name="connsiteX3" fmla="*/ 0 w 7074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747" h="10874">
                  <a:moveTo>
                    <a:pt x="0" y="0"/>
                  </a:moveTo>
                  <a:lnTo>
                    <a:pt x="70748" y="0"/>
                  </a:lnTo>
                  <a:lnTo>
                    <a:pt x="70748"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52" name="Freeform: Shape 31">
              <a:extLst>
                <a:ext uri="{FF2B5EF4-FFF2-40B4-BE49-F238E27FC236}">
                  <a16:creationId xmlns:a16="http://schemas.microsoft.com/office/drawing/2014/main" id="{00000000-0008-0000-0300-000054030000}"/>
                </a:ext>
              </a:extLst>
            </xdr:cNvPr>
            <xdr:cNvSpPr/>
          </xdr:nvSpPr>
          <xdr:spPr>
            <a:xfrm>
              <a:off x="10860802" y="2273292"/>
              <a:ext cx="55229" cy="10874"/>
            </a:xfrm>
            <a:custGeom>
              <a:avLst/>
              <a:gdLst>
                <a:gd name="connsiteX0" fmla="*/ 0 w 55229"/>
                <a:gd name="connsiteY0" fmla="*/ 0 h 10874"/>
                <a:gd name="connsiteX1" fmla="*/ 55230 w 55229"/>
                <a:gd name="connsiteY1" fmla="*/ 0 h 10874"/>
                <a:gd name="connsiteX2" fmla="*/ 55230 w 55229"/>
                <a:gd name="connsiteY2" fmla="*/ 10875 h 10874"/>
                <a:gd name="connsiteX3" fmla="*/ 0 w 5522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5229" h="10874">
                  <a:moveTo>
                    <a:pt x="0" y="0"/>
                  </a:moveTo>
                  <a:lnTo>
                    <a:pt x="55230" y="0"/>
                  </a:lnTo>
                  <a:lnTo>
                    <a:pt x="5523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53" name="Freeform: Shape 32">
              <a:extLst>
                <a:ext uri="{FF2B5EF4-FFF2-40B4-BE49-F238E27FC236}">
                  <a16:creationId xmlns:a16="http://schemas.microsoft.com/office/drawing/2014/main" id="{00000000-0008-0000-0300-000055030000}"/>
                </a:ext>
              </a:extLst>
            </xdr:cNvPr>
            <xdr:cNvSpPr/>
          </xdr:nvSpPr>
          <xdr:spPr>
            <a:xfrm>
              <a:off x="10777591" y="2273292"/>
              <a:ext cx="75146" cy="10874"/>
            </a:xfrm>
            <a:custGeom>
              <a:avLst/>
              <a:gdLst>
                <a:gd name="connsiteX0" fmla="*/ 0 w 75146"/>
                <a:gd name="connsiteY0" fmla="*/ 0 h 10874"/>
                <a:gd name="connsiteX1" fmla="*/ 75147 w 75146"/>
                <a:gd name="connsiteY1" fmla="*/ 0 h 10874"/>
                <a:gd name="connsiteX2" fmla="*/ 75147 w 75146"/>
                <a:gd name="connsiteY2" fmla="*/ 10875 h 10874"/>
                <a:gd name="connsiteX3" fmla="*/ 0 w 7514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5146" h="10874">
                  <a:moveTo>
                    <a:pt x="0" y="0"/>
                  </a:moveTo>
                  <a:lnTo>
                    <a:pt x="75147" y="0"/>
                  </a:lnTo>
                  <a:lnTo>
                    <a:pt x="75147"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54" name="Freeform: Shape 33">
              <a:extLst>
                <a:ext uri="{FF2B5EF4-FFF2-40B4-BE49-F238E27FC236}">
                  <a16:creationId xmlns:a16="http://schemas.microsoft.com/office/drawing/2014/main" id="{00000000-0008-0000-0300-000056030000}"/>
                </a:ext>
              </a:extLst>
            </xdr:cNvPr>
            <xdr:cNvSpPr/>
          </xdr:nvSpPr>
          <xdr:spPr>
            <a:xfrm>
              <a:off x="10742889" y="2273292"/>
              <a:ext cx="22116" cy="10874"/>
            </a:xfrm>
            <a:custGeom>
              <a:avLst/>
              <a:gdLst>
                <a:gd name="connsiteX0" fmla="*/ 0 w 22116"/>
                <a:gd name="connsiteY0" fmla="*/ 0 h 10874"/>
                <a:gd name="connsiteX1" fmla="*/ 22116 w 22116"/>
                <a:gd name="connsiteY1" fmla="*/ 0 h 10874"/>
                <a:gd name="connsiteX2" fmla="*/ 22116 w 22116"/>
                <a:gd name="connsiteY2" fmla="*/ 10875 h 10874"/>
                <a:gd name="connsiteX3" fmla="*/ 0 w 2211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2116" h="10874">
                  <a:moveTo>
                    <a:pt x="0" y="0"/>
                  </a:moveTo>
                  <a:lnTo>
                    <a:pt x="22116" y="0"/>
                  </a:lnTo>
                  <a:lnTo>
                    <a:pt x="22116"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55" name="Freeform: Shape 34">
              <a:extLst>
                <a:ext uri="{FF2B5EF4-FFF2-40B4-BE49-F238E27FC236}">
                  <a16:creationId xmlns:a16="http://schemas.microsoft.com/office/drawing/2014/main" id="{00000000-0008-0000-0300-000057030000}"/>
                </a:ext>
              </a:extLst>
            </xdr:cNvPr>
            <xdr:cNvSpPr/>
          </xdr:nvSpPr>
          <xdr:spPr>
            <a:xfrm>
              <a:off x="11025392" y="2245066"/>
              <a:ext cx="77590" cy="10874"/>
            </a:xfrm>
            <a:custGeom>
              <a:avLst/>
              <a:gdLst>
                <a:gd name="connsiteX0" fmla="*/ 0 w 77590"/>
                <a:gd name="connsiteY0" fmla="*/ 0 h 10874"/>
                <a:gd name="connsiteX1" fmla="*/ 77590 w 77590"/>
                <a:gd name="connsiteY1" fmla="*/ 0 h 10874"/>
                <a:gd name="connsiteX2" fmla="*/ 77590 w 77590"/>
                <a:gd name="connsiteY2" fmla="*/ 10875 h 10874"/>
                <a:gd name="connsiteX3" fmla="*/ 0 w 7759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590" h="10874">
                  <a:moveTo>
                    <a:pt x="0" y="0"/>
                  </a:moveTo>
                  <a:lnTo>
                    <a:pt x="77590" y="0"/>
                  </a:lnTo>
                  <a:lnTo>
                    <a:pt x="7759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56" name="Freeform: Shape 35">
              <a:extLst>
                <a:ext uri="{FF2B5EF4-FFF2-40B4-BE49-F238E27FC236}">
                  <a16:creationId xmlns:a16="http://schemas.microsoft.com/office/drawing/2014/main" id="{00000000-0008-0000-0300-000058030000}"/>
                </a:ext>
              </a:extLst>
            </xdr:cNvPr>
            <xdr:cNvSpPr/>
          </xdr:nvSpPr>
          <xdr:spPr>
            <a:xfrm>
              <a:off x="10941447" y="2245066"/>
              <a:ext cx="74413" cy="10874"/>
            </a:xfrm>
            <a:custGeom>
              <a:avLst/>
              <a:gdLst>
                <a:gd name="connsiteX0" fmla="*/ 0 w 74413"/>
                <a:gd name="connsiteY0" fmla="*/ 0 h 10874"/>
                <a:gd name="connsiteX1" fmla="*/ 74414 w 74413"/>
                <a:gd name="connsiteY1" fmla="*/ 0 h 10874"/>
                <a:gd name="connsiteX2" fmla="*/ 74414 w 74413"/>
                <a:gd name="connsiteY2" fmla="*/ 10875 h 10874"/>
                <a:gd name="connsiteX3" fmla="*/ 0 w 7441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4413" h="10874">
                  <a:moveTo>
                    <a:pt x="0" y="0"/>
                  </a:moveTo>
                  <a:lnTo>
                    <a:pt x="74414" y="0"/>
                  </a:lnTo>
                  <a:lnTo>
                    <a:pt x="74414"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57" name="Freeform: Shape 36">
              <a:extLst>
                <a:ext uri="{FF2B5EF4-FFF2-40B4-BE49-F238E27FC236}">
                  <a16:creationId xmlns:a16="http://schemas.microsoft.com/office/drawing/2014/main" id="{00000000-0008-0000-0300-000059030000}"/>
                </a:ext>
              </a:extLst>
            </xdr:cNvPr>
            <xdr:cNvSpPr/>
          </xdr:nvSpPr>
          <xdr:spPr>
            <a:xfrm>
              <a:off x="10886828" y="2245066"/>
              <a:ext cx="42033" cy="10874"/>
            </a:xfrm>
            <a:custGeom>
              <a:avLst/>
              <a:gdLst>
                <a:gd name="connsiteX0" fmla="*/ 0 w 42033"/>
                <a:gd name="connsiteY0" fmla="*/ 0 h 10874"/>
                <a:gd name="connsiteX1" fmla="*/ 42033 w 42033"/>
                <a:gd name="connsiteY1" fmla="*/ 0 h 10874"/>
                <a:gd name="connsiteX2" fmla="*/ 42033 w 42033"/>
                <a:gd name="connsiteY2" fmla="*/ 10875 h 10874"/>
                <a:gd name="connsiteX3" fmla="*/ 0 w 4203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033" h="10874">
                  <a:moveTo>
                    <a:pt x="0" y="0"/>
                  </a:moveTo>
                  <a:lnTo>
                    <a:pt x="42033" y="0"/>
                  </a:lnTo>
                  <a:lnTo>
                    <a:pt x="42033"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58" name="Freeform: Shape 37">
              <a:extLst>
                <a:ext uri="{FF2B5EF4-FFF2-40B4-BE49-F238E27FC236}">
                  <a16:creationId xmlns:a16="http://schemas.microsoft.com/office/drawing/2014/main" id="{00000000-0008-0000-0300-00005A030000}"/>
                </a:ext>
              </a:extLst>
            </xdr:cNvPr>
            <xdr:cNvSpPr/>
          </xdr:nvSpPr>
          <xdr:spPr>
            <a:xfrm>
              <a:off x="10802884" y="2245066"/>
              <a:ext cx="70014" cy="10874"/>
            </a:xfrm>
            <a:custGeom>
              <a:avLst/>
              <a:gdLst>
                <a:gd name="connsiteX0" fmla="*/ 0 w 70014"/>
                <a:gd name="connsiteY0" fmla="*/ 0 h 10874"/>
                <a:gd name="connsiteX1" fmla="*/ 70015 w 70014"/>
                <a:gd name="connsiteY1" fmla="*/ 0 h 10874"/>
                <a:gd name="connsiteX2" fmla="*/ 70015 w 70014"/>
                <a:gd name="connsiteY2" fmla="*/ 10875 h 10874"/>
                <a:gd name="connsiteX3" fmla="*/ 0 w 700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014" h="10874">
                  <a:moveTo>
                    <a:pt x="0" y="0"/>
                  </a:moveTo>
                  <a:lnTo>
                    <a:pt x="70015" y="0"/>
                  </a:lnTo>
                  <a:lnTo>
                    <a:pt x="70015"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59" name="Freeform: Shape 38">
              <a:extLst>
                <a:ext uri="{FF2B5EF4-FFF2-40B4-BE49-F238E27FC236}">
                  <a16:creationId xmlns:a16="http://schemas.microsoft.com/office/drawing/2014/main" id="{00000000-0008-0000-0300-00005B030000}"/>
                </a:ext>
              </a:extLst>
            </xdr:cNvPr>
            <xdr:cNvSpPr/>
          </xdr:nvSpPr>
          <xdr:spPr>
            <a:xfrm>
              <a:off x="11112024" y="2202300"/>
              <a:ext cx="42644" cy="10874"/>
            </a:xfrm>
            <a:custGeom>
              <a:avLst/>
              <a:gdLst>
                <a:gd name="connsiteX0" fmla="*/ 0 w 42644"/>
                <a:gd name="connsiteY0" fmla="*/ 0 h 10874"/>
                <a:gd name="connsiteX1" fmla="*/ 42644 w 42644"/>
                <a:gd name="connsiteY1" fmla="*/ 0 h 10874"/>
                <a:gd name="connsiteX2" fmla="*/ 42644 w 42644"/>
                <a:gd name="connsiteY2" fmla="*/ 10875 h 10874"/>
                <a:gd name="connsiteX3" fmla="*/ 0 w 426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644" h="10874">
                  <a:moveTo>
                    <a:pt x="0" y="0"/>
                  </a:moveTo>
                  <a:lnTo>
                    <a:pt x="42644" y="0"/>
                  </a:lnTo>
                  <a:lnTo>
                    <a:pt x="42644"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60" name="Freeform: Shape 39">
              <a:extLst>
                <a:ext uri="{FF2B5EF4-FFF2-40B4-BE49-F238E27FC236}">
                  <a16:creationId xmlns:a16="http://schemas.microsoft.com/office/drawing/2014/main" id="{00000000-0008-0000-0300-00005C030000}"/>
                </a:ext>
              </a:extLst>
            </xdr:cNvPr>
            <xdr:cNvSpPr/>
          </xdr:nvSpPr>
          <xdr:spPr>
            <a:xfrm>
              <a:off x="11035289" y="2202300"/>
              <a:ext cx="65127" cy="10874"/>
            </a:xfrm>
            <a:custGeom>
              <a:avLst/>
              <a:gdLst>
                <a:gd name="connsiteX0" fmla="*/ 0 w 65127"/>
                <a:gd name="connsiteY0" fmla="*/ 0 h 10874"/>
                <a:gd name="connsiteX1" fmla="*/ 65127 w 65127"/>
                <a:gd name="connsiteY1" fmla="*/ 0 h 10874"/>
                <a:gd name="connsiteX2" fmla="*/ 65127 w 65127"/>
                <a:gd name="connsiteY2" fmla="*/ 10875 h 10874"/>
                <a:gd name="connsiteX3" fmla="*/ 0 w 6512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65127" h="10874">
                  <a:moveTo>
                    <a:pt x="0" y="0"/>
                  </a:moveTo>
                  <a:lnTo>
                    <a:pt x="65127" y="0"/>
                  </a:lnTo>
                  <a:lnTo>
                    <a:pt x="65127"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61" name="Freeform: Shape 40">
              <a:extLst>
                <a:ext uri="{FF2B5EF4-FFF2-40B4-BE49-F238E27FC236}">
                  <a16:creationId xmlns:a16="http://schemas.microsoft.com/office/drawing/2014/main" id="{00000000-0008-0000-0300-00005D030000}"/>
                </a:ext>
              </a:extLst>
            </xdr:cNvPr>
            <xdr:cNvSpPr/>
          </xdr:nvSpPr>
          <xdr:spPr>
            <a:xfrm>
              <a:off x="10934116" y="2202300"/>
              <a:ext cx="81011" cy="10874"/>
            </a:xfrm>
            <a:custGeom>
              <a:avLst/>
              <a:gdLst>
                <a:gd name="connsiteX0" fmla="*/ 0 w 81011"/>
                <a:gd name="connsiteY0" fmla="*/ 0 h 10874"/>
                <a:gd name="connsiteX1" fmla="*/ 81012 w 81011"/>
                <a:gd name="connsiteY1" fmla="*/ 0 h 10874"/>
                <a:gd name="connsiteX2" fmla="*/ 81012 w 81011"/>
                <a:gd name="connsiteY2" fmla="*/ 10875 h 10874"/>
                <a:gd name="connsiteX3" fmla="*/ 0 w 8101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1011" h="10874">
                  <a:moveTo>
                    <a:pt x="0" y="0"/>
                  </a:moveTo>
                  <a:lnTo>
                    <a:pt x="81012" y="0"/>
                  </a:lnTo>
                  <a:lnTo>
                    <a:pt x="81012"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62" name="Freeform: Shape 41">
              <a:extLst>
                <a:ext uri="{FF2B5EF4-FFF2-40B4-BE49-F238E27FC236}">
                  <a16:creationId xmlns:a16="http://schemas.microsoft.com/office/drawing/2014/main" id="{00000000-0008-0000-0300-00005E030000}"/>
                </a:ext>
              </a:extLst>
            </xdr:cNvPr>
            <xdr:cNvSpPr/>
          </xdr:nvSpPr>
          <xdr:spPr>
            <a:xfrm>
              <a:off x="10805328" y="2202300"/>
              <a:ext cx="112903" cy="10874"/>
            </a:xfrm>
            <a:custGeom>
              <a:avLst/>
              <a:gdLst>
                <a:gd name="connsiteX0" fmla="*/ 0 w 112903"/>
                <a:gd name="connsiteY0" fmla="*/ 0 h 10874"/>
                <a:gd name="connsiteX1" fmla="*/ 112903 w 112903"/>
                <a:gd name="connsiteY1" fmla="*/ 0 h 10874"/>
                <a:gd name="connsiteX2" fmla="*/ 112903 w 112903"/>
                <a:gd name="connsiteY2" fmla="*/ 10875 h 10874"/>
                <a:gd name="connsiteX3" fmla="*/ 0 w 11290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12903" h="10874">
                  <a:moveTo>
                    <a:pt x="0" y="0"/>
                  </a:moveTo>
                  <a:lnTo>
                    <a:pt x="112903" y="0"/>
                  </a:lnTo>
                  <a:lnTo>
                    <a:pt x="112903"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63" name="Freeform: Shape 42">
              <a:extLst>
                <a:ext uri="{FF2B5EF4-FFF2-40B4-BE49-F238E27FC236}">
                  <a16:creationId xmlns:a16="http://schemas.microsoft.com/office/drawing/2014/main" id="{00000000-0008-0000-0300-00005F030000}"/>
                </a:ext>
              </a:extLst>
            </xdr:cNvPr>
            <xdr:cNvSpPr/>
          </xdr:nvSpPr>
          <xdr:spPr>
            <a:xfrm>
              <a:off x="10742889" y="2202300"/>
              <a:ext cx="48020" cy="10874"/>
            </a:xfrm>
            <a:custGeom>
              <a:avLst/>
              <a:gdLst>
                <a:gd name="connsiteX0" fmla="*/ 0 w 48020"/>
                <a:gd name="connsiteY0" fmla="*/ 0 h 10874"/>
                <a:gd name="connsiteX1" fmla="*/ 48021 w 48020"/>
                <a:gd name="connsiteY1" fmla="*/ 0 h 10874"/>
                <a:gd name="connsiteX2" fmla="*/ 48021 w 48020"/>
                <a:gd name="connsiteY2" fmla="*/ 10875 h 10874"/>
                <a:gd name="connsiteX3" fmla="*/ 0 w 4802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8020" h="10874">
                  <a:moveTo>
                    <a:pt x="0" y="0"/>
                  </a:moveTo>
                  <a:lnTo>
                    <a:pt x="48021" y="0"/>
                  </a:lnTo>
                  <a:lnTo>
                    <a:pt x="48021"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64" name="Freeform: Shape 43">
              <a:extLst>
                <a:ext uri="{FF2B5EF4-FFF2-40B4-BE49-F238E27FC236}">
                  <a16:creationId xmlns:a16="http://schemas.microsoft.com/office/drawing/2014/main" id="{00000000-0008-0000-0300-000060030000}"/>
                </a:ext>
              </a:extLst>
            </xdr:cNvPr>
            <xdr:cNvSpPr/>
          </xdr:nvSpPr>
          <xdr:spPr>
            <a:xfrm>
              <a:off x="10814981" y="2479181"/>
              <a:ext cx="20161" cy="10874"/>
            </a:xfrm>
            <a:custGeom>
              <a:avLst/>
              <a:gdLst>
                <a:gd name="connsiteX0" fmla="*/ 0 w 20161"/>
                <a:gd name="connsiteY0" fmla="*/ 0 h 10874"/>
                <a:gd name="connsiteX1" fmla="*/ 20161 w 20161"/>
                <a:gd name="connsiteY1" fmla="*/ 0 h 10874"/>
                <a:gd name="connsiteX2" fmla="*/ 20161 w 20161"/>
                <a:gd name="connsiteY2" fmla="*/ 10875 h 10874"/>
                <a:gd name="connsiteX3" fmla="*/ 0 w 2016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0161" h="10874">
                  <a:moveTo>
                    <a:pt x="0" y="0"/>
                  </a:moveTo>
                  <a:lnTo>
                    <a:pt x="20161" y="0"/>
                  </a:lnTo>
                  <a:lnTo>
                    <a:pt x="20161"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65" name="Freeform: Shape 44">
              <a:extLst>
                <a:ext uri="{FF2B5EF4-FFF2-40B4-BE49-F238E27FC236}">
                  <a16:creationId xmlns:a16="http://schemas.microsoft.com/office/drawing/2014/main" id="{00000000-0008-0000-0300-000061030000}"/>
                </a:ext>
              </a:extLst>
            </xdr:cNvPr>
            <xdr:cNvSpPr/>
          </xdr:nvSpPr>
          <xdr:spPr>
            <a:xfrm>
              <a:off x="10832698" y="2432138"/>
              <a:ext cx="70381" cy="13318"/>
            </a:xfrm>
            <a:custGeom>
              <a:avLst/>
              <a:gdLst>
                <a:gd name="connsiteX0" fmla="*/ 0 w 70381"/>
                <a:gd name="connsiteY0" fmla="*/ 0 h 13318"/>
                <a:gd name="connsiteX1" fmla="*/ 70381 w 70381"/>
                <a:gd name="connsiteY1" fmla="*/ 0 h 13318"/>
                <a:gd name="connsiteX2" fmla="*/ 70381 w 70381"/>
                <a:gd name="connsiteY2" fmla="*/ 13319 h 13318"/>
                <a:gd name="connsiteX3" fmla="*/ 0 w 7038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70381" h="13318">
                  <a:moveTo>
                    <a:pt x="0" y="0"/>
                  </a:moveTo>
                  <a:lnTo>
                    <a:pt x="70381" y="0"/>
                  </a:lnTo>
                  <a:lnTo>
                    <a:pt x="70381"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66" name="Freeform: Shape 45">
              <a:extLst>
                <a:ext uri="{FF2B5EF4-FFF2-40B4-BE49-F238E27FC236}">
                  <a16:creationId xmlns:a16="http://schemas.microsoft.com/office/drawing/2014/main" id="{00000000-0008-0000-0300-000062030000}"/>
                </a:ext>
              </a:extLst>
            </xdr:cNvPr>
            <xdr:cNvSpPr/>
          </xdr:nvSpPr>
          <xdr:spPr>
            <a:xfrm>
              <a:off x="10759140" y="2432138"/>
              <a:ext cx="64271" cy="13318"/>
            </a:xfrm>
            <a:custGeom>
              <a:avLst/>
              <a:gdLst>
                <a:gd name="connsiteX0" fmla="*/ 0 w 64271"/>
                <a:gd name="connsiteY0" fmla="*/ 0 h 13318"/>
                <a:gd name="connsiteX1" fmla="*/ 64272 w 64271"/>
                <a:gd name="connsiteY1" fmla="*/ 0 h 13318"/>
                <a:gd name="connsiteX2" fmla="*/ 64272 w 64271"/>
                <a:gd name="connsiteY2" fmla="*/ 13319 h 13318"/>
                <a:gd name="connsiteX3" fmla="*/ 0 w 6427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64271" h="13318">
                  <a:moveTo>
                    <a:pt x="0" y="0"/>
                  </a:moveTo>
                  <a:lnTo>
                    <a:pt x="64272" y="0"/>
                  </a:lnTo>
                  <a:lnTo>
                    <a:pt x="6427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67" name="Freeform: Shape 46">
              <a:extLst>
                <a:ext uri="{FF2B5EF4-FFF2-40B4-BE49-F238E27FC236}">
                  <a16:creationId xmlns:a16="http://schemas.microsoft.com/office/drawing/2014/main" id="{00000000-0008-0000-0300-000063030000}"/>
                </a:ext>
              </a:extLst>
            </xdr:cNvPr>
            <xdr:cNvSpPr/>
          </xdr:nvSpPr>
          <xdr:spPr>
            <a:xfrm>
              <a:off x="10846750" y="2479181"/>
              <a:ext cx="44232" cy="10874"/>
            </a:xfrm>
            <a:custGeom>
              <a:avLst/>
              <a:gdLst>
                <a:gd name="connsiteX0" fmla="*/ 0 w 44232"/>
                <a:gd name="connsiteY0" fmla="*/ 0 h 10874"/>
                <a:gd name="connsiteX1" fmla="*/ 44233 w 44232"/>
                <a:gd name="connsiteY1" fmla="*/ 0 h 10874"/>
                <a:gd name="connsiteX2" fmla="*/ 44233 w 44232"/>
                <a:gd name="connsiteY2" fmla="*/ 10875 h 10874"/>
                <a:gd name="connsiteX3" fmla="*/ 0 w 44232"/>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4232" h="10874">
                  <a:moveTo>
                    <a:pt x="0" y="0"/>
                  </a:moveTo>
                  <a:lnTo>
                    <a:pt x="44233" y="0"/>
                  </a:lnTo>
                  <a:lnTo>
                    <a:pt x="44233"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68" name="Freeform: Shape 47">
              <a:extLst>
                <a:ext uri="{FF2B5EF4-FFF2-40B4-BE49-F238E27FC236}">
                  <a16:creationId xmlns:a16="http://schemas.microsoft.com/office/drawing/2014/main" id="{00000000-0008-0000-0300-000064030000}"/>
                </a:ext>
              </a:extLst>
            </xdr:cNvPr>
            <xdr:cNvSpPr/>
          </xdr:nvSpPr>
          <xdr:spPr>
            <a:xfrm>
              <a:off x="11182528" y="2432138"/>
              <a:ext cx="54252" cy="13318"/>
            </a:xfrm>
            <a:custGeom>
              <a:avLst/>
              <a:gdLst>
                <a:gd name="connsiteX0" fmla="*/ 0 w 54252"/>
                <a:gd name="connsiteY0" fmla="*/ 0 h 13318"/>
                <a:gd name="connsiteX1" fmla="*/ 54252 w 54252"/>
                <a:gd name="connsiteY1" fmla="*/ 0 h 13318"/>
                <a:gd name="connsiteX2" fmla="*/ 54252 w 54252"/>
                <a:gd name="connsiteY2" fmla="*/ 13319 h 13318"/>
                <a:gd name="connsiteX3" fmla="*/ 0 w 54252"/>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252" h="13318">
                  <a:moveTo>
                    <a:pt x="0" y="0"/>
                  </a:moveTo>
                  <a:lnTo>
                    <a:pt x="54252" y="0"/>
                  </a:lnTo>
                  <a:lnTo>
                    <a:pt x="5425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69" name="Freeform: Shape 48">
              <a:extLst>
                <a:ext uri="{FF2B5EF4-FFF2-40B4-BE49-F238E27FC236}">
                  <a16:creationId xmlns:a16="http://schemas.microsoft.com/office/drawing/2014/main" id="{00000000-0008-0000-0300-000065030000}"/>
                </a:ext>
              </a:extLst>
            </xdr:cNvPr>
            <xdr:cNvSpPr/>
          </xdr:nvSpPr>
          <xdr:spPr>
            <a:xfrm>
              <a:off x="11160900" y="2479181"/>
              <a:ext cx="77101" cy="10874"/>
            </a:xfrm>
            <a:custGeom>
              <a:avLst/>
              <a:gdLst>
                <a:gd name="connsiteX0" fmla="*/ 0 w 77101"/>
                <a:gd name="connsiteY0" fmla="*/ 0 h 10874"/>
                <a:gd name="connsiteX1" fmla="*/ 77102 w 77101"/>
                <a:gd name="connsiteY1" fmla="*/ 0 h 10874"/>
                <a:gd name="connsiteX2" fmla="*/ 77102 w 77101"/>
                <a:gd name="connsiteY2" fmla="*/ 10875 h 10874"/>
                <a:gd name="connsiteX3" fmla="*/ 0 w 771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101" h="10874">
                  <a:moveTo>
                    <a:pt x="0" y="0"/>
                  </a:moveTo>
                  <a:lnTo>
                    <a:pt x="77102" y="0"/>
                  </a:lnTo>
                  <a:lnTo>
                    <a:pt x="77102"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70" name="Freeform: Shape 49">
              <a:extLst>
                <a:ext uri="{FF2B5EF4-FFF2-40B4-BE49-F238E27FC236}">
                  <a16:creationId xmlns:a16="http://schemas.microsoft.com/office/drawing/2014/main" id="{00000000-0008-0000-0300-000066030000}"/>
                </a:ext>
              </a:extLst>
            </xdr:cNvPr>
            <xdr:cNvSpPr/>
          </xdr:nvSpPr>
          <xdr:spPr>
            <a:xfrm>
              <a:off x="11116301" y="2432138"/>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71" name="Freeform: Shape 50">
              <a:extLst>
                <a:ext uri="{FF2B5EF4-FFF2-40B4-BE49-F238E27FC236}">
                  <a16:creationId xmlns:a16="http://schemas.microsoft.com/office/drawing/2014/main" id="{00000000-0008-0000-0300-000067030000}"/>
                </a:ext>
              </a:extLst>
            </xdr:cNvPr>
            <xdr:cNvSpPr/>
          </xdr:nvSpPr>
          <xdr:spPr>
            <a:xfrm>
              <a:off x="11134787" y="2556405"/>
              <a:ext cx="380096" cy="350806"/>
            </a:xfrm>
            <a:custGeom>
              <a:avLst/>
              <a:gdLst>
                <a:gd name="connsiteX0" fmla="*/ 47480 w 380096"/>
                <a:gd name="connsiteY0" fmla="*/ 350512 h 350806"/>
                <a:gd name="connsiteX1" fmla="*/ 113219 w 380096"/>
                <a:gd name="connsiteY1" fmla="*/ 341470 h 350806"/>
                <a:gd name="connsiteX2" fmla="*/ 203883 w 380096"/>
                <a:gd name="connsiteY2" fmla="*/ 339026 h 350806"/>
                <a:gd name="connsiteX3" fmla="*/ 238218 w 380096"/>
                <a:gd name="connsiteY3" fmla="*/ 340614 h 350806"/>
                <a:gd name="connsiteX4" fmla="*/ 277197 w 380096"/>
                <a:gd name="connsiteY4" fmla="*/ 242862 h 350806"/>
                <a:gd name="connsiteX5" fmla="*/ 358698 w 380096"/>
                <a:gd name="connsiteY5" fmla="*/ 293449 h 350806"/>
                <a:gd name="connsiteX6" fmla="*/ 379348 w 380096"/>
                <a:gd name="connsiteY6" fmla="*/ 260335 h 350806"/>
                <a:gd name="connsiteX7" fmla="*/ 291860 w 380096"/>
                <a:gd name="connsiteY7" fmla="*/ 205961 h 350806"/>
                <a:gd name="connsiteX8" fmla="*/ 297114 w 380096"/>
                <a:gd name="connsiteY8" fmla="*/ 192765 h 350806"/>
                <a:gd name="connsiteX9" fmla="*/ 297114 w 380096"/>
                <a:gd name="connsiteY9" fmla="*/ 175169 h 350806"/>
                <a:gd name="connsiteX10" fmla="*/ 223800 w 380096"/>
                <a:gd name="connsiteY10" fmla="*/ 32452 h 350806"/>
                <a:gd name="connsiteX11" fmla="*/ 213781 w 380096"/>
                <a:gd name="connsiteY11" fmla="*/ 24998 h 350806"/>
                <a:gd name="connsiteX12" fmla="*/ 108698 w 380096"/>
                <a:gd name="connsiteY12" fmla="*/ 1171 h 350806"/>
                <a:gd name="connsiteX13" fmla="*/ 32940 w 380096"/>
                <a:gd name="connsiteY13" fmla="*/ -295 h 350806"/>
                <a:gd name="connsiteX14" fmla="*/ 20294 w 380096"/>
                <a:gd name="connsiteY14" fmla="*/ 12962 h 350806"/>
                <a:gd name="connsiteX15" fmla="*/ 20721 w 380096"/>
                <a:gd name="connsiteY15" fmla="*/ 15956 h 350806"/>
                <a:gd name="connsiteX16" fmla="*/ 34895 w 380096"/>
                <a:gd name="connsiteY16" fmla="*/ 33796 h 350806"/>
                <a:gd name="connsiteX17" fmla="*/ 38072 w 380096"/>
                <a:gd name="connsiteY17" fmla="*/ 47725 h 350806"/>
                <a:gd name="connsiteX18" fmla="*/ 38072 w 380096"/>
                <a:gd name="connsiteY18" fmla="*/ 47725 h 350806"/>
                <a:gd name="connsiteX19" fmla="*/ 23532 w 380096"/>
                <a:gd name="connsiteY19" fmla="*/ 50536 h 350806"/>
                <a:gd name="connsiteX20" fmla="*/ 193 w 380096"/>
                <a:gd name="connsiteY20" fmla="*/ 90736 h 350806"/>
                <a:gd name="connsiteX21" fmla="*/ 36850 w 380096"/>
                <a:gd name="connsiteY21" fmla="*/ 320086 h 350806"/>
                <a:gd name="connsiteX22" fmla="*/ 47480 w 380096"/>
                <a:gd name="connsiteY22" fmla="*/ 350512 h 350806"/>
                <a:gd name="connsiteX23" fmla="*/ 126048 w 380096"/>
                <a:gd name="connsiteY23" fmla="*/ 95990 h 350806"/>
                <a:gd name="connsiteX24" fmla="*/ 135946 w 380096"/>
                <a:gd name="connsiteY24" fmla="*/ 108209 h 350806"/>
                <a:gd name="connsiteX25" fmla="*/ 114685 w 380096"/>
                <a:gd name="connsiteY25" fmla="*/ 95013 h 350806"/>
                <a:gd name="connsiteX26" fmla="*/ 160995 w 380096"/>
                <a:gd name="connsiteY26" fmla="*/ 170159 h 350806"/>
                <a:gd name="connsiteX27" fmla="*/ 153663 w 380096"/>
                <a:gd name="connsiteY27" fmla="*/ 215003 h 350806"/>
                <a:gd name="connsiteX28" fmla="*/ 149753 w 380096"/>
                <a:gd name="connsiteY28" fmla="*/ 218913 h 350806"/>
                <a:gd name="connsiteX29" fmla="*/ 149753 w 380096"/>
                <a:gd name="connsiteY29" fmla="*/ 218913 h 350806"/>
                <a:gd name="connsiteX30" fmla="*/ 113096 w 380096"/>
                <a:gd name="connsiteY30" fmla="*/ 189099 h 350806"/>
                <a:gd name="connsiteX31" fmla="*/ 85604 w 380096"/>
                <a:gd name="connsiteY31" fmla="*/ 123361 h 35080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Lst>
              <a:rect l="l" t="t" r="r" b="b"/>
              <a:pathLst>
                <a:path w="380096" h="350806">
                  <a:moveTo>
                    <a:pt x="47480" y="350512"/>
                  </a:moveTo>
                  <a:cubicBezTo>
                    <a:pt x="69474" y="348679"/>
                    <a:pt x="91469" y="343302"/>
                    <a:pt x="113219" y="341470"/>
                  </a:cubicBezTo>
                  <a:cubicBezTo>
                    <a:pt x="143375" y="338940"/>
                    <a:pt x="173642" y="338134"/>
                    <a:pt x="203883" y="339026"/>
                  </a:cubicBezTo>
                  <a:cubicBezTo>
                    <a:pt x="215369" y="339026"/>
                    <a:pt x="226733" y="339759"/>
                    <a:pt x="238218" y="340614"/>
                  </a:cubicBezTo>
                  <a:lnTo>
                    <a:pt x="277197" y="242862"/>
                  </a:lnTo>
                  <a:lnTo>
                    <a:pt x="358698" y="293449"/>
                  </a:lnTo>
                  <a:lnTo>
                    <a:pt x="379348" y="260335"/>
                  </a:lnTo>
                  <a:lnTo>
                    <a:pt x="291860" y="205961"/>
                  </a:lnTo>
                  <a:lnTo>
                    <a:pt x="297114" y="192765"/>
                  </a:lnTo>
                  <a:cubicBezTo>
                    <a:pt x="299815" y="187205"/>
                    <a:pt x="299815" y="180729"/>
                    <a:pt x="297114" y="175169"/>
                  </a:cubicBezTo>
                  <a:lnTo>
                    <a:pt x="223800" y="32452"/>
                  </a:lnTo>
                  <a:cubicBezTo>
                    <a:pt x="221748" y="28590"/>
                    <a:pt x="218070" y="25853"/>
                    <a:pt x="213781" y="24998"/>
                  </a:cubicBezTo>
                  <a:lnTo>
                    <a:pt x="108698" y="1171"/>
                  </a:lnTo>
                  <a:lnTo>
                    <a:pt x="32940" y="-295"/>
                  </a:lnTo>
                  <a:cubicBezTo>
                    <a:pt x="25792" y="-124"/>
                    <a:pt x="20122" y="5802"/>
                    <a:pt x="20294" y="12962"/>
                  </a:cubicBezTo>
                  <a:cubicBezTo>
                    <a:pt x="20318" y="13977"/>
                    <a:pt x="20464" y="14979"/>
                    <a:pt x="20721" y="15956"/>
                  </a:cubicBezTo>
                  <a:cubicBezTo>
                    <a:pt x="24008" y="22909"/>
                    <a:pt x="28859" y="29018"/>
                    <a:pt x="34895" y="33796"/>
                  </a:cubicBezTo>
                  <a:cubicBezTo>
                    <a:pt x="35420" y="38549"/>
                    <a:pt x="36496" y="43217"/>
                    <a:pt x="38072" y="47725"/>
                  </a:cubicBezTo>
                  <a:lnTo>
                    <a:pt x="38072" y="47725"/>
                  </a:lnTo>
                  <a:cubicBezTo>
                    <a:pt x="33062" y="47285"/>
                    <a:pt x="28015" y="48251"/>
                    <a:pt x="23532" y="50536"/>
                  </a:cubicBezTo>
                  <a:cubicBezTo>
                    <a:pt x="-5549" y="64588"/>
                    <a:pt x="-906" y="74974"/>
                    <a:pt x="193" y="90736"/>
                  </a:cubicBezTo>
                  <a:cubicBezTo>
                    <a:pt x="6058" y="168070"/>
                    <a:pt x="18326" y="244781"/>
                    <a:pt x="36850" y="320086"/>
                  </a:cubicBezTo>
                  <a:cubicBezTo>
                    <a:pt x="39660" y="329495"/>
                    <a:pt x="43815" y="339881"/>
                    <a:pt x="47480" y="350512"/>
                  </a:cubicBezTo>
                  <a:close/>
                  <a:moveTo>
                    <a:pt x="126048" y="95990"/>
                  </a:moveTo>
                  <a:lnTo>
                    <a:pt x="135946" y="108209"/>
                  </a:lnTo>
                  <a:lnTo>
                    <a:pt x="114685" y="95013"/>
                  </a:lnTo>
                  <a:close/>
                  <a:moveTo>
                    <a:pt x="160995" y="170159"/>
                  </a:moveTo>
                  <a:cubicBezTo>
                    <a:pt x="155924" y="184553"/>
                    <a:pt x="153443" y="199742"/>
                    <a:pt x="153663" y="215003"/>
                  </a:cubicBezTo>
                  <a:lnTo>
                    <a:pt x="149753" y="218913"/>
                  </a:lnTo>
                  <a:lnTo>
                    <a:pt x="149753" y="218913"/>
                  </a:lnTo>
                  <a:cubicBezTo>
                    <a:pt x="133673" y="215003"/>
                    <a:pt x="120208" y="204043"/>
                    <a:pt x="113096" y="189099"/>
                  </a:cubicBezTo>
                  <a:cubicBezTo>
                    <a:pt x="104543" y="170526"/>
                    <a:pt x="91713" y="141445"/>
                    <a:pt x="85604" y="123361"/>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72" name="Freeform: Shape 51">
              <a:extLst>
                <a:ext uri="{FF2B5EF4-FFF2-40B4-BE49-F238E27FC236}">
                  <a16:creationId xmlns:a16="http://schemas.microsoft.com/office/drawing/2014/main" id="{00000000-0008-0000-0300-000068030000}"/>
                </a:ext>
              </a:extLst>
            </xdr:cNvPr>
            <xdr:cNvSpPr/>
          </xdr:nvSpPr>
          <xdr:spPr>
            <a:xfrm>
              <a:off x="11150994" y="2564103"/>
              <a:ext cx="196245" cy="233883"/>
            </a:xfrm>
            <a:custGeom>
              <a:avLst/>
              <a:gdLst>
                <a:gd name="connsiteX0" fmla="*/ -740 w 196245"/>
                <a:gd name="connsiteY0" fmla="*/ -295 h 233883"/>
                <a:gd name="connsiteX1" fmla="*/ 90780 w 196245"/>
                <a:gd name="connsiteY1" fmla="*/ 66787 h 233883"/>
                <a:gd name="connsiteX2" fmla="*/ 134402 w 196245"/>
                <a:gd name="connsiteY2" fmla="*/ 122383 h 233883"/>
                <a:gd name="connsiteX3" fmla="*/ 122183 w 196245"/>
                <a:gd name="connsiteY3" fmla="*/ 214637 h 233883"/>
                <a:gd name="connsiteX4" fmla="*/ 195497 w 196245"/>
                <a:gd name="connsiteY4" fmla="*/ 202418 h 233883"/>
                <a:gd name="connsiteX5" fmla="*/ 174236 w 196245"/>
                <a:gd name="connsiteY5" fmla="*/ 30863 h 23388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96245" h="233883">
                  <a:moveTo>
                    <a:pt x="-740" y="-295"/>
                  </a:moveTo>
                  <a:cubicBezTo>
                    <a:pt x="-740" y="-295"/>
                    <a:pt x="-3550" y="64832"/>
                    <a:pt x="90780" y="66787"/>
                  </a:cubicBezTo>
                  <a:lnTo>
                    <a:pt x="134402" y="122383"/>
                  </a:lnTo>
                  <a:cubicBezTo>
                    <a:pt x="118640" y="150426"/>
                    <a:pt x="114265" y="183454"/>
                    <a:pt x="122183" y="214637"/>
                  </a:cubicBezTo>
                  <a:cubicBezTo>
                    <a:pt x="133547" y="263512"/>
                    <a:pt x="195497" y="202418"/>
                    <a:pt x="195497" y="202418"/>
                  </a:cubicBezTo>
                  <a:lnTo>
                    <a:pt x="174236" y="30863"/>
                  </a:lnTo>
                  <a:close/>
                </a:path>
              </a:pathLst>
            </a:custGeom>
            <a:solidFill>
              <a:srgbClr val="D36F54"/>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73" name="Freeform: Shape 52">
              <a:extLst>
                <a:ext uri="{FF2B5EF4-FFF2-40B4-BE49-F238E27FC236}">
                  <a16:creationId xmlns:a16="http://schemas.microsoft.com/office/drawing/2014/main" id="{00000000-0008-0000-0300-000069030000}"/>
                </a:ext>
              </a:extLst>
            </xdr:cNvPr>
            <xdr:cNvSpPr/>
          </xdr:nvSpPr>
          <xdr:spPr>
            <a:xfrm>
              <a:off x="11063637" y="2525369"/>
              <a:ext cx="126955" cy="138318"/>
            </a:xfrm>
            <a:custGeom>
              <a:avLst/>
              <a:gdLst>
                <a:gd name="connsiteX0" fmla="*/ 0 w 126955"/>
                <a:gd name="connsiteY0" fmla="*/ 0 h 138318"/>
                <a:gd name="connsiteX1" fmla="*/ 15885 w 126955"/>
                <a:gd name="connsiteY1" fmla="*/ 16984 h 138318"/>
                <a:gd name="connsiteX2" fmla="*/ 75880 w 126955"/>
                <a:gd name="connsiteY2" fmla="*/ 107649 h 138318"/>
                <a:gd name="connsiteX3" fmla="*/ 126955 w 126955"/>
                <a:gd name="connsiteY3" fmla="*/ 138319 h 138318"/>
                <a:gd name="connsiteX4" fmla="*/ 126955 w 126955"/>
                <a:gd name="connsiteY4" fmla="*/ 69404 h 138318"/>
                <a:gd name="connsiteX5" fmla="*/ 0 w 126955"/>
                <a:gd name="connsiteY5" fmla="*/ 0 h 1383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26955" h="138318">
                  <a:moveTo>
                    <a:pt x="0" y="0"/>
                  </a:moveTo>
                  <a:lnTo>
                    <a:pt x="15885" y="16984"/>
                  </a:lnTo>
                  <a:lnTo>
                    <a:pt x="75880" y="107649"/>
                  </a:lnTo>
                  <a:lnTo>
                    <a:pt x="126955" y="138319"/>
                  </a:lnTo>
                  <a:lnTo>
                    <a:pt x="126955" y="69404"/>
                  </a:lnTo>
                  <a:lnTo>
                    <a:pt x="0" y="0"/>
                  </a:ln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74" name="Freeform: Shape 53">
              <a:extLst>
                <a:ext uri="{FF2B5EF4-FFF2-40B4-BE49-F238E27FC236}">
                  <a16:creationId xmlns:a16="http://schemas.microsoft.com/office/drawing/2014/main" id="{00000000-0008-0000-0300-00006A030000}"/>
                </a:ext>
              </a:extLst>
            </xdr:cNvPr>
            <xdr:cNvSpPr/>
          </xdr:nvSpPr>
          <xdr:spPr>
            <a:xfrm rot="18111602">
              <a:off x="11156823" y="2505265"/>
              <a:ext cx="39100" cy="180229"/>
            </a:xfrm>
            <a:custGeom>
              <a:avLst/>
              <a:gdLst>
                <a:gd name="connsiteX0" fmla="*/ -748 w 39100"/>
                <a:gd name="connsiteY0" fmla="*/ -295 h 180229"/>
                <a:gd name="connsiteX1" fmla="*/ 38353 w 39100"/>
                <a:gd name="connsiteY1" fmla="*/ -295 h 180229"/>
                <a:gd name="connsiteX2" fmla="*/ 38353 w 39100"/>
                <a:gd name="connsiteY2" fmla="*/ 179935 h 180229"/>
                <a:gd name="connsiteX3" fmla="*/ -748 w 39100"/>
                <a:gd name="connsiteY3" fmla="*/ 179935 h 180229"/>
              </a:gdLst>
              <a:ahLst/>
              <a:cxnLst>
                <a:cxn ang="0">
                  <a:pos x="connsiteX0" y="connsiteY0"/>
                </a:cxn>
                <a:cxn ang="0">
                  <a:pos x="connsiteX1" y="connsiteY1"/>
                </a:cxn>
                <a:cxn ang="0">
                  <a:pos x="connsiteX2" y="connsiteY2"/>
                </a:cxn>
                <a:cxn ang="0">
                  <a:pos x="connsiteX3" y="connsiteY3"/>
                </a:cxn>
              </a:cxnLst>
              <a:rect l="l" t="t" r="r" b="b"/>
              <a:pathLst>
                <a:path w="39100" h="180229">
                  <a:moveTo>
                    <a:pt x="-748" y="-295"/>
                  </a:moveTo>
                  <a:lnTo>
                    <a:pt x="38353" y="-295"/>
                  </a:lnTo>
                  <a:lnTo>
                    <a:pt x="38353" y="179935"/>
                  </a:lnTo>
                  <a:lnTo>
                    <a:pt x="-748" y="179935"/>
                  </a:lnTo>
                  <a:close/>
                </a:path>
              </a:pathLst>
            </a:custGeom>
            <a:solidFill>
              <a:srgbClr val="FDB515"/>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75" name="Freeform: Shape 54">
              <a:extLst>
                <a:ext uri="{FF2B5EF4-FFF2-40B4-BE49-F238E27FC236}">
                  <a16:creationId xmlns:a16="http://schemas.microsoft.com/office/drawing/2014/main" id="{00000000-0008-0000-0300-00006B030000}"/>
                </a:ext>
              </a:extLst>
            </xdr:cNvPr>
            <xdr:cNvSpPr/>
          </xdr:nvSpPr>
          <xdr:spPr>
            <a:xfrm rot="18111602">
              <a:off x="11163949" y="2508098"/>
              <a:ext cx="14662" cy="168133"/>
            </a:xfrm>
            <a:custGeom>
              <a:avLst/>
              <a:gdLst>
                <a:gd name="connsiteX0" fmla="*/ -749 w 14662"/>
                <a:gd name="connsiteY0" fmla="*/ -295 h 168133"/>
                <a:gd name="connsiteX1" fmla="*/ 13914 w 14662"/>
                <a:gd name="connsiteY1" fmla="*/ -295 h 168133"/>
                <a:gd name="connsiteX2" fmla="*/ 13914 w 14662"/>
                <a:gd name="connsiteY2" fmla="*/ 167838 h 168133"/>
                <a:gd name="connsiteX3" fmla="*/ -749 w 14662"/>
                <a:gd name="connsiteY3" fmla="*/ 167838 h 168133"/>
              </a:gdLst>
              <a:ahLst/>
              <a:cxnLst>
                <a:cxn ang="0">
                  <a:pos x="connsiteX0" y="connsiteY0"/>
                </a:cxn>
                <a:cxn ang="0">
                  <a:pos x="connsiteX1" y="connsiteY1"/>
                </a:cxn>
                <a:cxn ang="0">
                  <a:pos x="connsiteX2" y="connsiteY2"/>
                </a:cxn>
                <a:cxn ang="0">
                  <a:pos x="connsiteX3" y="connsiteY3"/>
                </a:cxn>
              </a:cxnLst>
              <a:rect l="l" t="t" r="r" b="b"/>
              <a:pathLst>
                <a:path w="14662" h="168133">
                  <a:moveTo>
                    <a:pt x="-749" y="-295"/>
                  </a:moveTo>
                  <a:lnTo>
                    <a:pt x="13914" y="-295"/>
                  </a:lnTo>
                  <a:lnTo>
                    <a:pt x="13914" y="167838"/>
                  </a:lnTo>
                  <a:lnTo>
                    <a:pt x="-749" y="167838"/>
                  </a:lnTo>
                  <a:close/>
                </a:path>
              </a:pathLst>
            </a:custGeom>
            <a:solidFill>
              <a:srgbClr val="FEDA42"/>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76" name="Freeform: Shape 55">
              <a:extLst>
                <a:ext uri="{FF2B5EF4-FFF2-40B4-BE49-F238E27FC236}">
                  <a16:creationId xmlns:a16="http://schemas.microsoft.com/office/drawing/2014/main" id="{00000000-0008-0000-0300-00006C030000}"/>
                </a:ext>
              </a:extLst>
            </xdr:cNvPr>
            <xdr:cNvSpPr/>
          </xdr:nvSpPr>
          <xdr:spPr>
            <a:xfrm>
              <a:off x="11129131" y="2586929"/>
              <a:ext cx="73313" cy="48166"/>
            </a:xfrm>
            <a:custGeom>
              <a:avLst/>
              <a:gdLst>
                <a:gd name="connsiteX0" fmla="*/ -749 w 73313"/>
                <a:gd name="connsiteY0" fmla="*/ 2050 h 48166"/>
                <a:gd name="connsiteX1" fmla="*/ 72565 w 73313"/>
                <a:gd name="connsiteY1" fmla="*/ 47871 h 48166"/>
                <a:gd name="connsiteX2" fmla="*/ 44828 w 73313"/>
                <a:gd name="connsiteY2" fmla="*/ 11948 h 48166"/>
                <a:gd name="connsiteX3" fmla="*/ -749 w 73313"/>
                <a:gd name="connsiteY3" fmla="*/ 2050 h 48166"/>
              </a:gdLst>
              <a:ahLst/>
              <a:cxnLst>
                <a:cxn ang="0">
                  <a:pos x="connsiteX0" y="connsiteY0"/>
                </a:cxn>
                <a:cxn ang="0">
                  <a:pos x="connsiteX1" y="connsiteY1"/>
                </a:cxn>
                <a:cxn ang="0">
                  <a:pos x="connsiteX2" y="connsiteY2"/>
                </a:cxn>
                <a:cxn ang="0">
                  <a:pos x="connsiteX3" y="connsiteY3"/>
                </a:cxn>
              </a:cxnLst>
              <a:rect l="l" t="t" r="r" b="b"/>
              <a:pathLst>
                <a:path w="73313" h="48166">
                  <a:moveTo>
                    <a:pt x="-749" y="2050"/>
                  </a:moveTo>
                  <a:lnTo>
                    <a:pt x="72565" y="47871"/>
                  </a:lnTo>
                  <a:cubicBezTo>
                    <a:pt x="72565" y="37241"/>
                    <a:pt x="61568" y="22822"/>
                    <a:pt x="44828" y="11948"/>
                  </a:cubicBezTo>
                  <a:cubicBezTo>
                    <a:pt x="28088" y="1072"/>
                    <a:pt x="8416" y="-3449"/>
                    <a:pt x="-749" y="2050"/>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77" name="Freeform: Shape 56">
              <a:extLst>
                <a:ext uri="{FF2B5EF4-FFF2-40B4-BE49-F238E27FC236}">
                  <a16:creationId xmlns:a16="http://schemas.microsoft.com/office/drawing/2014/main" id="{00000000-0008-0000-0300-00006D030000}"/>
                </a:ext>
              </a:extLst>
            </xdr:cNvPr>
            <xdr:cNvSpPr/>
          </xdr:nvSpPr>
          <xdr:spPr>
            <a:xfrm>
              <a:off x="11136548" y="2549196"/>
              <a:ext cx="68584" cy="41481"/>
            </a:xfrm>
            <a:custGeom>
              <a:avLst/>
              <a:gdLst>
                <a:gd name="connsiteX0" fmla="*/ 1243 w 68584"/>
                <a:gd name="connsiteY0" fmla="*/ -295 h 41481"/>
                <a:gd name="connsiteX1" fmla="*/ -224 w 68584"/>
                <a:gd name="connsiteY1" fmla="*/ 2515 h 41481"/>
                <a:gd name="connsiteX2" fmla="*/ 36433 w 68584"/>
                <a:gd name="connsiteY2" fmla="*/ 37095 h 41481"/>
                <a:gd name="connsiteX3" fmla="*/ 67836 w 68584"/>
                <a:gd name="connsiteY3" fmla="*/ 40883 h 41481"/>
              </a:gdLst>
              <a:ahLst/>
              <a:cxnLst>
                <a:cxn ang="0">
                  <a:pos x="connsiteX0" y="connsiteY0"/>
                </a:cxn>
                <a:cxn ang="0">
                  <a:pos x="connsiteX1" y="connsiteY1"/>
                </a:cxn>
                <a:cxn ang="0">
                  <a:pos x="connsiteX2" y="connsiteY2"/>
                </a:cxn>
                <a:cxn ang="0">
                  <a:pos x="connsiteX3" y="connsiteY3"/>
                </a:cxn>
              </a:cxnLst>
              <a:rect l="l" t="t" r="r" b="b"/>
              <a:pathLst>
                <a:path w="68584" h="41481">
                  <a:moveTo>
                    <a:pt x="1243" y="-295"/>
                  </a:moveTo>
                  <a:cubicBezTo>
                    <a:pt x="583" y="548"/>
                    <a:pt x="94" y="1501"/>
                    <a:pt x="-224" y="2515"/>
                  </a:cubicBezTo>
                  <a:cubicBezTo>
                    <a:pt x="-3889" y="14734"/>
                    <a:pt x="11995" y="29519"/>
                    <a:pt x="36433" y="37095"/>
                  </a:cubicBezTo>
                  <a:cubicBezTo>
                    <a:pt x="46514" y="40540"/>
                    <a:pt x="57218" y="41836"/>
                    <a:pt x="67836" y="40883"/>
                  </a:cubicBezTo>
                  <a:close/>
                </a:path>
              </a:pathLst>
            </a:custGeom>
            <a:solidFill>
              <a:srgbClr val="D36F54">
                <a:alpha val="3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78" name="Freeform: Shape 57">
              <a:extLst>
                <a:ext uri="{FF2B5EF4-FFF2-40B4-BE49-F238E27FC236}">
                  <a16:creationId xmlns:a16="http://schemas.microsoft.com/office/drawing/2014/main" id="{00000000-0008-0000-0300-00006E030000}"/>
                </a:ext>
              </a:extLst>
            </xdr:cNvPr>
            <xdr:cNvSpPr/>
          </xdr:nvSpPr>
          <xdr:spPr>
            <a:xfrm>
              <a:off x="11120668" y="2535125"/>
              <a:ext cx="371855" cy="686236"/>
            </a:xfrm>
            <a:custGeom>
              <a:avLst/>
              <a:gdLst>
                <a:gd name="connsiteX0" fmla="*/ 291806 w 371855"/>
                <a:gd name="connsiteY0" fmla="*/ 174578 h 686236"/>
                <a:gd name="connsiteX1" fmla="*/ 218492 w 371855"/>
                <a:gd name="connsiteY1" fmla="*/ 31860 h 686236"/>
                <a:gd name="connsiteX2" fmla="*/ 208472 w 371855"/>
                <a:gd name="connsiteY2" fmla="*/ 24284 h 686236"/>
                <a:gd name="connsiteX3" fmla="*/ 103267 w 371855"/>
                <a:gd name="connsiteY3" fmla="*/ 1191 h 686236"/>
                <a:gd name="connsiteX4" fmla="*/ 27509 w 371855"/>
                <a:gd name="connsiteY4" fmla="*/ -275 h 686236"/>
                <a:gd name="connsiteX5" fmla="*/ 14618 w 371855"/>
                <a:gd name="connsiteY5" fmla="*/ 11235 h 686236"/>
                <a:gd name="connsiteX6" fmla="*/ 15290 w 371855"/>
                <a:gd name="connsiteY6" fmla="*/ 15976 h 686236"/>
                <a:gd name="connsiteX7" fmla="*/ 94224 w 371855"/>
                <a:gd name="connsiteY7" fmla="*/ 50677 h 686236"/>
                <a:gd name="connsiteX8" fmla="*/ 181102 w 371855"/>
                <a:gd name="connsiteY8" fmla="*/ 81347 h 686236"/>
                <a:gd name="connsiteX9" fmla="*/ 188921 w 371855"/>
                <a:gd name="connsiteY9" fmla="*/ 156860 h 686236"/>
                <a:gd name="connsiteX10" fmla="*/ 181468 w 371855"/>
                <a:gd name="connsiteY10" fmla="*/ 181298 h 686236"/>
                <a:gd name="connsiteX11" fmla="*/ 144811 w 371855"/>
                <a:gd name="connsiteY11" fmla="*/ 218933 h 686236"/>
                <a:gd name="connsiteX12" fmla="*/ 144811 w 371855"/>
                <a:gd name="connsiteY12" fmla="*/ 218933 h 686236"/>
                <a:gd name="connsiteX13" fmla="*/ 108154 w 371855"/>
                <a:gd name="connsiteY13" fmla="*/ 189119 h 686236"/>
                <a:gd name="connsiteX14" fmla="*/ 77851 w 371855"/>
                <a:gd name="connsiteY14" fmla="*/ 114094 h 686236"/>
                <a:gd name="connsiteX15" fmla="*/ 9425 w 371855"/>
                <a:gd name="connsiteY15" fmla="*/ 56909 h 686236"/>
                <a:gd name="connsiteX16" fmla="*/ 13335 w 371855"/>
                <a:gd name="connsiteY16" fmla="*/ 110306 h 686236"/>
                <a:gd name="connsiteX17" fmla="*/ 49992 w 371855"/>
                <a:gd name="connsiteY17" fmla="*/ 272574 h 686236"/>
                <a:gd name="connsiteX18" fmla="*/ 103755 w 371855"/>
                <a:gd name="connsiteY18" fmla="*/ 401606 h 686236"/>
                <a:gd name="connsiteX19" fmla="*/ 149332 w 371855"/>
                <a:gd name="connsiteY19" fmla="*/ 685942 h 686236"/>
                <a:gd name="connsiteX20" fmla="*/ 371107 w 371855"/>
                <a:gd name="connsiteY20" fmla="*/ 685942 h 686236"/>
                <a:gd name="connsiteX21" fmla="*/ 224479 w 371855"/>
                <a:gd name="connsiteY21" fmla="*/ 360673 h 686236"/>
                <a:gd name="connsiteX22" fmla="*/ 291195 w 371855"/>
                <a:gd name="connsiteY22" fmla="*/ 192784 h 686236"/>
                <a:gd name="connsiteX23" fmla="*/ 291806 w 371855"/>
                <a:gd name="connsiteY23" fmla="*/ 174578 h 68623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Lst>
              <a:rect l="l" t="t" r="r" b="b"/>
              <a:pathLst>
                <a:path w="371855" h="686236">
                  <a:moveTo>
                    <a:pt x="291806" y="174578"/>
                  </a:moveTo>
                  <a:lnTo>
                    <a:pt x="218492" y="31860"/>
                  </a:lnTo>
                  <a:cubicBezTo>
                    <a:pt x="216512" y="27913"/>
                    <a:pt x="212810" y="25115"/>
                    <a:pt x="208472" y="24284"/>
                  </a:cubicBezTo>
                  <a:lnTo>
                    <a:pt x="103267" y="1191"/>
                  </a:lnTo>
                  <a:lnTo>
                    <a:pt x="27509" y="-275"/>
                  </a:lnTo>
                  <a:cubicBezTo>
                    <a:pt x="20776" y="-654"/>
                    <a:pt x="14997" y="4490"/>
                    <a:pt x="14618" y="11235"/>
                  </a:cubicBezTo>
                  <a:cubicBezTo>
                    <a:pt x="14532" y="12847"/>
                    <a:pt x="14752" y="14448"/>
                    <a:pt x="15290" y="15976"/>
                  </a:cubicBezTo>
                  <a:cubicBezTo>
                    <a:pt x="22988" y="32593"/>
                    <a:pt x="43149" y="51655"/>
                    <a:pt x="94224" y="50677"/>
                  </a:cubicBezTo>
                  <a:lnTo>
                    <a:pt x="181102" y="81347"/>
                  </a:lnTo>
                  <a:cubicBezTo>
                    <a:pt x="180809" y="106738"/>
                    <a:pt x="183423" y="132068"/>
                    <a:pt x="188921" y="156860"/>
                  </a:cubicBezTo>
                  <a:cubicBezTo>
                    <a:pt x="190607" y="165731"/>
                    <a:pt x="187822" y="174871"/>
                    <a:pt x="181468" y="181298"/>
                  </a:cubicBezTo>
                  <a:lnTo>
                    <a:pt x="144811" y="218933"/>
                  </a:lnTo>
                  <a:lnTo>
                    <a:pt x="144811" y="218933"/>
                  </a:lnTo>
                  <a:cubicBezTo>
                    <a:pt x="128731" y="215023"/>
                    <a:pt x="115266" y="204062"/>
                    <a:pt x="108154" y="189119"/>
                  </a:cubicBezTo>
                  <a:cubicBezTo>
                    <a:pt x="95850" y="165059"/>
                    <a:pt x="85708" y="139949"/>
                    <a:pt x="77851" y="114094"/>
                  </a:cubicBezTo>
                  <a:cubicBezTo>
                    <a:pt x="73696" y="85990"/>
                    <a:pt x="44371" y="46401"/>
                    <a:pt x="9425" y="56909"/>
                  </a:cubicBezTo>
                  <a:cubicBezTo>
                    <a:pt x="-13180" y="63752"/>
                    <a:pt x="8203" y="95155"/>
                    <a:pt x="13335" y="110306"/>
                  </a:cubicBezTo>
                  <a:cubicBezTo>
                    <a:pt x="22988" y="138654"/>
                    <a:pt x="35940" y="224309"/>
                    <a:pt x="49992" y="272574"/>
                  </a:cubicBezTo>
                  <a:cubicBezTo>
                    <a:pt x="65400" y="316587"/>
                    <a:pt x="83350" y="359671"/>
                    <a:pt x="103755" y="401606"/>
                  </a:cubicBezTo>
                  <a:lnTo>
                    <a:pt x="149332" y="685942"/>
                  </a:lnTo>
                  <a:lnTo>
                    <a:pt x="371107" y="685942"/>
                  </a:lnTo>
                  <a:lnTo>
                    <a:pt x="224479" y="360673"/>
                  </a:lnTo>
                  <a:lnTo>
                    <a:pt x="291195" y="192784"/>
                  </a:lnTo>
                  <a:cubicBezTo>
                    <a:pt x="294249" y="187151"/>
                    <a:pt x="294469" y="180406"/>
                    <a:pt x="291806" y="174578"/>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79" name="Freeform: Shape 58">
              <a:extLst>
                <a:ext uri="{FF2B5EF4-FFF2-40B4-BE49-F238E27FC236}">
                  <a16:creationId xmlns:a16="http://schemas.microsoft.com/office/drawing/2014/main" id="{00000000-0008-0000-0300-00006F030000}"/>
                </a:ext>
              </a:extLst>
            </xdr:cNvPr>
            <xdr:cNvSpPr/>
          </xdr:nvSpPr>
          <xdr:spPr>
            <a:xfrm>
              <a:off x="11301540" y="2684827"/>
              <a:ext cx="108382" cy="105938"/>
            </a:xfrm>
            <a:custGeom>
              <a:avLst/>
              <a:gdLst>
                <a:gd name="connsiteX0" fmla="*/ 8660 w 108382"/>
                <a:gd name="connsiteY0" fmla="*/ -295 h 105938"/>
                <a:gd name="connsiteX1" fmla="*/ 9393 w 108382"/>
                <a:gd name="connsiteY1" fmla="*/ 3981 h 105938"/>
                <a:gd name="connsiteX2" fmla="*/ 2062 w 108382"/>
                <a:gd name="connsiteY2" fmla="*/ 28419 h 105938"/>
                <a:gd name="connsiteX3" fmla="*/ -749 w 108382"/>
                <a:gd name="connsiteY3" fmla="*/ 31596 h 105938"/>
                <a:gd name="connsiteX4" fmla="*/ 86251 w 108382"/>
                <a:gd name="connsiteY4" fmla="*/ 105643 h 105938"/>
                <a:gd name="connsiteX5" fmla="*/ 107634 w 108382"/>
                <a:gd name="connsiteY5" fmla="*/ 52124 h 10593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8382" h="105938">
                  <a:moveTo>
                    <a:pt x="8660" y="-295"/>
                  </a:moveTo>
                  <a:lnTo>
                    <a:pt x="9393" y="3981"/>
                  </a:lnTo>
                  <a:cubicBezTo>
                    <a:pt x="11080" y="12840"/>
                    <a:pt x="8343" y="21955"/>
                    <a:pt x="2062" y="28419"/>
                  </a:cubicBezTo>
                  <a:lnTo>
                    <a:pt x="-749" y="31596"/>
                  </a:lnTo>
                  <a:lnTo>
                    <a:pt x="86251" y="105643"/>
                  </a:lnTo>
                  <a:lnTo>
                    <a:pt x="107634" y="52124"/>
                  </a:lnTo>
                  <a:close/>
                </a:path>
              </a:pathLst>
            </a:custGeom>
            <a:solidFill>
              <a:srgbClr val="E67B6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80" name="Freeform: Shape 59">
              <a:extLst>
                <a:ext uri="{FF2B5EF4-FFF2-40B4-BE49-F238E27FC236}">
                  <a16:creationId xmlns:a16="http://schemas.microsoft.com/office/drawing/2014/main" id="{00000000-0008-0000-0300-000070030000}"/>
                </a:ext>
              </a:extLst>
            </xdr:cNvPr>
            <xdr:cNvSpPr/>
          </xdr:nvSpPr>
          <xdr:spPr>
            <a:xfrm rot="18092998">
              <a:off x="11372811" y="2564282"/>
              <a:ext cx="39100" cy="327835"/>
            </a:xfrm>
            <a:custGeom>
              <a:avLst/>
              <a:gdLst>
                <a:gd name="connsiteX0" fmla="*/ -749 w 39100"/>
                <a:gd name="connsiteY0" fmla="*/ -295 h 327835"/>
                <a:gd name="connsiteX1" fmla="*/ 38352 w 39100"/>
                <a:gd name="connsiteY1" fmla="*/ -295 h 327835"/>
                <a:gd name="connsiteX2" fmla="*/ 38352 w 39100"/>
                <a:gd name="connsiteY2" fmla="*/ 327540 h 327835"/>
                <a:gd name="connsiteX3" fmla="*/ -749 w 39100"/>
                <a:gd name="connsiteY3" fmla="*/ 327540 h 327835"/>
              </a:gdLst>
              <a:ahLst/>
              <a:cxnLst>
                <a:cxn ang="0">
                  <a:pos x="connsiteX0" y="connsiteY0"/>
                </a:cxn>
                <a:cxn ang="0">
                  <a:pos x="connsiteX1" y="connsiteY1"/>
                </a:cxn>
                <a:cxn ang="0">
                  <a:pos x="connsiteX2" y="connsiteY2"/>
                </a:cxn>
                <a:cxn ang="0">
                  <a:pos x="connsiteX3" y="connsiteY3"/>
                </a:cxn>
              </a:cxnLst>
              <a:rect l="l" t="t" r="r" b="b"/>
              <a:pathLst>
                <a:path w="39100" h="327835">
                  <a:moveTo>
                    <a:pt x="-749" y="-295"/>
                  </a:moveTo>
                  <a:lnTo>
                    <a:pt x="38352" y="-295"/>
                  </a:lnTo>
                  <a:lnTo>
                    <a:pt x="38352" y="327540"/>
                  </a:lnTo>
                  <a:lnTo>
                    <a:pt x="-749" y="327540"/>
                  </a:lnTo>
                  <a:close/>
                </a:path>
              </a:pathLst>
            </a:custGeom>
            <a:solidFill>
              <a:srgbClr val="FDB515"/>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81" name="Freeform: Shape 60">
              <a:extLst>
                <a:ext uri="{FF2B5EF4-FFF2-40B4-BE49-F238E27FC236}">
                  <a16:creationId xmlns:a16="http://schemas.microsoft.com/office/drawing/2014/main" id="{00000000-0008-0000-0300-000071030000}"/>
                </a:ext>
              </a:extLst>
            </xdr:cNvPr>
            <xdr:cNvSpPr/>
          </xdr:nvSpPr>
          <xdr:spPr>
            <a:xfrm rot="18093599">
              <a:off x="11379656" y="2554915"/>
              <a:ext cx="14662" cy="339931"/>
            </a:xfrm>
            <a:custGeom>
              <a:avLst/>
              <a:gdLst>
                <a:gd name="connsiteX0" fmla="*/ -749 w 14662"/>
                <a:gd name="connsiteY0" fmla="*/ -295 h 339931"/>
                <a:gd name="connsiteX1" fmla="*/ 13914 w 14662"/>
                <a:gd name="connsiteY1" fmla="*/ -295 h 339931"/>
                <a:gd name="connsiteX2" fmla="*/ 13914 w 14662"/>
                <a:gd name="connsiteY2" fmla="*/ 339637 h 339931"/>
                <a:gd name="connsiteX3" fmla="*/ -749 w 14662"/>
                <a:gd name="connsiteY3" fmla="*/ 339637 h 339931"/>
              </a:gdLst>
              <a:ahLst/>
              <a:cxnLst>
                <a:cxn ang="0">
                  <a:pos x="connsiteX0" y="connsiteY0"/>
                </a:cxn>
                <a:cxn ang="0">
                  <a:pos x="connsiteX1" y="connsiteY1"/>
                </a:cxn>
                <a:cxn ang="0">
                  <a:pos x="connsiteX2" y="connsiteY2"/>
                </a:cxn>
                <a:cxn ang="0">
                  <a:pos x="connsiteX3" y="connsiteY3"/>
                </a:cxn>
              </a:cxnLst>
              <a:rect l="l" t="t" r="r" b="b"/>
              <a:pathLst>
                <a:path w="14662" h="339931">
                  <a:moveTo>
                    <a:pt x="-749" y="-295"/>
                  </a:moveTo>
                  <a:lnTo>
                    <a:pt x="13914" y="-295"/>
                  </a:lnTo>
                  <a:lnTo>
                    <a:pt x="13914" y="339637"/>
                  </a:lnTo>
                  <a:lnTo>
                    <a:pt x="-749" y="339637"/>
                  </a:lnTo>
                  <a:close/>
                </a:path>
              </a:pathLst>
            </a:custGeom>
            <a:solidFill>
              <a:srgbClr val="FEDA42"/>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82" name="Freeform: Shape 61">
              <a:extLst>
                <a:ext uri="{FF2B5EF4-FFF2-40B4-BE49-F238E27FC236}">
                  <a16:creationId xmlns:a16="http://schemas.microsoft.com/office/drawing/2014/main" id="{00000000-0008-0000-0300-000072030000}"/>
                </a:ext>
              </a:extLst>
            </xdr:cNvPr>
            <xdr:cNvSpPr/>
          </xdr:nvSpPr>
          <xdr:spPr>
            <a:xfrm>
              <a:off x="11063637" y="2525369"/>
              <a:ext cx="46432" cy="39222"/>
            </a:xfrm>
            <a:custGeom>
              <a:avLst/>
              <a:gdLst>
                <a:gd name="connsiteX0" fmla="*/ 46432 w 46432"/>
                <a:gd name="connsiteY0" fmla="*/ 5743 h 39222"/>
                <a:gd name="connsiteX1" fmla="*/ 25660 w 46432"/>
                <a:gd name="connsiteY1" fmla="*/ 39223 h 39222"/>
                <a:gd name="connsiteX2" fmla="*/ 0 w 46432"/>
                <a:gd name="connsiteY2" fmla="*/ 0 h 39222"/>
                <a:gd name="connsiteX3" fmla="*/ 46432 w 46432"/>
                <a:gd name="connsiteY3" fmla="*/ 5743 h 39222"/>
              </a:gdLst>
              <a:ahLst/>
              <a:cxnLst>
                <a:cxn ang="0">
                  <a:pos x="connsiteX0" y="connsiteY0"/>
                </a:cxn>
                <a:cxn ang="0">
                  <a:pos x="connsiteX1" y="connsiteY1"/>
                </a:cxn>
                <a:cxn ang="0">
                  <a:pos x="connsiteX2" y="connsiteY2"/>
                </a:cxn>
                <a:cxn ang="0">
                  <a:pos x="connsiteX3" y="connsiteY3"/>
                </a:cxn>
              </a:cxnLst>
              <a:rect l="l" t="t" r="r" b="b"/>
              <a:pathLst>
                <a:path w="46432" h="39222">
                  <a:moveTo>
                    <a:pt x="46432" y="5743"/>
                  </a:moveTo>
                  <a:lnTo>
                    <a:pt x="25660" y="39223"/>
                  </a:lnTo>
                  <a:lnTo>
                    <a:pt x="0" y="0"/>
                  </a:lnTo>
                  <a:lnTo>
                    <a:pt x="46432" y="5743"/>
                  </a:lnTo>
                  <a:close/>
                </a:path>
              </a:pathLst>
            </a:custGeom>
            <a:solidFill>
              <a:srgbClr val="FCC29B"/>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83" name="Freeform: Shape 62">
              <a:extLst>
                <a:ext uri="{FF2B5EF4-FFF2-40B4-BE49-F238E27FC236}">
                  <a16:creationId xmlns:a16="http://schemas.microsoft.com/office/drawing/2014/main" id="{00000000-0008-0000-0300-000073030000}"/>
                </a:ext>
              </a:extLst>
            </xdr:cNvPr>
            <xdr:cNvSpPr/>
          </xdr:nvSpPr>
          <xdr:spPr>
            <a:xfrm>
              <a:off x="11063637" y="2525369"/>
              <a:ext cx="14051" cy="11852"/>
            </a:xfrm>
            <a:custGeom>
              <a:avLst/>
              <a:gdLst>
                <a:gd name="connsiteX0" fmla="*/ 14052 w 14051"/>
                <a:gd name="connsiteY0" fmla="*/ 1711 h 11852"/>
                <a:gd name="connsiteX1" fmla="*/ 0 w 14051"/>
                <a:gd name="connsiteY1" fmla="*/ 0 h 11852"/>
                <a:gd name="connsiteX2" fmla="*/ 7820 w 14051"/>
                <a:gd name="connsiteY2" fmla="*/ 11852 h 11852"/>
                <a:gd name="connsiteX3" fmla="*/ 14052 w 14051"/>
                <a:gd name="connsiteY3" fmla="*/ 1711 h 11852"/>
              </a:gdLst>
              <a:ahLst/>
              <a:cxnLst>
                <a:cxn ang="0">
                  <a:pos x="connsiteX0" y="connsiteY0"/>
                </a:cxn>
                <a:cxn ang="0">
                  <a:pos x="connsiteX1" y="connsiteY1"/>
                </a:cxn>
                <a:cxn ang="0">
                  <a:pos x="connsiteX2" y="connsiteY2"/>
                </a:cxn>
                <a:cxn ang="0">
                  <a:pos x="connsiteX3" y="connsiteY3"/>
                </a:cxn>
              </a:cxnLst>
              <a:rect l="l" t="t" r="r" b="b"/>
              <a:pathLst>
                <a:path w="14051" h="11852">
                  <a:moveTo>
                    <a:pt x="14052" y="1711"/>
                  </a:moveTo>
                  <a:lnTo>
                    <a:pt x="0" y="0"/>
                  </a:lnTo>
                  <a:lnTo>
                    <a:pt x="7820" y="11852"/>
                  </a:lnTo>
                  <a:lnTo>
                    <a:pt x="14052" y="1711"/>
                  </a:lnTo>
                  <a:close/>
                </a:path>
              </a:pathLst>
            </a:custGeom>
            <a:solidFill>
              <a:srgbClr val="4A4440"/>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84" name="Freeform: Shape 63">
              <a:extLst>
                <a:ext uri="{FF2B5EF4-FFF2-40B4-BE49-F238E27FC236}">
                  <a16:creationId xmlns:a16="http://schemas.microsoft.com/office/drawing/2014/main" id="{00000000-0008-0000-0300-000074030000}"/>
                </a:ext>
              </a:extLst>
            </xdr:cNvPr>
            <xdr:cNvSpPr/>
          </xdr:nvSpPr>
          <xdr:spPr>
            <a:xfrm>
              <a:off x="10538099" y="2603106"/>
              <a:ext cx="348105" cy="362518"/>
            </a:xfrm>
            <a:custGeom>
              <a:avLst/>
              <a:gdLst>
                <a:gd name="connsiteX0" fmla="*/ 324276 w 348105"/>
                <a:gd name="connsiteY0" fmla="*/ 193108 h 362518"/>
                <a:gd name="connsiteX1" fmla="*/ 281998 w 348105"/>
                <a:gd name="connsiteY1" fmla="*/ 263856 h 362518"/>
                <a:gd name="connsiteX2" fmla="*/ 243142 w 348105"/>
                <a:gd name="connsiteY2" fmla="*/ 298802 h 362518"/>
                <a:gd name="connsiteX3" fmla="*/ 236409 w 348105"/>
                <a:gd name="connsiteY3" fmla="*/ 293658 h 362518"/>
                <a:gd name="connsiteX4" fmla="*/ 236666 w 348105"/>
                <a:gd name="connsiteY4" fmla="*/ 290982 h 362518"/>
                <a:gd name="connsiteX5" fmla="*/ 250717 w 348105"/>
                <a:gd name="connsiteY5" fmla="*/ 238196 h 362518"/>
                <a:gd name="connsiteX6" fmla="*/ 329408 w 348105"/>
                <a:gd name="connsiteY6" fmla="*/ 122360 h 362518"/>
                <a:gd name="connsiteX7" fmla="*/ 310346 w 348105"/>
                <a:gd name="connsiteY7" fmla="*/ 67130 h 362518"/>
                <a:gd name="connsiteX8" fmla="*/ 205996 w 348105"/>
                <a:gd name="connsiteY8" fmla="*/ 187487 h 362518"/>
                <a:gd name="connsiteX9" fmla="*/ 196832 w 348105"/>
                <a:gd name="connsiteY9" fmla="*/ 183333 h 362518"/>
                <a:gd name="connsiteX10" fmla="*/ 282365 w 348105"/>
                <a:gd name="connsiteY10" fmla="*/ 76050 h 362518"/>
                <a:gd name="connsiteX11" fmla="*/ 266724 w 348105"/>
                <a:gd name="connsiteY11" fmla="*/ 22653 h 362518"/>
                <a:gd name="connsiteX12" fmla="*/ 245830 w 348105"/>
                <a:gd name="connsiteY12" fmla="*/ 39760 h 362518"/>
                <a:gd name="connsiteX13" fmla="*/ 247907 w 348105"/>
                <a:gd name="connsiteY13" fmla="*/ 33161 h 362518"/>
                <a:gd name="connsiteX14" fmla="*/ 247907 w 348105"/>
                <a:gd name="connsiteY14" fmla="*/ 30717 h 362518"/>
                <a:gd name="connsiteX15" fmla="*/ 247907 w 348105"/>
                <a:gd name="connsiteY15" fmla="*/ 28029 h 362518"/>
                <a:gd name="connsiteX16" fmla="*/ 247907 w 348105"/>
                <a:gd name="connsiteY16" fmla="*/ 27418 h 362518"/>
                <a:gd name="connsiteX17" fmla="*/ 247907 w 348105"/>
                <a:gd name="connsiteY17" fmla="*/ 24364 h 362518"/>
                <a:gd name="connsiteX18" fmla="*/ 247907 w 348105"/>
                <a:gd name="connsiteY18" fmla="*/ 24364 h 362518"/>
                <a:gd name="connsiteX19" fmla="*/ 209051 w 348105"/>
                <a:gd name="connsiteY19" fmla="*/ 5791 h 362518"/>
                <a:gd name="connsiteX20" fmla="*/ 162497 w 348105"/>
                <a:gd name="connsiteY20" fmla="*/ 49901 h 362518"/>
                <a:gd name="connsiteX21" fmla="*/ 160420 w 348105"/>
                <a:gd name="connsiteY21" fmla="*/ 43303 h 362518"/>
                <a:gd name="connsiteX22" fmla="*/ 128772 w 348105"/>
                <a:gd name="connsiteY22" fmla="*/ 31084 h 362518"/>
                <a:gd name="connsiteX23" fmla="*/ 27966 w 348105"/>
                <a:gd name="connsiteY23" fmla="*/ 264344 h 362518"/>
                <a:gd name="connsiteX24" fmla="*/ -749 w 348105"/>
                <a:gd name="connsiteY24" fmla="*/ 354398 h 362518"/>
                <a:gd name="connsiteX25" fmla="*/ 145146 w 348105"/>
                <a:gd name="connsiteY25" fmla="*/ 360630 h 362518"/>
                <a:gd name="connsiteX26" fmla="*/ 245830 w 348105"/>
                <a:gd name="connsiteY26" fmla="*/ 336192 h 362518"/>
                <a:gd name="connsiteX27" fmla="*/ 320488 w 348105"/>
                <a:gd name="connsiteY27" fmla="*/ 309188 h 362518"/>
                <a:gd name="connsiteX28" fmla="*/ 347003 w 348105"/>
                <a:gd name="connsiteY28" fmla="*/ 210581 h 362518"/>
                <a:gd name="connsiteX29" fmla="*/ 334772 w 348105"/>
                <a:gd name="connsiteY29" fmla="*/ 191739 h 362518"/>
                <a:gd name="connsiteX30" fmla="*/ 324276 w 348105"/>
                <a:gd name="connsiteY30" fmla="*/ 193108 h 3625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Lst>
              <a:rect l="l" t="t" r="r" b="b"/>
              <a:pathLst>
                <a:path w="348105" h="362518">
                  <a:moveTo>
                    <a:pt x="324276" y="193108"/>
                  </a:moveTo>
                  <a:cubicBezTo>
                    <a:pt x="301476" y="210251"/>
                    <a:pt x="286300" y="235654"/>
                    <a:pt x="281998" y="263856"/>
                  </a:cubicBezTo>
                  <a:cubicBezTo>
                    <a:pt x="278736" y="283125"/>
                    <a:pt x="262643" y="297604"/>
                    <a:pt x="243142" y="298802"/>
                  </a:cubicBezTo>
                  <a:cubicBezTo>
                    <a:pt x="239867" y="299242"/>
                    <a:pt x="236850" y="296932"/>
                    <a:pt x="236409" y="293658"/>
                  </a:cubicBezTo>
                  <a:cubicBezTo>
                    <a:pt x="236299" y="292766"/>
                    <a:pt x="236385" y="291849"/>
                    <a:pt x="236666" y="290982"/>
                  </a:cubicBezTo>
                  <a:cubicBezTo>
                    <a:pt x="242653" y="273753"/>
                    <a:pt x="247345" y="256109"/>
                    <a:pt x="250717" y="238196"/>
                  </a:cubicBezTo>
                  <a:cubicBezTo>
                    <a:pt x="276378" y="195673"/>
                    <a:pt x="295928" y="155229"/>
                    <a:pt x="329408" y="122360"/>
                  </a:cubicBezTo>
                  <a:cubicBezTo>
                    <a:pt x="354579" y="97922"/>
                    <a:pt x="337716" y="45136"/>
                    <a:pt x="310346" y="67130"/>
                  </a:cubicBezTo>
                  <a:cubicBezTo>
                    <a:pt x="269168" y="101221"/>
                    <a:pt x="233904" y="141886"/>
                    <a:pt x="205996" y="187487"/>
                  </a:cubicBezTo>
                  <a:cubicBezTo>
                    <a:pt x="202942" y="186265"/>
                    <a:pt x="200009" y="184799"/>
                    <a:pt x="196832" y="183333"/>
                  </a:cubicBezTo>
                  <a:cubicBezTo>
                    <a:pt x="221099" y="144378"/>
                    <a:pt x="249802" y="108381"/>
                    <a:pt x="282365" y="76050"/>
                  </a:cubicBezTo>
                  <a:cubicBezTo>
                    <a:pt x="306803" y="51612"/>
                    <a:pt x="294584" y="1270"/>
                    <a:pt x="266724" y="22653"/>
                  </a:cubicBezTo>
                  <a:cubicBezTo>
                    <a:pt x="259515" y="28151"/>
                    <a:pt x="252673" y="33772"/>
                    <a:pt x="245830" y="39760"/>
                  </a:cubicBezTo>
                  <a:cubicBezTo>
                    <a:pt x="246820" y="37658"/>
                    <a:pt x="247516" y="35446"/>
                    <a:pt x="247907" y="33161"/>
                  </a:cubicBezTo>
                  <a:cubicBezTo>
                    <a:pt x="247968" y="32342"/>
                    <a:pt x="247968" y="31536"/>
                    <a:pt x="247907" y="30717"/>
                  </a:cubicBezTo>
                  <a:cubicBezTo>
                    <a:pt x="247968" y="29825"/>
                    <a:pt x="247968" y="28921"/>
                    <a:pt x="247907" y="28029"/>
                  </a:cubicBezTo>
                  <a:lnTo>
                    <a:pt x="247907" y="27418"/>
                  </a:lnTo>
                  <a:cubicBezTo>
                    <a:pt x="247968" y="26404"/>
                    <a:pt x="247968" y="25378"/>
                    <a:pt x="247907" y="24364"/>
                  </a:cubicBezTo>
                  <a:lnTo>
                    <a:pt x="247907" y="24364"/>
                  </a:lnTo>
                  <a:cubicBezTo>
                    <a:pt x="245708" y="5791"/>
                    <a:pt x="227380" y="-9116"/>
                    <a:pt x="209051" y="5791"/>
                  </a:cubicBezTo>
                  <a:cubicBezTo>
                    <a:pt x="192384" y="19231"/>
                    <a:pt x="176817" y="33980"/>
                    <a:pt x="162497" y="49901"/>
                  </a:cubicBezTo>
                  <a:cubicBezTo>
                    <a:pt x="162130" y="47616"/>
                    <a:pt x="161434" y="45393"/>
                    <a:pt x="160420" y="43303"/>
                  </a:cubicBezTo>
                  <a:cubicBezTo>
                    <a:pt x="155654" y="27418"/>
                    <a:pt x="141847" y="16910"/>
                    <a:pt x="128772" y="31084"/>
                  </a:cubicBezTo>
                  <a:cubicBezTo>
                    <a:pt x="69754" y="94012"/>
                    <a:pt x="50204" y="178567"/>
                    <a:pt x="27966" y="264344"/>
                  </a:cubicBezTo>
                  <a:cubicBezTo>
                    <a:pt x="20145" y="294647"/>
                    <a:pt x="4749" y="323484"/>
                    <a:pt x="-749" y="354398"/>
                  </a:cubicBezTo>
                  <a:cubicBezTo>
                    <a:pt x="47492" y="361962"/>
                    <a:pt x="96441" y="364051"/>
                    <a:pt x="145146" y="360630"/>
                  </a:cubicBezTo>
                  <a:cubicBezTo>
                    <a:pt x="179249" y="354936"/>
                    <a:pt x="212900" y="346761"/>
                    <a:pt x="245830" y="336192"/>
                  </a:cubicBezTo>
                  <a:cubicBezTo>
                    <a:pt x="268924" y="330204"/>
                    <a:pt x="303137" y="328249"/>
                    <a:pt x="320488" y="309188"/>
                  </a:cubicBezTo>
                  <a:lnTo>
                    <a:pt x="347003" y="210581"/>
                  </a:lnTo>
                  <a:cubicBezTo>
                    <a:pt x="348836" y="202003"/>
                    <a:pt x="343362" y="193560"/>
                    <a:pt x="334772" y="191739"/>
                  </a:cubicBezTo>
                  <a:cubicBezTo>
                    <a:pt x="331216" y="190981"/>
                    <a:pt x="327514" y="191458"/>
                    <a:pt x="324276" y="193108"/>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85" name="Freeform: Shape 64">
              <a:extLst>
                <a:ext uri="{FF2B5EF4-FFF2-40B4-BE49-F238E27FC236}">
                  <a16:creationId xmlns:a16="http://schemas.microsoft.com/office/drawing/2014/main" id="{00000000-0008-0000-0300-000075030000}"/>
                </a:ext>
              </a:extLst>
            </xdr:cNvPr>
            <xdr:cNvSpPr/>
          </xdr:nvSpPr>
          <xdr:spPr>
            <a:xfrm>
              <a:off x="10528619" y="2615059"/>
              <a:ext cx="168061" cy="400863"/>
            </a:xfrm>
            <a:custGeom>
              <a:avLst/>
              <a:gdLst>
                <a:gd name="connsiteX0" fmla="*/ 48076 w 168061"/>
                <a:gd name="connsiteY0" fmla="*/ 380690 h 400863"/>
                <a:gd name="connsiteX1" fmla="*/ 69949 w 168061"/>
                <a:gd name="connsiteY1" fmla="*/ 253857 h 400863"/>
                <a:gd name="connsiteX2" fmla="*/ 159758 w 168061"/>
                <a:gd name="connsiteY2" fmla="*/ 52244 h 400863"/>
                <a:gd name="connsiteX3" fmla="*/ 133976 w 168061"/>
                <a:gd name="connsiteY3" fmla="*/ 6178 h 400863"/>
                <a:gd name="connsiteX4" fmla="*/ 24005 w 168061"/>
                <a:gd name="connsiteY4" fmla="*/ 236995 h 400863"/>
                <a:gd name="connsiteX5" fmla="*/ -433 w 168061"/>
                <a:gd name="connsiteY5" fmla="*/ 371404 h 400863"/>
                <a:gd name="connsiteX6" fmla="*/ 19362 w 168061"/>
                <a:gd name="connsiteY6" fmla="*/ 400118 h 400863"/>
                <a:gd name="connsiteX7" fmla="*/ 47991 w 168061"/>
                <a:gd name="connsiteY7" fmla="*/ 380763 h 400863"/>
                <a:gd name="connsiteX8" fmla="*/ 48076 w 168061"/>
                <a:gd name="connsiteY8" fmla="*/ 380323 h 40086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168061" h="400863">
                  <a:moveTo>
                    <a:pt x="48076" y="380690"/>
                  </a:moveTo>
                  <a:cubicBezTo>
                    <a:pt x="51986" y="337899"/>
                    <a:pt x="59306" y="295487"/>
                    <a:pt x="69949" y="253857"/>
                  </a:cubicBezTo>
                  <a:cubicBezTo>
                    <a:pt x="88766" y="177000"/>
                    <a:pt x="105872" y="117860"/>
                    <a:pt x="159758" y="52244"/>
                  </a:cubicBezTo>
                  <a:cubicBezTo>
                    <a:pt x="179919" y="27806"/>
                    <a:pt x="155725" y="-17038"/>
                    <a:pt x="133976" y="6178"/>
                  </a:cubicBezTo>
                  <a:cubicBezTo>
                    <a:pt x="74958" y="69106"/>
                    <a:pt x="45632" y="151217"/>
                    <a:pt x="24005" y="236995"/>
                  </a:cubicBezTo>
                  <a:cubicBezTo>
                    <a:pt x="11969" y="281008"/>
                    <a:pt x="3795" y="325973"/>
                    <a:pt x="-433" y="371404"/>
                  </a:cubicBezTo>
                  <a:cubicBezTo>
                    <a:pt x="-2547" y="384722"/>
                    <a:pt x="6165" y="397357"/>
                    <a:pt x="19362" y="400118"/>
                  </a:cubicBezTo>
                  <a:cubicBezTo>
                    <a:pt x="32607" y="402684"/>
                    <a:pt x="45437" y="394021"/>
                    <a:pt x="47991" y="380763"/>
                  </a:cubicBezTo>
                  <a:cubicBezTo>
                    <a:pt x="48028" y="380617"/>
                    <a:pt x="48052" y="380470"/>
                    <a:pt x="48076" y="380323"/>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86" name="Freeform: Shape 65">
              <a:extLst>
                <a:ext uri="{FF2B5EF4-FFF2-40B4-BE49-F238E27FC236}">
                  <a16:creationId xmlns:a16="http://schemas.microsoft.com/office/drawing/2014/main" id="{00000000-0008-0000-0300-000076030000}"/>
                </a:ext>
              </a:extLst>
            </xdr:cNvPr>
            <xdr:cNvSpPr/>
          </xdr:nvSpPr>
          <xdr:spPr>
            <a:xfrm>
              <a:off x="10541885" y="2633996"/>
              <a:ext cx="155669" cy="391823"/>
            </a:xfrm>
            <a:custGeom>
              <a:avLst/>
              <a:gdLst>
                <a:gd name="connsiteX0" fmla="*/ 142704 w 155669"/>
                <a:gd name="connsiteY0" fmla="*/ 50414 h 391823"/>
                <a:gd name="connsiteX1" fmla="*/ 152357 w 155669"/>
                <a:gd name="connsiteY1" fmla="*/ -295 h 391823"/>
                <a:gd name="connsiteX2" fmla="*/ 36399 w 155669"/>
                <a:gd name="connsiteY2" fmla="*/ 220746 h 391823"/>
                <a:gd name="connsiteX3" fmla="*/ -258 w 155669"/>
                <a:gd name="connsiteY3" fmla="*/ 367374 h 391823"/>
                <a:gd name="connsiteX4" fmla="*/ 4019 w 155669"/>
                <a:gd name="connsiteY4" fmla="*/ 389857 h 391823"/>
                <a:gd name="connsiteX5" fmla="*/ 8540 w 155669"/>
                <a:gd name="connsiteY5" fmla="*/ 391079 h 391823"/>
                <a:gd name="connsiteX6" fmla="*/ 37169 w 155669"/>
                <a:gd name="connsiteY6" fmla="*/ 371724 h 391823"/>
                <a:gd name="connsiteX7" fmla="*/ 37255 w 155669"/>
                <a:gd name="connsiteY7" fmla="*/ 371284 h 391823"/>
                <a:gd name="connsiteX8" fmla="*/ 59126 w 155669"/>
                <a:gd name="connsiteY8" fmla="*/ 244451 h 391823"/>
                <a:gd name="connsiteX9" fmla="*/ 142704 w 155669"/>
                <a:gd name="connsiteY9" fmla="*/ 50414 h 39182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Lst>
              <a:rect l="l" t="t" r="r" b="b"/>
              <a:pathLst>
                <a:path w="155669" h="391823">
                  <a:moveTo>
                    <a:pt x="142704" y="50414"/>
                  </a:moveTo>
                  <a:cubicBezTo>
                    <a:pt x="152724" y="38195"/>
                    <a:pt x="158589" y="11068"/>
                    <a:pt x="152357" y="-295"/>
                  </a:cubicBezTo>
                  <a:cubicBezTo>
                    <a:pt x="84787" y="71797"/>
                    <a:pt x="61204" y="145233"/>
                    <a:pt x="36399" y="220746"/>
                  </a:cubicBezTo>
                  <a:cubicBezTo>
                    <a:pt x="20160" y="268534"/>
                    <a:pt x="7905" y="317569"/>
                    <a:pt x="-258" y="367374"/>
                  </a:cubicBezTo>
                  <a:cubicBezTo>
                    <a:pt x="-1626" y="375145"/>
                    <a:pt x="-111" y="383136"/>
                    <a:pt x="4019" y="389857"/>
                  </a:cubicBezTo>
                  <a:cubicBezTo>
                    <a:pt x="5485" y="390394"/>
                    <a:pt x="7000" y="390797"/>
                    <a:pt x="8540" y="391079"/>
                  </a:cubicBezTo>
                  <a:cubicBezTo>
                    <a:pt x="21785" y="393644"/>
                    <a:pt x="34615" y="384981"/>
                    <a:pt x="37169" y="371724"/>
                  </a:cubicBezTo>
                  <a:cubicBezTo>
                    <a:pt x="37205" y="371577"/>
                    <a:pt x="37230" y="371430"/>
                    <a:pt x="37255" y="371284"/>
                  </a:cubicBezTo>
                  <a:cubicBezTo>
                    <a:pt x="41165" y="328493"/>
                    <a:pt x="48484" y="286081"/>
                    <a:pt x="59126" y="244451"/>
                  </a:cubicBezTo>
                  <a:cubicBezTo>
                    <a:pt x="77822" y="167960"/>
                    <a:pt x="88818" y="116029"/>
                    <a:pt x="142704" y="50414"/>
                  </a:cubicBezTo>
                  <a:close/>
                </a:path>
              </a:pathLst>
            </a:custGeom>
            <a:solidFill>
              <a:srgbClr val="D36F54">
                <a:alpha val="5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87" name="Freeform: Shape 66">
              <a:extLst>
                <a:ext uri="{FF2B5EF4-FFF2-40B4-BE49-F238E27FC236}">
                  <a16:creationId xmlns:a16="http://schemas.microsoft.com/office/drawing/2014/main" id="{00000000-0008-0000-0300-000077030000}"/>
                </a:ext>
              </a:extLst>
            </xdr:cNvPr>
            <xdr:cNvSpPr/>
          </xdr:nvSpPr>
          <xdr:spPr>
            <a:xfrm>
              <a:off x="10541240" y="2590430"/>
              <a:ext cx="241507" cy="432168"/>
            </a:xfrm>
            <a:custGeom>
              <a:avLst/>
              <a:gdLst>
                <a:gd name="connsiteX0" fmla="*/ 52685 w 241507"/>
                <a:gd name="connsiteY0" fmla="*/ 412528 h 432168"/>
                <a:gd name="connsiteX1" fmla="*/ 92029 w 241507"/>
                <a:gd name="connsiteY1" fmla="*/ 275798 h 432168"/>
                <a:gd name="connsiteX2" fmla="*/ 230226 w 241507"/>
                <a:gd name="connsiteY2" fmla="*/ 50968 h 432168"/>
                <a:gd name="connsiteX3" fmla="*/ 201634 w 241507"/>
                <a:gd name="connsiteY3" fmla="*/ 5758 h 432168"/>
                <a:gd name="connsiteX4" fmla="*/ 42787 w 241507"/>
                <a:gd name="connsiteY4" fmla="*/ 251726 h 432168"/>
                <a:gd name="connsiteX5" fmla="*/ 265 w 241507"/>
                <a:gd name="connsiteY5" fmla="*/ 396888 h 432168"/>
                <a:gd name="connsiteX6" fmla="*/ 18593 w 241507"/>
                <a:gd name="connsiteY6" fmla="*/ 430734 h 432168"/>
                <a:gd name="connsiteX7" fmla="*/ 52440 w 241507"/>
                <a:gd name="connsiteY7" fmla="*/ 412528 h 43216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41507" h="432168">
                  <a:moveTo>
                    <a:pt x="52685" y="412528"/>
                  </a:moveTo>
                  <a:cubicBezTo>
                    <a:pt x="62105" y="365961"/>
                    <a:pt x="75253" y="320238"/>
                    <a:pt x="92029" y="275798"/>
                  </a:cubicBezTo>
                  <a:cubicBezTo>
                    <a:pt x="122088" y="193808"/>
                    <a:pt x="163999" y="110597"/>
                    <a:pt x="230226" y="50968"/>
                  </a:cubicBezTo>
                  <a:cubicBezTo>
                    <a:pt x="256375" y="27508"/>
                    <a:pt x="228882" y="-16358"/>
                    <a:pt x="201634" y="5758"/>
                  </a:cubicBezTo>
                  <a:cubicBezTo>
                    <a:pt x="114513" y="76384"/>
                    <a:pt x="75412" y="164605"/>
                    <a:pt x="42787" y="251726"/>
                  </a:cubicBezTo>
                  <a:cubicBezTo>
                    <a:pt x="24605" y="298855"/>
                    <a:pt x="10382" y="347401"/>
                    <a:pt x="265" y="396888"/>
                  </a:cubicBezTo>
                  <a:cubicBezTo>
                    <a:pt x="-3719" y="411257"/>
                    <a:pt x="4383" y="426213"/>
                    <a:pt x="18593" y="430734"/>
                  </a:cubicBezTo>
                  <a:cubicBezTo>
                    <a:pt x="32963" y="435011"/>
                    <a:pt x="48090" y="426873"/>
                    <a:pt x="52440" y="412528"/>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88" name="Freeform: Shape 67">
              <a:extLst>
                <a:ext uri="{FF2B5EF4-FFF2-40B4-BE49-F238E27FC236}">
                  <a16:creationId xmlns:a16="http://schemas.microsoft.com/office/drawing/2014/main" id="{00000000-0008-0000-0300-000078030000}"/>
                </a:ext>
              </a:extLst>
            </xdr:cNvPr>
            <xdr:cNvSpPr/>
          </xdr:nvSpPr>
          <xdr:spPr>
            <a:xfrm>
              <a:off x="10578355" y="2615056"/>
              <a:ext cx="204385" cy="400904"/>
            </a:xfrm>
            <a:custGeom>
              <a:avLst/>
              <a:gdLst>
                <a:gd name="connsiteX0" fmla="*/ 193233 w 204385"/>
                <a:gd name="connsiteY0" fmla="*/ 26587 h 400904"/>
                <a:gd name="connsiteX1" fmla="*/ 203375 w 204385"/>
                <a:gd name="connsiteY1" fmla="*/ -295 h 400904"/>
                <a:gd name="connsiteX2" fmla="*/ 49293 w 204385"/>
                <a:gd name="connsiteY2" fmla="*/ 228689 h 400904"/>
                <a:gd name="connsiteX3" fmla="*/ 418 w 204385"/>
                <a:gd name="connsiteY3" fmla="*/ 372017 h 400904"/>
                <a:gd name="connsiteX4" fmla="*/ 7382 w 204385"/>
                <a:gd name="connsiteY4" fmla="*/ 400609 h 400904"/>
                <a:gd name="connsiteX5" fmla="*/ 15203 w 204385"/>
                <a:gd name="connsiteY5" fmla="*/ 388390 h 400904"/>
                <a:gd name="connsiteX6" fmla="*/ 54670 w 204385"/>
                <a:gd name="connsiteY6" fmla="*/ 251782 h 400904"/>
                <a:gd name="connsiteX7" fmla="*/ 193233 w 204385"/>
                <a:gd name="connsiteY7" fmla="*/ 26587 h 40090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04385" h="400904">
                  <a:moveTo>
                    <a:pt x="193233" y="26587"/>
                  </a:moveTo>
                  <a:cubicBezTo>
                    <a:pt x="200895" y="19891"/>
                    <a:pt x="204707" y="9798"/>
                    <a:pt x="203375" y="-295"/>
                  </a:cubicBezTo>
                  <a:cubicBezTo>
                    <a:pt x="132872" y="60067"/>
                    <a:pt x="85462" y="144377"/>
                    <a:pt x="49293" y="228689"/>
                  </a:cubicBezTo>
                  <a:cubicBezTo>
                    <a:pt x="28925" y="274974"/>
                    <a:pt x="12576" y="322933"/>
                    <a:pt x="418" y="372017"/>
                  </a:cubicBezTo>
                  <a:cubicBezTo>
                    <a:pt x="-2502" y="382110"/>
                    <a:pt x="149" y="392997"/>
                    <a:pt x="7382" y="400609"/>
                  </a:cubicBezTo>
                  <a:cubicBezTo>
                    <a:pt x="11329" y="397567"/>
                    <a:pt x="14104" y="393254"/>
                    <a:pt x="15203" y="388390"/>
                  </a:cubicBezTo>
                  <a:cubicBezTo>
                    <a:pt x="24673" y="341873"/>
                    <a:pt x="37869" y="296186"/>
                    <a:pt x="54670" y="251782"/>
                  </a:cubicBezTo>
                  <a:cubicBezTo>
                    <a:pt x="84973" y="169427"/>
                    <a:pt x="127007" y="86093"/>
                    <a:pt x="193233" y="26587"/>
                  </a:cubicBezTo>
                  <a:close/>
                </a:path>
              </a:pathLst>
            </a:custGeom>
            <a:solidFill>
              <a:srgbClr val="D36F54">
                <a:alpha val="5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89" name="Freeform: Shape 68">
              <a:extLst>
                <a:ext uri="{FF2B5EF4-FFF2-40B4-BE49-F238E27FC236}">
                  <a16:creationId xmlns:a16="http://schemas.microsoft.com/office/drawing/2014/main" id="{00000000-0008-0000-0300-000079030000}"/>
                </a:ext>
              </a:extLst>
            </xdr:cNvPr>
            <xdr:cNvSpPr/>
          </xdr:nvSpPr>
          <xdr:spPr>
            <a:xfrm>
              <a:off x="10618005" y="2652824"/>
              <a:ext cx="258189" cy="415453"/>
            </a:xfrm>
            <a:custGeom>
              <a:avLst/>
              <a:gdLst>
                <a:gd name="connsiteX0" fmla="*/ 39336 w 258189"/>
                <a:gd name="connsiteY0" fmla="*/ 397421 h 415453"/>
                <a:gd name="connsiteX1" fmla="*/ 110694 w 258189"/>
                <a:gd name="connsiteY1" fmla="*/ 263013 h 415453"/>
                <a:gd name="connsiteX2" fmla="*/ 245103 w 258189"/>
                <a:gd name="connsiteY2" fmla="*/ 60177 h 415453"/>
                <a:gd name="connsiteX3" fmla="*/ 226041 w 258189"/>
                <a:gd name="connsiteY3" fmla="*/ 4948 h 415453"/>
                <a:gd name="connsiteX4" fmla="*/ 63529 w 258189"/>
                <a:gd name="connsiteY4" fmla="*/ 236131 h 415453"/>
                <a:gd name="connsiteX5" fmla="*/ 12943 w 258189"/>
                <a:gd name="connsiteY5" fmla="*/ 378726 h 415453"/>
                <a:gd name="connsiteX6" fmla="*/ 4878 w 258189"/>
                <a:gd name="connsiteY6" fmla="*/ 413550 h 415453"/>
                <a:gd name="connsiteX7" fmla="*/ 39702 w 258189"/>
                <a:gd name="connsiteY7" fmla="*/ 397177 h 41545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8189" h="415453">
                  <a:moveTo>
                    <a:pt x="39336" y="397421"/>
                  </a:moveTo>
                  <a:cubicBezTo>
                    <a:pt x="50700" y="351600"/>
                    <a:pt x="92121" y="306634"/>
                    <a:pt x="110694" y="263013"/>
                  </a:cubicBezTo>
                  <a:cubicBezTo>
                    <a:pt x="141816" y="187267"/>
                    <a:pt x="187478" y="118352"/>
                    <a:pt x="245103" y="60177"/>
                  </a:cubicBezTo>
                  <a:cubicBezTo>
                    <a:pt x="270274" y="35740"/>
                    <a:pt x="253412" y="-17047"/>
                    <a:pt x="226041" y="4948"/>
                  </a:cubicBezTo>
                  <a:cubicBezTo>
                    <a:pt x="151750" y="64576"/>
                    <a:pt x="101652" y="150231"/>
                    <a:pt x="63529" y="236131"/>
                  </a:cubicBezTo>
                  <a:cubicBezTo>
                    <a:pt x="42550" y="282098"/>
                    <a:pt x="25626" y="329813"/>
                    <a:pt x="12943" y="378726"/>
                  </a:cubicBezTo>
                  <a:cubicBezTo>
                    <a:pt x="9277" y="393145"/>
                    <a:pt x="-10151" y="408174"/>
                    <a:pt x="4878" y="413550"/>
                  </a:cubicBezTo>
                  <a:cubicBezTo>
                    <a:pt x="19015" y="418621"/>
                    <a:pt x="34595" y="411302"/>
                    <a:pt x="39702" y="397177"/>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90" name="Freeform: Shape 69">
              <a:extLst>
                <a:ext uri="{FF2B5EF4-FFF2-40B4-BE49-F238E27FC236}">
                  <a16:creationId xmlns:a16="http://schemas.microsoft.com/office/drawing/2014/main" id="{00000000-0008-0000-0300-00007A030000}"/>
                </a:ext>
              </a:extLst>
            </xdr:cNvPr>
            <xdr:cNvSpPr/>
          </xdr:nvSpPr>
          <xdr:spPr>
            <a:xfrm>
              <a:off x="10577948" y="2609279"/>
              <a:ext cx="251879" cy="411080"/>
            </a:xfrm>
            <a:custGeom>
              <a:avLst/>
              <a:gdLst>
                <a:gd name="connsiteX0" fmla="*/ 51655 w 251879"/>
                <a:gd name="connsiteY0" fmla="*/ 392824 h 411080"/>
                <a:gd name="connsiteX1" fmla="*/ 101630 w 251879"/>
                <a:gd name="connsiteY1" fmla="*/ 259638 h 411080"/>
                <a:gd name="connsiteX2" fmla="*/ 237995 w 251879"/>
                <a:gd name="connsiteY2" fmla="*/ 58269 h 411080"/>
                <a:gd name="connsiteX3" fmla="*/ 222354 w 251879"/>
                <a:gd name="connsiteY3" fmla="*/ 4872 h 411080"/>
                <a:gd name="connsiteX4" fmla="*/ 54710 w 251879"/>
                <a:gd name="connsiteY4" fmla="*/ 232389 h 411080"/>
                <a:gd name="connsiteX5" fmla="*/ 946 w 251879"/>
                <a:gd name="connsiteY5" fmla="*/ 373763 h 411080"/>
                <a:gd name="connsiteX6" fmla="*/ 16464 w 251879"/>
                <a:gd name="connsiteY6" fmla="*/ 408953 h 411080"/>
                <a:gd name="connsiteX7" fmla="*/ 51655 w 251879"/>
                <a:gd name="connsiteY7" fmla="*/ 393435 h 41108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1879" h="411080">
                  <a:moveTo>
                    <a:pt x="51655" y="392824"/>
                  </a:moveTo>
                  <a:cubicBezTo>
                    <a:pt x="64742" y="347174"/>
                    <a:pt x="81457" y="302636"/>
                    <a:pt x="101630" y="259638"/>
                  </a:cubicBezTo>
                  <a:cubicBezTo>
                    <a:pt x="134158" y="184613"/>
                    <a:pt x="180406" y="116321"/>
                    <a:pt x="237995" y="58269"/>
                  </a:cubicBezTo>
                  <a:cubicBezTo>
                    <a:pt x="262432" y="33831"/>
                    <a:pt x="250214" y="-16511"/>
                    <a:pt x="222354" y="4872"/>
                  </a:cubicBezTo>
                  <a:cubicBezTo>
                    <a:pt x="146718" y="62790"/>
                    <a:pt x="94788" y="147345"/>
                    <a:pt x="54710" y="232389"/>
                  </a:cubicBezTo>
                  <a:cubicBezTo>
                    <a:pt x="32716" y="277868"/>
                    <a:pt x="14729" y="325168"/>
                    <a:pt x="946" y="373763"/>
                  </a:cubicBezTo>
                  <a:cubicBezTo>
                    <a:pt x="-4174" y="387753"/>
                    <a:pt x="2682" y="403296"/>
                    <a:pt x="16464" y="408953"/>
                  </a:cubicBezTo>
                  <a:cubicBezTo>
                    <a:pt x="30467" y="414354"/>
                    <a:pt x="46206" y="407414"/>
                    <a:pt x="51655" y="393435"/>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91" name="Freeform: Shape 70">
              <a:extLst>
                <a:ext uri="{FF2B5EF4-FFF2-40B4-BE49-F238E27FC236}">
                  <a16:creationId xmlns:a16="http://schemas.microsoft.com/office/drawing/2014/main" id="{00000000-0008-0000-0300-00007B030000}"/>
                </a:ext>
              </a:extLst>
            </xdr:cNvPr>
            <xdr:cNvSpPr/>
          </xdr:nvSpPr>
          <xdr:spPr>
            <a:xfrm>
              <a:off x="10426051" y="2741558"/>
              <a:ext cx="450497" cy="475160"/>
            </a:xfrm>
            <a:custGeom>
              <a:avLst/>
              <a:gdLst>
                <a:gd name="connsiteX0" fmla="*/ 426672 w 450497"/>
                <a:gd name="connsiteY0" fmla="*/ 49767 h 475160"/>
                <a:gd name="connsiteX1" fmla="*/ 379506 w 450497"/>
                <a:gd name="connsiteY1" fmla="*/ 110862 h 475160"/>
                <a:gd name="connsiteX2" fmla="*/ 340650 w 450497"/>
                <a:gd name="connsiteY2" fmla="*/ 145808 h 475160"/>
                <a:gd name="connsiteX3" fmla="*/ 333917 w 450497"/>
                <a:gd name="connsiteY3" fmla="*/ 140664 h 475160"/>
                <a:gd name="connsiteX4" fmla="*/ 334174 w 450497"/>
                <a:gd name="connsiteY4" fmla="*/ 137988 h 475160"/>
                <a:gd name="connsiteX5" fmla="*/ 351647 w 450497"/>
                <a:gd name="connsiteY5" fmla="*/ 43658 h 475160"/>
                <a:gd name="connsiteX6" fmla="*/ 162741 w 450497"/>
                <a:gd name="connsiteY6" fmla="*/ 2602 h 475160"/>
                <a:gd name="connsiteX7" fmla="*/ 104090 w 450497"/>
                <a:gd name="connsiteY7" fmla="*/ 224865 h 475160"/>
                <a:gd name="connsiteX8" fmla="*/ -749 w 450497"/>
                <a:gd name="connsiteY8" fmla="*/ 474866 h 475160"/>
                <a:gd name="connsiteX9" fmla="*/ 182536 w 450497"/>
                <a:gd name="connsiteY9" fmla="*/ 474866 h 475160"/>
                <a:gd name="connsiteX10" fmla="*/ 270147 w 450497"/>
                <a:gd name="connsiteY10" fmla="*/ 274719 h 475160"/>
                <a:gd name="connsiteX11" fmla="*/ 283343 w 450497"/>
                <a:gd name="connsiteY11" fmla="*/ 272275 h 475160"/>
                <a:gd name="connsiteX12" fmla="*/ 317067 w 450497"/>
                <a:gd name="connsiteY12" fmla="*/ 255902 h 475160"/>
                <a:gd name="connsiteX13" fmla="*/ 399912 w 450497"/>
                <a:gd name="connsiteY13" fmla="*/ 182588 h 475160"/>
                <a:gd name="connsiteX14" fmla="*/ 417996 w 450497"/>
                <a:gd name="connsiteY14" fmla="*/ 155950 h 475160"/>
                <a:gd name="connsiteX15" fmla="*/ 449521 w 450497"/>
                <a:gd name="connsiteY15" fmla="*/ 66385 h 475160"/>
                <a:gd name="connsiteX16" fmla="*/ 436642 w 450497"/>
                <a:gd name="connsiteY16" fmla="*/ 48191 h 475160"/>
                <a:gd name="connsiteX17" fmla="*/ 426672 w 450497"/>
                <a:gd name="connsiteY17" fmla="*/ 49767 h 47516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Lst>
              <a:rect l="l" t="t" r="r" b="b"/>
              <a:pathLst>
                <a:path w="450497" h="475160">
                  <a:moveTo>
                    <a:pt x="426672" y="49767"/>
                  </a:moveTo>
                  <a:cubicBezTo>
                    <a:pt x="402209" y="61571"/>
                    <a:pt x="384736" y="84213"/>
                    <a:pt x="379506" y="110862"/>
                  </a:cubicBezTo>
                  <a:cubicBezTo>
                    <a:pt x="376244" y="130132"/>
                    <a:pt x="360151" y="144611"/>
                    <a:pt x="340650" y="145808"/>
                  </a:cubicBezTo>
                  <a:cubicBezTo>
                    <a:pt x="337375" y="146248"/>
                    <a:pt x="334357" y="143939"/>
                    <a:pt x="333917" y="140664"/>
                  </a:cubicBezTo>
                  <a:cubicBezTo>
                    <a:pt x="333807" y="139772"/>
                    <a:pt x="333893" y="138856"/>
                    <a:pt x="334174" y="137988"/>
                  </a:cubicBezTo>
                  <a:cubicBezTo>
                    <a:pt x="345526" y="107820"/>
                    <a:pt x="351439" y="75892"/>
                    <a:pt x="351647" y="43658"/>
                  </a:cubicBezTo>
                  <a:cubicBezTo>
                    <a:pt x="302771" y="51844"/>
                    <a:pt x="266114" y="-14749"/>
                    <a:pt x="162741" y="2602"/>
                  </a:cubicBezTo>
                  <a:lnTo>
                    <a:pt x="104090" y="224865"/>
                  </a:lnTo>
                  <a:lnTo>
                    <a:pt x="-749" y="474866"/>
                  </a:lnTo>
                  <a:lnTo>
                    <a:pt x="182536" y="474866"/>
                  </a:lnTo>
                  <a:lnTo>
                    <a:pt x="270147" y="274719"/>
                  </a:lnTo>
                  <a:lnTo>
                    <a:pt x="283343" y="272275"/>
                  </a:lnTo>
                  <a:cubicBezTo>
                    <a:pt x="295855" y="269966"/>
                    <a:pt x="307512" y="264308"/>
                    <a:pt x="317067" y="255902"/>
                  </a:cubicBezTo>
                  <a:lnTo>
                    <a:pt x="399912" y="182588"/>
                  </a:lnTo>
                  <a:cubicBezTo>
                    <a:pt x="408099" y="175379"/>
                    <a:pt x="414318" y="166214"/>
                    <a:pt x="417996" y="155950"/>
                  </a:cubicBezTo>
                  <a:lnTo>
                    <a:pt x="449521" y="66385"/>
                  </a:lnTo>
                  <a:cubicBezTo>
                    <a:pt x="450987" y="57807"/>
                    <a:pt x="445220" y="49657"/>
                    <a:pt x="436642" y="48191"/>
                  </a:cubicBezTo>
                  <a:cubicBezTo>
                    <a:pt x="433233" y="47617"/>
                    <a:pt x="429726" y="48167"/>
                    <a:pt x="426672" y="49767"/>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10</xdr:col>
      <xdr:colOff>22347</xdr:colOff>
      <xdr:row>0</xdr:row>
      <xdr:rowOff>18916</xdr:rowOff>
    </xdr:from>
    <xdr:to>
      <xdr:col>12</xdr:col>
      <xdr:colOff>590671</xdr:colOff>
      <xdr:row>1</xdr:row>
      <xdr:rowOff>18521</xdr:rowOff>
    </xdr:to>
    <xdr:grpSp>
      <xdr:nvGrpSpPr>
        <xdr:cNvPr id="894" name="Group 422">
          <a:hlinkClick xmlns:r="http://schemas.openxmlformats.org/officeDocument/2006/relationships" r:id="rId5"/>
          <a:extLst>
            <a:ext uri="{FF2B5EF4-FFF2-40B4-BE49-F238E27FC236}">
              <a16:creationId xmlns:a16="http://schemas.microsoft.com/office/drawing/2014/main" id="{00000000-0008-0000-0300-00007E030000}"/>
            </a:ext>
          </a:extLst>
        </xdr:cNvPr>
        <xdr:cNvGrpSpPr/>
      </xdr:nvGrpSpPr>
      <xdr:grpSpPr>
        <a:xfrm>
          <a:off x="14109822" y="18916"/>
          <a:ext cx="1787524" cy="856855"/>
          <a:chOff x="13239751" y="341311"/>
          <a:chExt cx="1802272" cy="854288"/>
        </a:xfrm>
      </xdr:grpSpPr>
      <xdr:grpSp>
        <xdr:nvGrpSpPr>
          <xdr:cNvPr id="895" name="Agrupar 15">
            <a:extLst>
              <a:ext uri="{FF2B5EF4-FFF2-40B4-BE49-F238E27FC236}">
                <a16:creationId xmlns:a16="http://schemas.microsoft.com/office/drawing/2014/main" id="{00000000-0008-0000-0300-00007F030000}"/>
              </a:ext>
            </a:extLst>
          </xdr:cNvPr>
          <xdr:cNvGrpSpPr/>
        </xdr:nvGrpSpPr>
        <xdr:grpSpPr>
          <a:xfrm>
            <a:off x="13239751" y="341311"/>
            <a:ext cx="1802272" cy="854288"/>
            <a:chOff x="5210175" y="147637"/>
            <a:chExt cx="2365883" cy="1038225"/>
          </a:xfrm>
          <a:solidFill>
            <a:srgbClr val="002060"/>
          </a:solidFill>
        </xdr:grpSpPr>
        <xdr:sp macro="" textlink="">
          <xdr:nvSpPr>
            <xdr:cNvPr id="912" name="Retângulo: Cantos Arredondados 16">
              <a:extLst>
                <a:ext uri="{FF2B5EF4-FFF2-40B4-BE49-F238E27FC236}">
                  <a16:creationId xmlns:a16="http://schemas.microsoft.com/office/drawing/2014/main" id="{00000000-0008-0000-0300-000090030000}"/>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900"/>
            </a:p>
          </xdr:txBody>
        </xdr:sp>
        <xdr:sp macro="" textlink="">
          <xdr:nvSpPr>
            <xdr:cNvPr id="913" name="Retângulo: Cantos Arredondados 17">
              <a:extLst>
                <a:ext uri="{FF2B5EF4-FFF2-40B4-BE49-F238E27FC236}">
                  <a16:creationId xmlns:a16="http://schemas.microsoft.com/office/drawing/2014/main" id="{00000000-0008-0000-0300-000091030000}"/>
                </a:ext>
              </a:extLst>
            </xdr:cNvPr>
            <xdr:cNvSpPr/>
          </xdr:nvSpPr>
          <xdr:spPr>
            <a:xfrm>
              <a:off x="5931733" y="301233"/>
              <a:ext cx="1583983" cy="814292"/>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500" b="1">
                  <a:solidFill>
                    <a:schemeClr val="bg1"/>
                  </a:solidFill>
                  <a:latin typeface="+mn-lt"/>
                </a:rPr>
                <a:t>PLANO DE TRABALHO</a:t>
              </a:r>
            </a:p>
          </xdr:txBody>
        </xdr:sp>
      </xdr:grpSp>
      <xdr:grpSp>
        <xdr:nvGrpSpPr>
          <xdr:cNvPr id="896" name="Graphic 2">
            <a:extLst>
              <a:ext uri="{FF2B5EF4-FFF2-40B4-BE49-F238E27FC236}">
                <a16:creationId xmlns:a16="http://schemas.microsoft.com/office/drawing/2014/main" id="{00000000-0008-0000-0300-000080030000}"/>
              </a:ext>
            </a:extLst>
          </xdr:cNvPr>
          <xdr:cNvGrpSpPr/>
        </xdr:nvGrpSpPr>
        <xdr:grpSpPr>
          <a:xfrm>
            <a:off x="13425279" y="571378"/>
            <a:ext cx="416491" cy="453279"/>
            <a:chOff x="7845579" y="1500588"/>
            <a:chExt cx="604404" cy="843863"/>
          </a:xfrm>
        </xdr:grpSpPr>
        <xdr:sp macro="" textlink="">
          <xdr:nvSpPr>
            <xdr:cNvPr id="897" name="Freeform: Shape 286">
              <a:extLst>
                <a:ext uri="{FF2B5EF4-FFF2-40B4-BE49-F238E27FC236}">
                  <a16:creationId xmlns:a16="http://schemas.microsoft.com/office/drawing/2014/main" id="{00000000-0008-0000-0300-000081030000}"/>
                </a:ext>
              </a:extLst>
            </xdr:cNvPr>
            <xdr:cNvSpPr/>
          </xdr:nvSpPr>
          <xdr:spPr>
            <a:xfrm>
              <a:off x="7845579" y="1646590"/>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296ACC"/>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898" name="Freeform: Shape 287">
              <a:extLst>
                <a:ext uri="{FF2B5EF4-FFF2-40B4-BE49-F238E27FC236}">
                  <a16:creationId xmlns:a16="http://schemas.microsoft.com/office/drawing/2014/main" id="{00000000-0008-0000-0300-000082030000}"/>
                </a:ext>
              </a:extLst>
            </xdr:cNvPr>
            <xdr:cNvSpPr/>
          </xdr:nvSpPr>
          <xdr:spPr>
            <a:xfrm>
              <a:off x="7901002" y="170163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899" name="Freeform: Shape 288">
              <a:extLst>
                <a:ext uri="{FF2B5EF4-FFF2-40B4-BE49-F238E27FC236}">
                  <a16:creationId xmlns:a16="http://schemas.microsoft.com/office/drawing/2014/main" id="{00000000-0008-0000-0300-000083030000}"/>
                </a:ext>
              </a:extLst>
            </xdr:cNvPr>
            <xdr:cNvSpPr/>
          </xdr:nvSpPr>
          <xdr:spPr>
            <a:xfrm>
              <a:off x="7893746" y="1694632"/>
              <a:ext cx="441761" cy="547729"/>
            </a:xfrm>
            <a:custGeom>
              <a:avLst/>
              <a:gdLst>
                <a:gd name="connsiteX0" fmla="*/ 441267 w 441761"/>
                <a:gd name="connsiteY0" fmla="*/ 547609 h 547729"/>
                <a:gd name="connsiteX1" fmla="*/ -495 w 441761"/>
                <a:gd name="connsiteY1" fmla="*/ 547609 h 547729"/>
                <a:gd name="connsiteX2" fmla="*/ -495 w 441761"/>
                <a:gd name="connsiteY2" fmla="*/ -121 h 547729"/>
                <a:gd name="connsiteX3" fmla="*/ 441267 w 441761"/>
                <a:gd name="connsiteY3" fmla="*/ -121 h 547729"/>
                <a:gd name="connsiteX4" fmla="*/ 13767 w 441761"/>
                <a:gd name="connsiteY4" fmla="*/ 533347 h 547729"/>
                <a:gd name="connsiteX5" fmla="*/ 426629 w 441761"/>
                <a:gd name="connsiteY5" fmla="*/ 533347 h 547729"/>
                <a:gd name="connsiteX6" fmla="*/ 426629 w 441761"/>
                <a:gd name="connsiteY6" fmla="*/ 14142 h 547729"/>
                <a:gd name="connsiteX7" fmla="*/ 13767 w 441761"/>
                <a:gd name="connsiteY7" fmla="*/ 14142 h 5477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41761" h="547729">
                  <a:moveTo>
                    <a:pt x="441267" y="547609"/>
                  </a:moveTo>
                  <a:lnTo>
                    <a:pt x="-495" y="547609"/>
                  </a:lnTo>
                  <a:lnTo>
                    <a:pt x="-495" y="-121"/>
                  </a:lnTo>
                  <a:lnTo>
                    <a:pt x="441267" y="-121"/>
                  </a:lnTo>
                  <a:close/>
                  <a:moveTo>
                    <a:pt x="13767" y="533347"/>
                  </a:moveTo>
                  <a:lnTo>
                    <a:pt x="426629" y="533347"/>
                  </a:lnTo>
                  <a:lnTo>
                    <a:pt x="426629" y="14142"/>
                  </a:lnTo>
                  <a:lnTo>
                    <a:pt x="13767" y="1414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900" name="Freeform: Shape 289">
              <a:extLst>
                <a:ext uri="{FF2B5EF4-FFF2-40B4-BE49-F238E27FC236}">
                  <a16:creationId xmlns:a16="http://schemas.microsoft.com/office/drawing/2014/main" id="{00000000-0008-0000-0300-000084030000}"/>
                </a:ext>
              </a:extLst>
            </xdr:cNvPr>
            <xdr:cNvSpPr/>
          </xdr:nvSpPr>
          <xdr:spPr>
            <a:xfrm>
              <a:off x="7954299" y="1500588"/>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EA5D00"/>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901" name="Freeform: Shape 290">
              <a:extLst>
                <a:ext uri="{FF2B5EF4-FFF2-40B4-BE49-F238E27FC236}">
                  <a16:creationId xmlns:a16="http://schemas.microsoft.com/office/drawing/2014/main" id="{00000000-0008-0000-0300-000085030000}"/>
                </a:ext>
              </a:extLst>
            </xdr:cNvPr>
            <xdr:cNvSpPr/>
          </xdr:nvSpPr>
          <xdr:spPr>
            <a:xfrm>
              <a:off x="8108434" y="1570524"/>
              <a:ext cx="221068" cy="34655"/>
            </a:xfrm>
            <a:custGeom>
              <a:avLst/>
              <a:gdLst>
                <a:gd name="connsiteX0" fmla="*/ 0 w 221068"/>
                <a:gd name="connsiteY0" fmla="*/ 0 h 34655"/>
                <a:gd name="connsiteX1" fmla="*/ 221069 w 221068"/>
                <a:gd name="connsiteY1" fmla="*/ 0 h 34655"/>
                <a:gd name="connsiteX2" fmla="*/ 221069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9" y="0"/>
                  </a:lnTo>
                  <a:lnTo>
                    <a:pt x="221069"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902" name="Freeform: Shape 291">
              <a:extLst>
                <a:ext uri="{FF2B5EF4-FFF2-40B4-BE49-F238E27FC236}">
                  <a16:creationId xmlns:a16="http://schemas.microsoft.com/office/drawing/2014/main" id="{00000000-0008-0000-0300-000086030000}"/>
                </a:ext>
              </a:extLst>
            </xdr:cNvPr>
            <xdr:cNvSpPr/>
          </xdr:nvSpPr>
          <xdr:spPr>
            <a:xfrm>
              <a:off x="8043002" y="1651970"/>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903" name="Freeform: Shape 292">
              <a:extLst>
                <a:ext uri="{FF2B5EF4-FFF2-40B4-BE49-F238E27FC236}">
                  <a16:creationId xmlns:a16="http://schemas.microsoft.com/office/drawing/2014/main" id="{00000000-0008-0000-0300-000087030000}"/>
                </a:ext>
              </a:extLst>
            </xdr:cNvPr>
            <xdr:cNvSpPr/>
          </xdr:nvSpPr>
          <xdr:spPr>
            <a:xfrm>
              <a:off x="8043002" y="1733542"/>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904" name="Freeform: Shape 293">
              <a:extLst>
                <a:ext uri="{FF2B5EF4-FFF2-40B4-BE49-F238E27FC236}">
                  <a16:creationId xmlns:a16="http://schemas.microsoft.com/office/drawing/2014/main" id="{00000000-0008-0000-0300-000088030000}"/>
                </a:ext>
              </a:extLst>
            </xdr:cNvPr>
            <xdr:cNvSpPr/>
          </xdr:nvSpPr>
          <xdr:spPr>
            <a:xfrm>
              <a:off x="8043002" y="1815113"/>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905" name="Freeform: Shape 294">
              <a:extLst>
                <a:ext uri="{FF2B5EF4-FFF2-40B4-BE49-F238E27FC236}">
                  <a16:creationId xmlns:a16="http://schemas.microsoft.com/office/drawing/2014/main" id="{00000000-0008-0000-0300-000089030000}"/>
                </a:ext>
              </a:extLst>
            </xdr:cNvPr>
            <xdr:cNvSpPr/>
          </xdr:nvSpPr>
          <xdr:spPr>
            <a:xfrm>
              <a:off x="8043002" y="189655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906" name="Freeform: Shape 295">
              <a:extLst>
                <a:ext uri="{FF2B5EF4-FFF2-40B4-BE49-F238E27FC236}">
                  <a16:creationId xmlns:a16="http://schemas.microsoft.com/office/drawing/2014/main" id="{00000000-0008-0000-0300-00008A030000}"/>
                </a:ext>
              </a:extLst>
            </xdr:cNvPr>
            <xdr:cNvSpPr/>
          </xdr:nvSpPr>
          <xdr:spPr>
            <a:xfrm>
              <a:off x="8022609" y="181085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907" name="Freeform: Shape 296">
              <a:extLst>
                <a:ext uri="{FF2B5EF4-FFF2-40B4-BE49-F238E27FC236}">
                  <a16:creationId xmlns:a16="http://schemas.microsoft.com/office/drawing/2014/main" id="{00000000-0008-0000-0300-00008B030000}"/>
                </a:ext>
              </a:extLst>
            </xdr:cNvPr>
            <xdr:cNvSpPr/>
          </xdr:nvSpPr>
          <xdr:spPr>
            <a:xfrm>
              <a:off x="8162481" y="1898436"/>
              <a:ext cx="221068" cy="34655"/>
            </a:xfrm>
            <a:custGeom>
              <a:avLst/>
              <a:gdLst>
                <a:gd name="connsiteX0" fmla="*/ 0 w 221068"/>
                <a:gd name="connsiteY0" fmla="*/ 0 h 34655"/>
                <a:gd name="connsiteX1" fmla="*/ 221068 w 221068"/>
                <a:gd name="connsiteY1" fmla="*/ 0 h 34655"/>
                <a:gd name="connsiteX2" fmla="*/ 221068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8" y="0"/>
                  </a:lnTo>
                  <a:lnTo>
                    <a:pt x="221068"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908" name="Freeform: Shape 297">
              <a:extLst>
                <a:ext uri="{FF2B5EF4-FFF2-40B4-BE49-F238E27FC236}">
                  <a16:creationId xmlns:a16="http://schemas.microsoft.com/office/drawing/2014/main" id="{00000000-0008-0000-0300-00008C030000}"/>
                </a:ext>
              </a:extLst>
            </xdr:cNvPr>
            <xdr:cNvSpPr/>
          </xdr:nvSpPr>
          <xdr:spPr>
            <a:xfrm>
              <a:off x="8097049" y="198000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909" name="Freeform: Shape 298">
              <a:extLst>
                <a:ext uri="{FF2B5EF4-FFF2-40B4-BE49-F238E27FC236}">
                  <a16:creationId xmlns:a16="http://schemas.microsoft.com/office/drawing/2014/main" id="{00000000-0008-0000-0300-00008D030000}"/>
                </a:ext>
              </a:extLst>
            </xdr:cNvPr>
            <xdr:cNvSpPr/>
          </xdr:nvSpPr>
          <xdr:spPr>
            <a:xfrm>
              <a:off x="8097049" y="206157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910" name="Freeform: Shape 299">
              <a:extLst>
                <a:ext uri="{FF2B5EF4-FFF2-40B4-BE49-F238E27FC236}">
                  <a16:creationId xmlns:a16="http://schemas.microsoft.com/office/drawing/2014/main" id="{00000000-0008-0000-0300-00008E030000}"/>
                </a:ext>
              </a:extLst>
            </xdr:cNvPr>
            <xdr:cNvSpPr/>
          </xdr:nvSpPr>
          <xdr:spPr>
            <a:xfrm>
              <a:off x="8097049" y="2143025"/>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911" name="Freeform: Shape 300">
              <a:extLst>
                <a:ext uri="{FF2B5EF4-FFF2-40B4-BE49-F238E27FC236}">
                  <a16:creationId xmlns:a16="http://schemas.microsoft.com/office/drawing/2014/main" id="{00000000-0008-0000-0300-00008F030000}"/>
                </a:ext>
              </a:extLst>
            </xdr:cNvPr>
            <xdr:cNvSpPr/>
          </xdr:nvSpPr>
          <xdr:spPr>
            <a:xfrm>
              <a:off x="8097049" y="222459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grpSp>
    </xdr:grpSp>
    <xdr:clientData/>
  </xdr:twoCellAnchor>
  <xdr:twoCellAnchor>
    <xdr:from>
      <xdr:col>3</xdr:col>
      <xdr:colOff>2340882</xdr:colOff>
      <xdr:row>0</xdr:row>
      <xdr:rowOff>38372</xdr:rowOff>
    </xdr:from>
    <xdr:to>
      <xdr:col>3</xdr:col>
      <xdr:colOff>4347119</xdr:colOff>
      <xdr:row>1</xdr:row>
      <xdr:rowOff>57341</xdr:rowOff>
    </xdr:to>
    <xdr:grpSp>
      <xdr:nvGrpSpPr>
        <xdr:cNvPr id="914" name="Group 182">
          <a:hlinkClick xmlns:r="http://schemas.openxmlformats.org/officeDocument/2006/relationships" r:id="rId6"/>
          <a:extLst>
            <a:ext uri="{FF2B5EF4-FFF2-40B4-BE49-F238E27FC236}">
              <a16:creationId xmlns:a16="http://schemas.microsoft.com/office/drawing/2014/main" id="{00000000-0008-0000-0300-000092030000}"/>
            </a:ext>
          </a:extLst>
        </xdr:cNvPr>
        <xdr:cNvGrpSpPr/>
      </xdr:nvGrpSpPr>
      <xdr:grpSpPr>
        <a:xfrm>
          <a:off x="4998357" y="38372"/>
          <a:ext cx="2006237" cy="876219"/>
          <a:chOff x="8811260" y="251459"/>
          <a:chExt cx="1813560" cy="852171"/>
        </a:xfrm>
      </xdr:grpSpPr>
      <xdr:grpSp>
        <xdr:nvGrpSpPr>
          <xdr:cNvPr id="915" name="Agrupar 10">
            <a:extLst>
              <a:ext uri="{FF2B5EF4-FFF2-40B4-BE49-F238E27FC236}">
                <a16:creationId xmlns:a16="http://schemas.microsoft.com/office/drawing/2014/main" id="{00000000-0008-0000-0300-000093030000}"/>
              </a:ext>
            </a:extLst>
          </xdr:cNvPr>
          <xdr:cNvGrpSpPr/>
        </xdr:nvGrpSpPr>
        <xdr:grpSpPr>
          <a:xfrm>
            <a:off x="8811260" y="251459"/>
            <a:ext cx="1813560" cy="852171"/>
            <a:chOff x="5210175" y="147637"/>
            <a:chExt cx="2365883" cy="1038225"/>
          </a:xfrm>
          <a:solidFill>
            <a:schemeClr val="bg1">
              <a:lumMod val="50000"/>
            </a:schemeClr>
          </a:solidFill>
        </xdr:grpSpPr>
        <xdr:sp macro="" textlink="">
          <xdr:nvSpPr>
            <xdr:cNvPr id="938" name="Retângulo: Cantos Arredondados 12">
              <a:extLst>
                <a:ext uri="{FF2B5EF4-FFF2-40B4-BE49-F238E27FC236}">
                  <a16:creationId xmlns:a16="http://schemas.microsoft.com/office/drawing/2014/main" id="{00000000-0008-0000-0300-0000AA03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939" name="Retângulo: Cantos Arredondados 13">
              <a:hlinkClick xmlns:r="http://schemas.openxmlformats.org/officeDocument/2006/relationships" r:id="rId6"/>
              <a:extLst>
                <a:ext uri="{FF2B5EF4-FFF2-40B4-BE49-F238E27FC236}">
                  <a16:creationId xmlns:a16="http://schemas.microsoft.com/office/drawing/2014/main" id="{00000000-0008-0000-0300-0000AB030000}"/>
                </a:ext>
              </a:extLst>
            </xdr:cNvPr>
            <xdr:cNvSpPr/>
          </xdr:nvSpPr>
          <xdr:spPr>
            <a:xfrm>
              <a:off x="5946910" y="384050"/>
              <a:ext cx="1588532" cy="797677"/>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ESTRUTURA</a:t>
              </a:r>
            </a:p>
          </xdr:txBody>
        </xdr:sp>
      </xdr:grpSp>
      <xdr:grpSp>
        <xdr:nvGrpSpPr>
          <xdr:cNvPr id="916" name="Group 184">
            <a:extLst>
              <a:ext uri="{FF2B5EF4-FFF2-40B4-BE49-F238E27FC236}">
                <a16:creationId xmlns:a16="http://schemas.microsoft.com/office/drawing/2014/main" id="{00000000-0008-0000-0300-000094030000}"/>
              </a:ext>
            </a:extLst>
          </xdr:cNvPr>
          <xdr:cNvGrpSpPr/>
        </xdr:nvGrpSpPr>
        <xdr:grpSpPr>
          <a:xfrm>
            <a:off x="8890001" y="488130"/>
            <a:ext cx="581077" cy="489770"/>
            <a:chOff x="6943724" y="1902932"/>
            <a:chExt cx="2763297" cy="2251371"/>
          </a:xfrm>
        </xdr:grpSpPr>
        <xdr:sp macro="" textlink="">
          <xdr:nvSpPr>
            <xdr:cNvPr id="917" name="Freeform: Shape 185">
              <a:extLst>
                <a:ext uri="{FF2B5EF4-FFF2-40B4-BE49-F238E27FC236}">
                  <a16:creationId xmlns:a16="http://schemas.microsoft.com/office/drawing/2014/main" id="{00000000-0008-0000-0300-00009503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18" name="Freeform: Shape 186">
              <a:extLst>
                <a:ext uri="{FF2B5EF4-FFF2-40B4-BE49-F238E27FC236}">
                  <a16:creationId xmlns:a16="http://schemas.microsoft.com/office/drawing/2014/main" id="{00000000-0008-0000-0300-00009603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19" name="Freeform: Shape 187">
              <a:extLst>
                <a:ext uri="{FF2B5EF4-FFF2-40B4-BE49-F238E27FC236}">
                  <a16:creationId xmlns:a16="http://schemas.microsoft.com/office/drawing/2014/main" id="{00000000-0008-0000-0300-00009703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20" name="Freeform: Shape 188">
              <a:extLst>
                <a:ext uri="{FF2B5EF4-FFF2-40B4-BE49-F238E27FC236}">
                  <a16:creationId xmlns:a16="http://schemas.microsoft.com/office/drawing/2014/main" id="{00000000-0008-0000-0300-00009803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21" name="Freeform: Shape 189">
              <a:extLst>
                <a:ext uri="{FF2B5EF4-FFF2-40B4-BE49-F238E27FC236}">
                  <a16:creationId xmlns:a16="http://schemas.microsoft.com/office/drawing/2014/main" id="{00000000-0008-0000-0300-00009903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22" name="Freeform: Shape 190">
              <a:extLst>
                <a:ext uri="{FF2B5EF4-FFF2-40B4-BE49-F238E27FC236}">
                  <a16:creationId xmlns:a16="http://schemas.microsoft.com/office/drawing/2014/main" id="{00000000-0008-0000-0300-00009A03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23" name="Freeform: Shape 191">
              <a:extLst>
                <a:ext uri="{FF2B5EF4-FFF2-40B4-BE49-F238E27FC236}">
                  <a16:creationId xmlns:a16="http://schemas.microsoft.com/office/drawing/2014/main" id="{00000000-0008-0000-0300-00009B03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24" name="Freeform: Shape 192">
              <a:extLst>
                <a:ext uri="{FF2B5EF4-FFF2-40B4-BE49-F238E27FC236}">
                  <a16:creationId xmlns:a16="http://schemas.microsoft.com/office/drawing/2014/main" id="{00000000-0008-0000-0300-00009C03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25" name="Freeform: Shape 193">
              <a:extLst>
                <a:ext uri="{FF2B5EF4-FFF2-40B4-BE49-F238E27FC236}">
                  <a16:creationId xmlns:a16="http://schemas.microsoft.com/office/drawing/2014/main" id="{00000000-0008-0000-0300-00009D03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26" name="TextBox 37">
              <a:extLst>
                <a:ext uri="{FF2B5EF4-FFF2-40B4-BE49-F238E27FC236}">
                  <a16:creationId xmlns:a16="http://schemas.microsoft.com/office/drawing/2014/main" id="{00000000-0008-0000-0300-00009E03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927" name="TextBox 38">
              <a:extLst>
                <a:ext uri="{FF2B5EF4-FFF2-40B4-BE49-F238E27FC236}">
                  <a16:creationId xmlns:a16="http://schemas.microsoft.com/office/drawing/2014/main" id="{00000000-0008-0000-0300-00009F03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928" name="Freeform: Shape 196">
              <a:extLst>
                <a:ext uri="{FF2B5EF4-FFF2-40B4-BE49-F238E27FC236}">
                  <a16:creationId xmlns:a16="http://schemas.microsoft.com/office/drawing/2014/main" id="{00000000-0008-0000-0300-0000A003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29" name="Freeform: Shape 197">
              <a:extLst>
                <a:ext uri="{FF2B5EF4-FFF2-40B4-BE49-F238E27FC236}">
                  <a16:creationId xmlns:a16="http://schemas.microsoft.com/office/drawing/2014/main" id="{00000000-0008-0000-0300-0000A103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30" name="Freeform: Shape 198">
              <a:extLst>
                <a:ext uri="{FF2B5EF4-FFF2-40B4-BE49-F238E27FC236}">
                  <a16:creationId xmlns:a16="http://schemas.microsoft.com/office/drawing/2014/main" id="{00000000-0008-0000-0300-0000A203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31" name="Freeform: Shape 199">
              <a:extLst>
                <a:ext uri="{FF2B5EF4-FFF2-40B4-BE49-F238E27FC236}">
                  <a16:creationId xmlns:a16="http://schemas.microsoft.com/office/drawing/2014/main" id="{00000000-0008-0000-0300-0000A303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32" name="Freeform: Shape 200">
              <a:extLst>
                <a:ext uri="{FF2B5EF4-FFF2-40B4-BE49-F238E27FC236}">
                  <a16:creationId xmlns:a16="http://schemas.microsoft.com/office/drawing/2014/main" id="{00000000-0008-0000-0300-0000A403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33" name="Freeform: Shape 201">
              <a:extLst>
                <a:ext uri="{FF2B5EF4-FFF2-40B4-BE49-F238E27FC236}">
                  <a16:creationId xmlns:a16="http://schemas.microsoft.com/office/drawing/2014/main" id="{00000000-0008-0000-0300-0000A503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34" name="Freeform: Shape 202">
              <a:extLst>
                <a:ext uri="{FF2B5EF4-FFF2-40B4-BE49-F238E27FC236}">
                  <a16:creationId xmlns:a16="http://schemas.microsoft.com/office/drawing/2014/main" id="{00000000-0008-0000-0300-0000A603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35" name="Freeform: Shape 203">
              <a:extLst>
                <a:ext uri="{FF2B5EF4-FFF2-40B4-BE49-F238E27FC236}">
                  <a16:creationId xmlns:a16="http://schemas.microsoft.com/office/drawing/2014/main" id="{00000000-0008-0000-0300-0000A703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36" name="Freeform: Shape 204">
              <a:extLst>
                <a:ext uri="{FF2B5EF4-FFF2-40B4-BE49-F238E27FC236}">
                  <a16:creationId xmlns:a16="http://schemas.microsoft.com/office/drawing/2014/main" id="{00000000-0008-0000-0300-0000A803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37" name="Freeform: Shape 205">
              <a:extLst>
                <a:ext uri="{FF2B5EF4-FFF2-40B4-BE49-F238E27FC236}">
                  <a16:creationId xmlns:a16="http://schemas.microsoft.com/office/drawing/2014/main" id="{00000000-0008-0000-0300-0000A903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3</xdr:col>
      <xdr:colOff>4659267</xdr:colOff>
      <xdr:row>0</xdr:row>
      <xdr:rowOff>37283</xdr:rowOff>
    </xdr:from>
    <xdr:to>
      <xdr:col>4</xdr:col>
      <xdr:colOff>1583388</xdr:colOff>
      <xdr:row>1</xdr:row>
      <xdr:rowOff>53366</xdr:rowOff>
    </xdr:to>
    <xdr:grpSp>
      <xdr:nvGrpSpPr>
        <xdr:cNvPr id="940" name="Group 182">
          <a:hlinkClick xmlns:r="http://schemas.openxmlformats.org/officeDocument/2006/relationships" r:id="rId7"/>
          <a:extLst>
            <a:ext uri="{FF2B5EF4-FFF2-40B4-BE49-F238E27FC236}">
              <a16:creationId xmlns:a16="http://schemas.microsoft.com/office/drawing/2014/main" id="{00000000-0008-0000-0300-0000AC030000}"/>
            </a:ext>
          </a:extLst>
        </xdr:cNvPr>
        <xdr:cNvGrpSpPr/>
      </xdr:nvGrpSpPr>
      <xdr:grpSpPr>
        <a:xfrm>
          <a:off x="7316742" y="37283"/>
          <a:ext cx="2029521" cy="873333"/>
          <a:chOff x="8811260" y="251459"/>
          <a:chExt cx="1813560" cy="852171"/>
        </a:xfrm>
      </xdr:grpSpPr>
      <xdr:grpSp>
        <xdr:nvGrpSpPr>
          <xdr:cNvPr id="941" name="Agrupar 10">
            <a:extLst>
              <a:ext uri="{FF2B5EF4-FFF2-40B4-BE49-F238E27FC236}">
                <a16:creationId xmlns:a16="http://schemas.microsoft.com/office/drawing/2014/main" id="{00000000-0008-0000-0300-0000AD030000}"/>
              </a:ext>
            </a:extLst>
          </xdr:cNvPr>
          <xdr:cNvGrpSpPr/>
        </xdr:nvGrpSpPr>
        <xdr:grpSpPr>
          <a:xfrm>
            <a:off x="8811260" y="251459"/>
            <a:ext cx="1813560" cy="852171"/>
            <a:chOff x="5210175" y="147637"/>
            <a:chExt cx="2365883" cy="1038225"/>
          </a:xfrm>
          <a:solidFill>
            <a:schemeClr val="bg1">
              <a:lumMod val="50000"/>
            </a:schemeClr>
          </a:solidFill>
        </xdr:grpSpPr>
        <xdr:sp macro="" textlink="">
          <xdr:nvSpPr>
            <xdr:cNvPr id="964" name="Retângulo: Cantos Arredondados 12">
              <a:extLst>
                <a:ext uri="{FF2B5EF4-FFF2-40B4-BE49-F238E27FC236}">
                  <a16:creationId xmlns:a16="http://schemas.microsoft.com/office/drawing/2014/main" id="{00000000-0008-0000-0300-0000C403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965" name="Retângulo: Cantos Arredondados 13">
              <a:hlinkClick xmlns:r="http://schemas.openxmlformats.org/officeDocument/2006/relationships" r:id="rId7"/>
              <a:extLst>
                <a:ext uri="{FF2B5EF4-FFF2-40B4-BE49-F238E27FC236}">
                  <a16:creationId xmlns:a16="http://schemas.microsoft.com/office/drawing/2014/main" id="{00000000-0008-0000-0300-0000C5030000}"/>
                </a:ext>
              </a:extLst>
            </xdr:cNvPr>
            <xdr:cNvSpPr/>
          </xdr:nvSpPr>
          <xdr:spPr>
            <a:xfrm>
              <a:off x="5946909" y="365995"/>
              <a:ext cx="1588531" cy="815731"/>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SEGURANÇA</a:t>
              </a:r>
            </a:p>
          </xdr:txBody>
        </xdr:sp>
      </xdr:grpSp>
      <xdr:grpSp>
        <xdr:nvGrpSpPr>
          <xdr:cNvPr id="942" name="Group 184">
            <a:extLst>
              <a:ext uri="{FF2B5EF4-FFF2-40B4-BE49-F238E27FC236}">
                <a16:creationId xmlns:a16="http://schemas.microsoft.com/office/drawing/2014/main" id="{00000000-0008-0000-0300-0000AE030000}"/>
              </a:ext>
            </a:extLst>
          </xdr:cNvPr>
          <xdr:cNvGrpSpPr/>
        </xdr:nvGrpSpPr>
        <xdr:grpSpPr>
          <a:xfrm>
            <a:off x="8890001" y="488130"/>
            <a:ext cx="581077" cy="489770"/>
            <a:chOff x="6943724" y="1902932"/>
            <a:chExt cx="2763297" cy="2251371"/>
          </a:xfrm>
        </xdr:grpSpPr>
        <xdr:sp macro="" textlink="">
          <xdr:nvSpPr>
            <xdr:cNvPr id="943" name="Freeform: Shape 185">
              <a:extLst>
                <a:ext uri="{FF2B5EF4-FFF2-40B4-BE49-F238E27FC236}">
                  <a16:creationId xmlns:a16="http://schemas.microsoft.com/office/drawing/2014/main" id="{00000000-0008-0000-0300-0000AF03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44" name="Freeform: Shape 186">
              <a:extLst>
                <a:ext uri="{FF2B5EF4-FFF2-40B4-BE49-F238E27FC236}">
                  <a16:creationId xmlns:a16="http://schemas.microsoft.com/office/drawing/2014/main" id="{00000000-0008-0000-0300-0000B003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45" name="Freeform: Shape 187">
              <a:extLst>
                <a:ext uri="{FF2B5EF4-FFF2-40B4-BE49-F238E27FC236}">
                  <a16:creationId xmlns:a16="http://schemas.microsoft.com/office/drawing/2014/main" id="{00000000-0008-0000-0300-0000B103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46" name="Freeform: Shape 188">
              <a:extLst>
                <a:ext uri="{FF2B5EF4-FFF2-40B4-BE49-F238E27FC236}">
                  <a16:creationId xmlns:a16="http://schemas.microsoft.com/office/drawing/2014/main" id="{00000000-0008-0000-0300-0000B203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47" name="Freeform: Shape 189">
              <a:extLst>
                <a:ext uri="{FF2B5EF4-FFF2-40B4-BE49-F238E27FC236}">
                  <a16:creationId xmlns:a16="http://schemas.microsoft.com/office/drawing/2014/main" id="{00000000-0008-0000-0300-0000B303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48" name="Freeform: Shape 190">
              <a:extLst>
                <a:ext uri="{FF2B5EF4-FFF2-40B4-BE49-F238E27FC236}">
                  <a16:creationId xmlns:a16="http://schemas.microsoft.com/office/drawing/2014/main" id="{00000000-0008-0000-0300-0000B403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49" name="Freeform: Shape 191">
              <a:extLst>
                <a:ext uri="{FF2B5EF4-FFF2-40B4-BE49-F238E27FC236}">
                  <a16:creationId xmlns:a16="http://schemas.microsoft.com/office/drawing/2014/main" id="{00000000-0008-0000-0300-0000B503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50" name="Freeform: Shape 192">
              <a:extLst>
                <a:ext uri="{FF2B5EF4-FFF2-40B4-BE49-F238E27FC236}">
                  <a16:creationId xmlns:a16="http://schemas.microsoft.com/office/drawing/2014/main" id="{00000000-0008-0000-0300-0000B603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51" name="Freeform: Shape 193">
              <a:extLst>
                <a:ext uri="{FF2B5EF4-FFF2-40B4-BE49-F238E27FC236}">
                  <a16:creationId xmlns:a16="http://schemas.microsoft.com/office/drawing/2014/main" id="{00000000-0008-0000-0300-0000B703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52" name="TextBox 37">
              <a:extLst>
                <a:ext uri="{FF2B5EF4-FFF2-40B4-BE49-F238E27FC236}">
                  <a16:creationId xmlns:a16="http://schemas.microsoft.com/office/drawing/2014/main" id="{00000000-0008-0000-0300-0000B803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953" name="TextBox 38">
              <a:extLst>
                <a:ext uri="{FF2B5EF4-FFF2-40B4-BE49-F238E27FC236}">
                  <a16:creationId xmlns:a16="http://schemas.microsoft.com/office/drawing/2014/main" id="{00000000-0008-0000-0300-0000B903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954" name="Freeform: Shape 196">
              <a:extLst>
                <a:ext uri="{FF2B5EF4-FFF2-40B4-BE49-F238E27FC236}">
                  <a16:creationId xmlns:a16="http://schemas.microsoft.com/office/drawing/2014/main" id="{00000000-0008-0000-0300-0000BA03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55" name="Freeform: Shape 197">
              <a:extLst>
                <a:ext uri="{FF2B5EF4-FFF2-40B4-BE49-F238E27FC236}">
                  <a16:creationId xmlns:a16="http://schemas.microsoft.com/office/drawing/2014/main" id="{00000000-0008-0000-0300-0000BB03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56" name="Freeform: Shape 198">
              <a:extLst>
                <a:ext uri="{FF2B5EF4-FFF2-40B4-BE49-F238E27FC236}">
                  <a16:creationId xmlns:a16="http://schemas.microsoft.com/office/drawing/2014/main" id="{00000000-0008-0000-0300-0000BC03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57" name="Freeform: Shape 199">
              <a:extLst>
                <a:ext uri="{FF2B5EF4-FFF2-40B4-BE49-F238E27FC236}">
                  <a16:creationId xmlns:a16="http://schemas.microsoft.com/office/drawing/2014/main" id="{00000000-0008-0000-0300-0000BD03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58" name="Freeform: Shape 200">
              <a:extLst>
                <a:ext uri="{FF2B5EF4-FFF2-40B4-BE49-F238E27FC236}">
                  <a16:creationId xmlns:a16="http://schemas.microsoft.com/office/drawing/2014/main" id="{00000000-0008-0000-0300-0000BE03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59" name="Freeform: Shape 201">
              <a:extLst>
                <a:ext uri="{FF2B5EF4-FFF2-40B4-BE49-F238E27FC236}">
                  <a16:creationId xmlns:a16="http://schemas.microsoft.com/office/drawing/2014/main" id="{00000000-0008-0000-0300-0000BF03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60" name="Freeform: Shape 202">
              <a:extLst>
                <a:ext uri="{FF2B5EF4-FFF2-40B4-BE49-F238E27FC236}">
                  <a16:creationId xmlns:a16="http://schemas.microsoft.com/office/drawing/2014/main" id="{00000000-0008-0000-0300-0000C003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61" name="Freeform: Shape 203">
              <a:extLst>
                <a:ext uri="{FF2B5EF4-FFF2-40B4-BE49-F238E27FC236}">
                  <a16:creationId xmlns:a16="http://schemas.microsoft.com/office/drawing/2014/main" id="{00000000-0008-0000-0300-0000C103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62" name="Freeform: Shape 204">
              <a:extLst>
                <a:ext uri="{FF2B5EF4-FFF2-40B4-BE49-F238E27FC236}">
                  <a16:creationId xmlns:a16="http://schemas.microsoft.com/office/drawing/2014/main" id="{00000000-0008-0000-0300-0000C203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63" name="Freeform: Shape 205">
              <a:extLst>
                <a:ext uri="{FF2B5EF4-FFF2-40B4-BE49-F238E27FC236}">
                  <a16:creationId xmlns:a16="http://schemas.microsoft.com/office/drawing/2014/main" id="{00000000-0008-0000-0300-0000C303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4</xdr:col>
      <xdr:colOff>1878048</xdr:colOff>
      <xdr:row>0</xdr:row>
      <xdr:rowOff>36467</xdr:rowOff>
    </xdr:from>
    <xdr:to>
      <xdr:col>6</xdr:col>
      <xdr:colOff>888377</xdr:colOff>
      <xdr:row>1</xdr:row>
      <xdr:rowOff>16711</xdr:rowOff>
    </xdr:to>
    <xdr:grpSp>
      <xdr:nvGrpSpPr>
        <xdr:cNvPr id="966" name="Group 182">
          <a:hlinkClick xmlns:r="http://schemas.openxmlformats.org/officeDocument/2006/relationships" r:id="rId8"/>
          <a:extLst>
            <a:ext uri="{FF2B5EF4-FFF2-40B4-BE49-F238E27FC236}">
              <a16:creationId xmlns:a16="http://schemas.microsoft.com/office/drawing/2014/main" id="{00000000-0008-0000-0300-0000C6030000}"/>
            </a:ext>
          </a:extLst>
        </xdr:cNvPr>
        <xdr:cNvGrpSpPr/>
      </xdr:nvGrpSpPr>
      <xdr:grpSpPr>
        <a:xfrm>
          <a:off x="9640923" y="36467"/>
          <a:ext cx="2077379" cy="837494"/>
          <a:chOff x="8811259" y="251459"/>
          <a:chExt cx="1856261" cy="852171"/>
        </a:xfrm>
      </xdr:grpSpPr>
      <xdr:grpSp>
        <xdr:nvGrpSpPr>
          <xdr:cNvPr id="967" name="Agrupar 10">
            <a:extLst>
              <a:ext uri="{FF2B5EF4-FFF2-40B4-BE49-F238E27FC236}">
                <a16:creationId xmlns:a16="http://schemas.microsoft.com/office/drawing/2014/main" id="{00000000-0008-0000-0300-0000C7030000}"/>
              </a:ext>
            </a:extLst>
          </xdr:cNvPr>
          <xdr:cNvGrpSpPr/>
        </xdr:nvGrpSpPr>
        <xdr:grpSpPr>
          <a:xfrm>
            <a:off x="8811259" y="251459"/>
            <a:ext cx="1856261" cy="852171"/>
            <a:chOff x="5210175" y="147637"/>
            <a:chExt cx="2421589" cy="1038225"/>
          </a:xfrm>
          <a:solidFill>
            <a:schemeClr val="bg1">
              <a:lumMod val="50000"/>
            </a:schemeClr>
          </a:solidFill>
        </xdr:grpSpPr>
        <xdr:sp macro="" textlink="">
          <xdr:nvSpPr>
            <xdr:cNvPr id="990" name="Retângulo: Cantos Arredondados 12">
              <a:extLst>
                <a:ext uri="{FF2B5EF4-FFF2-40B4-BE49-F238E27FC236}">
                  <a16:creationId xmlns:a16="http://schemas.microsoft.com/office/drawing/2014/main" id="{00000000-0008-0000-0300-0000DE03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991" name="Retângulo: Cantos Arredondados 13">
              <a:hlinkClick xmlns:r="http://schemas.openxmlformats.org/officeDocument/2006/relationships" r:id="rId8"/>
              <a:extLst>
                <a:ext uri="{FF2B5EF4-FFF2-40B4-BE49-F238E27FC236}">
                  <a16:creationId xmlns:a16="http://schemas.microsoft.com/office/drawing/2014/main" id="{00000000-0008-0000-0300-0000DF030000}"/>
                </a:ext>
              </a:extLst>
            </xdr:cNvPr>
            <xdr:cNvSpPr/>
          </xdr:nvSpPr>
          <xdr:spPr>
            <a:xfrm>
              <a:off x="5917423" y="337724"/>
              <a:ext cx="1714341" cy="843974"/>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PRIVACIDADE</a:t>
              </a:r>
            </a:p>
          </xdr:txBody>
        </xdr:sp>
      </xdr:grpSp>
      <xdr:grpSp>
        <xdr:nvGrpSpPr>
          <xdr:cNvPr id="968" name="Group 184">
            <a:extLst>
              <a:ext uri="{FF2B5EF4-FFF2-40B4-BE49-F238E27FC236}">
                <a16:creationId xmlns:a16="http://schemas.microsoft.com/office/drawing/2014/main" id="{00000000-0008-0000-0300-0000C8030000}"/>
              </a:ext>
            </a:extLst>
          </xdr:cNvPr>
          <xdr:cNvGrpSpPr/>
        </xdr:nvGrpSpPr>
        <xdr:grpSpPr>
          <a:xfrm>
            <a:off x="8890001" y="488130"/>
            <a:ext cx="581077" cy="489770"/>
            <a:chOff x="6943724" y="1902932"/>
            <a:chExt cx="2763297" cy="2251371"/>
          </a:xfrm>
        </xdr:grpSpPr>
        <xdr:sp macro="" textlink="">
          <xdr:nvSpPr>
            <xdr:cNvPr id="969" name="Freeform: Shape 185">
              <a:extLst>
                <a:ext uri="{FF2B5EF4-FFF2-40B4-BE49-F238E27FC236}">
                  <a16:creationId xmlns:a16="http://schemas.microsoft.com/office/drawing/2014/main" id="{00000000-0008-0000-0300-0000C903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70" name="Freeform: Shape 186">
              <a:extLst>
                <a:ext uri="{FF2B5EF4-FFF2-40B4-BE49-F238E27FC236}">
                  <a16:creationId xmlns:a16="http://schemas.microsoft.com/office/drawing/2014/main" id="{00000000-0008-0000-0300-0000CA03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71" name="Freeform: Shape 187">
              <a:extLst>
                <a:ext uri="{FF2B5EF4-FFF2-40B4-BE49-F238E27FC236}">
                  <a16:creationId xmlns:a16="http://schemas.microsoft.com/office/drawing/2014/main" id="{00000000-0008-0000-0300-0000CB03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72" name="Freeform: Shape 188">
              <a:extLst>
                <a:ext uri="{FF2B5EF4-FFF2-40B4-BE49-F238E27FC236}">
                  <a16:creationId xmlns:a16="http://schemas.microsoft.com/office/drawing/2014/main" id="{00000000-0008-0000-0300-0000CC03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73" name="Freeform: Shape 189">
              <a:extLst>
                <a:ext uri="{FF2B5EF4-FFF2-40B4-BE49-F238E27FC236}">
                  <a16:creationId xmlns:a16="http://schemas.microsoft.com/office/drawing/2014/main" id="{00000000-0008-0000-0300-0000CD03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74" name="Freeform: Shape 190">
              <a:extLst>
                <a:ext uri="{FF2B5EF4-FFF2-40B4-BE49-F238E27FC236}">
                  <a16:creationId xmlns:a16="http://schemas.microsoft.com/office/drawing/2014/main" id="{00000000-0008-0000-0300-0000CE03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75" name="Freeform: Shape 191">
              <a:extLst>
                <a:ext uri="{FF2B5EF4-FFF2-40B4-BE49-F238E27FC236}">
                  <a16:creationId xmlns:a16="http://schemas.microsoft.com/office/drawing/2014/main" id="{00000000-0008-0000-0300-0000CF03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76" name="Freeform: Shape 192">
              <a:extLst>
                <a:ext uri="{FF2B5EF4-FFF2-40B4-BE49-F238E27FC236}">
                  <a16:creationId xmlns:a16="http://schemas.microsoft.com/office/drawing/2014/main" id="{00000000-0008-0000-0300-0000D003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77" name="Freeform: Shape 193">
              <a:extLst>
                <a:ext uri="{FF2B5EF4-FFF2-40B4-BE49-F238E27FC236}">
                  <a16:creationId xmlns:a16="http://schemas.microsoft.com/office/drawing/2014/main" id="{00000000-0008-0000-0300-0000D103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78" name="TextBox 37">
              <a:extLst>
                <a:ext uri="{FF2B5EF4-FFF2-40B4-BE49-F238E27FC236}">
                  <a16:creationId xmlns:a16="http://schemas.microsoft.com/office/drawing/2014/main" id="{00000000-0008-0000-0300-0000D203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979" name="TextBox 38">
              <a:extLst>
                <a:ext uri="{FF2B5EF4-FFF2-40B4-BE49-F238E27FC236}">
                  <a16:creationId xmlns:a16="http://schemas.microsoft.com/office/drawing/2014/main" id="{00000000-0008-0000-0300-0000D303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980" name="Freeform: Shape 196">
              <a:extLst>
                <a:ext uri="{FF2B5EF4-FFF2-40B4-BE49-F238E27FC236}">
                  <a16:creationId xmlns:a16="http://schemas.microsoft.com/office/drawing/2014/main" id="{00000000-0008-0000-0300-0000D403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81" name="Freeform: Shape 197">
              <a:extLst>
                <a:ext uri="{FF2B5EF4-FFF2-40B4-BE49-F238E27FC236}">
                  <a16:creationId xmlns:a16="http://schemas.microsoft.com/office/drawing/2014/main" id="{00000000-0008-0000-0300-0000D503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82" name="Freeform: Shape 198">
              <a:extLst>
                <a:ext uri="{FF2B5EF4-FFF2-40B4-BE49-F238E27FC236}">
                  <a16:creationId xmlns:a16="http://schemas.microsoft.com/office/drawing/2014/main" id="{00000000-0008-0000-0300-0000D603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83" name="Freeform: Shape 199">
              <a:extLst>
                <a:ext uri="{FF2B5EF4-FFF2-40B4-BE49-F238E27FC236}">
                  <a16:creationId xmlns:a16="http://schemas.microsoft.com/office/drawing/2014/main" id="{00000000-0008-0000-0300-0000D703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84" name="Freeform: Shape 200">
              <a:extLst>
                <a:ext uri="{FF2B5EF4-FFF2-40B4-BE49-F238E27FC236}">
                  <a16:creationId xmlns:a16="http://schemas.microsoft.com/office/drawing/2014/main" id="{00000000-0008-0000-0300-0000D803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85" name="Freeform: Shape 201">
              <a:extLst>
                <a:ext uri="{FF2B5EF4-FFF2-40B4-BE49-F238E27FC236}">
                  <a16:creationId xmlns:a16="http://schemas.microsoft.com/office/drawing/2014/main" id="{00000000-0008-0000-0300-0000D903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86" name="Freeform: Shape 202">
              <a:extLst>
                <a:ext uri="{FF2B5EF4-FFF2-40B4-BE49-F238E27FC236}">
                  <a16:creationId xmlns:a16="http://schemas.microsoft.com/office/drawing/2014/main" id="{00000000-0008-0000-0300-0000DA03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87" name="Freeform: Shape 203">
              <a:extLst>
                <a:ext uri="{FF2B5EF4-FFF2-40B4-BE49-F238E27FC236}">
                  <a16:creationId xmlns:a16="http://schemas.microsoft.com/office/drawing/2014/main" id="{00000000-0008-0000-0300-0000DB03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88" name="Freeform: Shape 204">
              <a:extLst>
                <a:ext uri="{FF2B5EF4-FFF2-40B4-BE49-F238E27FC236}">
                  <a16:creationId xmlns:a16="http://schemas.microsoft.com/office/drawing/2014/main" id="{00000000-0008-0000-0300-0000DC03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89" name="Freeform: Shape 205">
              <a:extLst>
                <a:ext uri="{FF2B5EF4-FFF2-40B4-BE49-F238E27FC236}">
                  <a16:creationId xmlns:a16="http://schemas.microsoft.com/office/drawing/2014/main" id="{00000000-0008-0000-0300-0000DD03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6</xdr:col>
      <xdr:colOff>1149675</xdr:colOff>
      <xdr:row>0</xdr:row>
      <xdr:rowOff>15241</xdr:rowOff>
    </xdr:from>
    <xdr:to>
      <xdr:col>9</xdr:col>
      <xdr:colOff>340525</xdr:colOff>
      <xdr:row>1</xdr:row>
      <xdr:rowOff>55246</xdr:rowOff>
    </xdr:to>
    <xdr:grpSp>
      <xdr:nvGrpSpPr>
        <xdr:cNvPr id="10" name="Group 9">
          <a:hlinkClick xmlns:r="http://schemas.openxmlformats.org/officeDocument/2006/relationships" r:id="rId9"/>
          <a:extLst>
            <a:ext uri="{FF2B5EF4-FFF2-40B4-BE49-F238E27FC236}">
              <a16:creationId xmlns:a16="http://schemas.microsoft.com/office/drawing/2014/main" id="{501D1D26-1555-49F0-86E2-DCCAA12BAFB3}"/>
            </a:ext>
          </a:extLst>
        </xdr:cNvPr>
        <xdr:cNvGrpSpPr/>
      </xdr:nvGrpSpPr>
      <xdr:grpSpPr>
        <a:xfrm>
          <a:off x="11979600" y="15241"/>
          <a:ext cx="1838800" cy="897255"/>
          <a:chOff x="10716260" y="251459"/>
          <a:chExt cx="1813560" cy="852171"/>
        </a:xfrm>
      </xdr:grpSpPr>
      <xdr:grpSp>
        <xdr:nvGrpSpPr>
          <xdr:cNvPr id="11" name="Agrupar 15">
            <a:extLst>
              <a:ext uri="{FF2B5EF4-FFF2-40B4-BE49-F238E27FC236}">
                <a16:creationId xmlns:a16="http://schemas.microsoft.com/office/drawing/2014/main" id="{DA2D8403-FC66-136E-3C52-BEC0DE4A773D}"/>
              </a:ext>
            </a:extLst>
          </xdr:cNvPr>
          <xdr:cNvGrpSpPr/>
        </xdr:nvGrpSpPr>
        <xdr:grpSpPr>
          <a:xfrm>
            <a:off x="10716260" y="251459"/>
            <a:ext cx="1813560" cy="852171"/>
            <a:chOff x="5210175" y="147637"/>
            <a:chExt cx="2365883" cy="1038225"/>
          </a:xfrm>
          <a:solidFill>
            <a:srgbClr val="002060"/>
          </a:solidFill>
        </xdr:grpSpPr>
        <xdr:sp macro="" textlink="">
          <xdr:nvSpPr>
            <xdr:cNvPr id="28" name="Retângulo: Cantos Arredondados 16">
              <a:extLst>
                <a:ext uri="{FF2B5EF4-FFF2-40B4-BE49-F238E27FC236}">
                  <a16:creationId xmlns:a16="http://schemas.microsoft.com/office/drawing/2014/main" id="{5D386B59-41B6-5488-31EB-BB954C6A95F3}"/>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900"/>
            </a:p>
          </xdr:txBody>
        </xdr:sp>
        <xdr:sp macro="" textlink="">
          <xdr:nvSpPr>
            <xdr:cNvPr id="29" name="Retângulo: Cantos Arredondados 17">
              <a:extLst>
                <a:ext uri="{FF2B5EF4-FFF2-40B4-BE49-F238E27FC236}">
                  <a16:creationId xmlns:a16="http://schemas.microsoft.com/office/drawing/2014/main" id="{34D3B9AA-2AFC-CC33-588F-AB1DBAA4B8CC}"/>
                </a:ext>
              </a:extLst>
            </xdr:cNvPr>
            <xdr:cNvSpPr/>
          </xdr:nvSpPr>
          <xdr:spPr>
            <a:xfrm>
              <a:off x="5982901" y="443574"/>
              <a:ext cx="1583984" cy="485775"/>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500" b="1">
                  <a:solidFill>
                    <a:schemeClr val="bg1"/>
                  </a:solidFill>
                  <a:latin typeface="+mn-lt"/>
                </a:rPr>
                <a:t>RELATÓRIO</a:t>
              </a:r>
            </a:p>
          </xdr:txBody>
        </xdr:sp>
      </xdr:grpSp>
      <xdr:grpSp>
        <xdr:nvGrpSpPr>
          <xdr:cNvPr id="12" name="Graphic 2">
            <a:extLst>
              <a:ext uri="{FF2B5EF4-FFF2-40B4-BE49-F238E27FC236}">
                <a16:creationId xmlns:a16="http://schemas.microsoft.com/office/drawing/2014/main" id="{763F758C-B58D-AB00-64F1-6B8BE155EFDC}"/>
              </a:ext>
            </a:extLst>
          </xdr:cNvPr>
          <xdr:cNvGrpSpPr/>
        </xdr:nvGrpSpPr>
        <xdr:grpSpPr>
          <a:xfrm>
            <a:off x="10902950" y="457201"/>
            <a:ext cx="419100" cy="452156"/>
            <a:chOff x="7845579" y="1500588"/>
            <a:chExt cx="604404" cy="843863"/>
          </a:xfrm>
        </xdr:grpSpPr>
        <xdr:sp macro="" textlink="">
          <xdr:nvSpPr>
            <xdr:cNvPr id="13" name="Freeform: Shape 12">
              <a:extLst>
                <a:ext uri="{FF2B5EF4-FFF2-40B4-BE49-F238E27FC236}">
                  <a16:creationId xmlns:a16="http://schemas.microsoft.com/office/drawing/2014/main" id="{6C6B8806-C1C8-02BA-7BDC-0B47A5257372}"/>
                </a:ext>
              </a:extLst>
            </xdr:cNvPr>
            <xdr:cNvSpPr/>
          </xdr:nvSpPr>
          <xdr:spPr>
            <a:xfrm>
              <a:off x="7845579" y="1646590"/>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296ACC"/>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4" name="Freeform: Shape 13">
              <a:extLst>
                <a:ext uri="{FF2B5EF4-FFF2-40B4-BE49-F238E27FC236}">
                  <a16:creationId xmlns:a16="http://schemas.microsoft.com/office/drawing/2014/main" id="{428CEB86-7FA1-C2EB-DAAC-F8AF118B92AB}"/>
                </a:ext>
              </a:extLst>
            </xdr:cNvPr>
            <xdr:cNvSpPr/>
          </xdr:nvSpPr>
          <xdr:spPr>
            <a:xfrm>
              <a:off x="7901002" y="170163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5" name="Freeform: Shape 14">
              <a:extLst>
                <a:ext uri="{FF2B5EF4-FFF2-40B4-BE49-F238E27FC236}">
                  <a16:creationId xmlns:a16="http://schemas.microsoft.com/office/drawing/2014/main" id="{6368322C-9C9E-F35C-458C-1496855EDCB0}"/>
                </a:ext>
              </a:extLst>
            </xdr:cNvPr>
            <xdr:cNvSpPr/>
          </xdr:nvSpPr>
          <xdr:spPr>
            <a:xfrm>
              <a:off x="7893746" y="1694632"/>
              <a:ext cx="441761" cy="547729"/>
            </a:xfrm>
            <a:custGeom>
              <a:avLst/>
              <a:gdLst>
                <a:gd name="connsiteX0" fmla="*/ 441267 w 441761"/>
                <a:gd name="connsiteY0" fmla="*/ 547609 h 547729"/>
                <a:gd name="connsiteX1" fmla="*/ -495 w 441761"/>
                <a:gd name="connsiteY1" fmla="*/ 547609 h 547729"/>
                <a:gd name="connsiteX2" fmla="*/ -495 w 441761"/>
                <a:gd name="connsiteY2" fmla="*/ -121 h 547729"/>
                <a:gd name="connsiteX3" fmla="*/ 441267 w 441761"/>
                <a:gd name="connsiteY3" fmla="*/ -121 h 547729"/>
                <a:gd name="connsiteX4" fmla="*/ 13767 w 441761"/>
                <a:gd name="connsiteY4" fmla="*/ 533347 h 547729"/>
                <a:gd name="connsiteX5" fmla="*/ 426629 w 441761"/>
                <a:gd name="connsiteY5" fmla="*/ 533347 h 547729"/>
                <a:gd name="connsiteX6" fmla="*/ 426629 w 441761"/>
                <a:gd name="connsiteY6" fmla="*/ 14142 h 547729"/>
                <a:gd name="connsiteX7" fmla="*/ 13767 w 441761"/>
                <a:gd name="connsiteY7" fmla="*/ 14142 h 5477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41761" h="547729">
                  <a:moveTo>
                    <a:pt x="441267" y="547609"/>
                  </a:moveTo>
                  <a:lnTo>
                    <a:pt x="-495" y="547609"/>
                  </a:lnTo>
                  <a:lnTo>
                    <a:pt x="-495" y="-121"/>
                  </a:lnTo>
                  <a:lnTo>
                    <a:pt x="441267" y="-121"/>
                  </a:lnTo>
                  <a:close/>
                  <a:moveTo>
                    <a:pt x="13767" y="533347"/>
                  </a:moveTo>
                  <a:lnTo>
                    <a:pt x="426629" y="533347"/>
                  </a:lnTo>
                  <a:lnTo>
                    <a:pt x="426629" y="14142"/>
                  </a:lnTo>
                  <a:lnTo>
                    <a:pt x="13767" y="1414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6" name="Freeform: Shape 15">
              <a:extLst>
                <a:ext uri="{FF2B5EF4-FFF2-40B4-BE49-F238E27FC236}">
                  <a16:creationId xmlns:a16="http://schemas.microsoft.com/office/drawing/2014/main" id="{336C8517-C2FD-1975-9680-81C58D93FB16}"/>
                </a:ext>
              </a:extLst>
            </xdr:cNvPr>
            <xdr:cNvSpPr/>
          </xdr:nvSpPr>
          <xdr:spPr>
            <a:xfrm>
              <a:off x="7954299" y="1500588"/>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EA5D00"/>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7" name="Freeform: Shape 16">
              <a:extLst>
                <a:ext uri="{FF2B5EF4-FFF2-40B4-BE49-F238E27FC236}">
                  <a16:creationId xmlns:a16="http://schemas.microsoft.com/office/drawing/2014/main" id="{403F53B8-2687-DD8D-2EC2-69E3CFBDE0DA}"/>
                </a:ext>
              </a:extLst>
            </xdr:cNvPr>
            <xdr:cNvSpPr/>
          </xdr:nvSpPr>
          <xdr:spPr>
            <a:xfrm>
              <a:off x="8108434" y="1570524"/>
              <a:ext cx="221068" cy="34655"/>
            </a:xfrm>
            <a:custGeom>
              <a:avLst/>
              <a:gdLst>
                <a:gd name="connsiteX0" fmla="*/ 0 w 221068"/>
                <a:gd name="connsiteY0" fmla="*/ 0 h 34655"/>
                <a:gd name="connsiteX1" fmla="*/ 221069 w 221068"/>
                <a:gd name="connsiteY1" fmla="*/ 0 h 34655"/>
                <a:gd name="connsiteX2" fmla="*/ 221069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9" y="0"/>
                  </a:lnTo>
                  <a:lnTo>
                    <a:pt x="221069"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8" name="Freeform: Shape 17">
              <a:extLst>
                <a:ext uri="{FF2B5EF4-FFF2-40B4-BE49-F238E27FC236}">
                  <a16:creationId xmlns:a16="http://schemas.microsoft.com/office/drawing/2014/main" id="{EC542D9F-7C77-CEA5-889E-3A567ADFFC39}"/>
                </a:ext>
              </a:extLst>
            </xdr:cNvPr>
            <xdr:cNvSpPr/>
          </xdr:nvSpPr>
          <xdr:spPr>
            <a:xfrm>
              <a:off x="8043002" y="1651970"/>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9" name="Freeform: Shape 18">
              <a:extLst>
                <a:ext uri="{FF2B5EF4-FFF2-40B4-BE49-F238E27FC236}">
                  <a16:creationId xmlns:a16="http://schemas.microsoft.com/office/drawing/2014/main" id="{6E0ECAED-B97D-BCD8-6590-DB9BA9104B1E}"/>
                </a:ext>
              </a:extLst>
            </xdr:cNvPr>
            <xdr:cNvSpPr/>
          </xdr:nvSpPr>
          <xdr:spPr>
            <a:xfrm>
              <a:off x="8043002" y="1733542"/>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0" name="Freeform: Shape 19">
              <a:extLst>
                <a:ext uri="{FF2B5EF4-FFF2-40B4-BE49-F238E27FC236}">
                  <a16:creationId xmlns:a16="http://schemas.microsoft.com/office/drawing/2014/main" id="{42724A0D-45B4-F44C-9EC2-4411349E7B50}"/>
                </a:ext>
              </a:extLst>
            </xdr:cNvPr>
            <xdr:cNvSpPr/>
          </xdr:nvSpPr>
          <xdr:spPr>
            <a:xfrm>
              <a:off x="8043002" y="1815113"/>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1" name="Freeform: Shape 20">
              <a:extLst>
                <a:ext uri="{FF2B5EF4-FFF2-40B4-BE49-F238E27FC236}">
                  <a16:creationId xmlns:a16="http://schemas.microsoft.com/office/drawing/2014/main" id="{C03EDD5B-1ABF-6D67-9166-AE980962DB38}"/>
                </a:ext>
              </a:extLst>
            </xdr:cNvPr>
            <xdr:cNvSpPr/>
          </xdr:nvSpPr>
          <xdr:spPr>
            <a:xfrm>
              <a:off x="8043002" y="189655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2" name="Freeform: Shape 21">
              <a:extLst>
                <a:ext uri="{FF2B5EF4-FFF2-40B4-BE49-F238E27FC236}">
                  <a16:creationId xmlns:a16="http://schemas.microsoft.com/office/drawing/2014/main" id="{43AFE476-51E4-B0DD-CC4E-948D1B92E48E}"/>
                </a:ext>
              </a:extLst>
            </xdr:cNvPr>
            <xdr:cNvSpPr/>
          </xdr:nvSpPr>
          <xdr:spPr>
            <a:xfrm>
              <a:off x="8022609" y="181085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3" name="Freeform: Shape 22">
              <a:extLst>
                <a:ext uri="{FF2B5EF4-FFF2-40B4-BE49-F238E27FC236}">
                  <a16:creationId xmlns:a16="http://schemas.microsoft.com/office/drawing/2014/main" id="{584090EA-25B7-8B62-93D2-182DA8CB5EB3}"/>
                </a:ext>
              </a:extLst>
            </xdr:cNvPr>
            <xdr:cNvSpPr/>
          </xdr:nvSpPr>
          <xdr:spPr>
            <a:xfrm>
              <a:off x="8162481" y="1898436"/>
              <a:ext cx="221068" cy="34655"/>
            </a:xfrm>
            <a:custGeom>
              <a:avLst/>
              <a:gdLst>
                <a:gd name="connsiteX0" fmla="*/ 0 w 221068"/>
                <a:gd name="connsiteY0" fmla="*/ 0 h 34655"/>
                <a:gd name="connsiteX1" fmla="*/ 221068 w 221068"/>
                <a:gd name="connsiteY1" fmla="*/ 0 h 34655"/>
                <a:gd name="connsiteX2" fmla="*/ 221068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8" y="0"/>
                  </a:lnTo>
                  <a:lnTo>
                    <a:pt x="221068"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4" name="Freeform: Shape 23">
              <a:extLst>
                <a:ext uri="{FF2B5EF4-FFF2-40B4-BE49-F238E27FC236}">
                  <a16:creationId xmlns:a16="http://schemas.microsoft.com/office/drawing/2014/main" id="{C53E4CA3-D183-0031-76C3-459C76D5C61E}"/>
                </a:ext>
              </a:extLst>
            </xdr:cNvPr>
            <xdr:cNvSpPr/>
          </xdr:nvSpPr>
          <xdr:spPr>
            <a:xfrm>
              <a:off x="8097049" y="198000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5" name="Freeform: Shape 24">
              <a:extLst>
                <a:ext uri="{FF2B5EF4-FFF2-40B4-BE49-F238E27FC236}">
                  <a16:creationId xmlns:a16="http://schemas.microsoft.com/office/drawing/2014/main" id="{19423152-9B1B-3C21-0FAF-E16D9ADFD1BB}"/>
                </a:ext>
              </a:extLst>
            </xdr:cNvPr>
            <xdr:cNvSpPr/>
          </xdr:nvSpPr>
          <xdr:spPr>
            <a:xfrm>
              <a:off x="8097049" y="206157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6" name="Freeform: Shape 25">
              <a:extLst>
                <a:ext uri="{FF2B5EF4-FFF2-40B4-BE49-F238E27FC236}">
                  <a16:creationId xmlns:a16="http://schemas.microsoft.com/office/drawing/2014/main" id="{AB455E67-CA71-E82C-813E-2C4381B3087E}"/>
                </a:ext>
              </a:extLst>
            </xdr:cNvPr>
            <xdr:cNvSpPr/>
          </xdr:nvSpPr>
          <xdr:spPr>
            <a:xfrm>
              <a:off x="8097049" y="2143025"/>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7" name="Freeform: Shape 26">
              <a:extLst>
                <a:ext uri="{FF2B5EF4-FFF2-40B4-BE49-F238E27FC236}">
                  <a16:creationId xmlns:a16="http://schemas.microsoft.com/office/drawing/2014/main" id="{C2CCBE56-58DB-8682-5DC0-9592237DFF6A}"/>
                </a:ext>
              </a:extLst>
            </xdr:cNvPr>
            <xdr:cNvSpPr/>
          </xdr:nvSpPr>
          <xdr:spPr>
            <a:xfrm>
              <a:off x="8097049" y="222459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grpSp>
    </xdr:grpSp>
    <xdr:clientData/>
  </xdr:twoCellAnchor>
</xdr:wsDr>
</file>

<file path=xl/drawings/drawing4.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16384</xdr:col>
      <xdr:colOff>174784</xdr:colOff>
      <xdr:row>1</xdr:row>
      <xdr:rowOff>74083</xdr:rowOff>
    </xdr:to>
    <xdr:sp macro="" textlink="">
      <xdr:nvSpPr>
        <xdr:cNvPr id="2" name="Retângulo 1">
          <a:extLst>
            <a:ext uri="{FF2B5EF4-FFF2-40B4-BE49-F238E27FC236}">
              <a16:creationId xmlns:a16="http://schemas.microsoft.com/office/drawing/2014/main" id="{00000000-0008-0000-0400-000002000000}"/>
            </a:ext>
          </a:extLst>
        </xdr:cNvPr>
        <xdr:cNvSpPr/>
      </xdr:nvSpPr>
      <xdr:spPr>
        <a:xfrm>
          <a:off x="0" y="0"/>
          <a:ext cx="26927175" cy="921808"/>
        </a:xfrm>
        <a:prstGeom prst="rect">
          <a:avLst/>
        </a:prstGeom>
        <a:gradFill>
          <a:gsLst>
            <a:gs pos="0">
              <a:srgbClr val="002060"/>
            </a:gs>
            <a:gs pos="100000">
              <a:srgbClr val="3363F4">
                <a:alpha val="80000"/>
              </a:srgbClr>
            </a:gs>
          </a:gsLst>
          <a:lin ang="2700000" scaled="0"/>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2</xdr:col>
      <xdr:colOff>19284</xdr:colOff>
      <xdr:row>2</xdr:row>
      <xdr:rowOff>21831</xdr:rowOff>
    </xdr:from>
    <xdr:to>
      <xdr:col>6</xdr:col>
      <xdr:colOff>289249</xdr:colOff>
      <xdr:row>3</xdr:row>
      <xdr:rowOff>60140</xdr:rowOff>
    </xdr:to>
    <xdr:sp macro="" textlink="">
      <xdr:nvSpPr>
        <xdr:cNvPr id="3" name="CaixaDeTexto 2">
          <a:extLst>
            <a:ext uri="{FF2B5EF4-FFF2-40B4-BE49-F238E27FC236}">
              <a16:creationId xmlns:a16="http://schemas.microsoft.com/office/drawing/2014/main" id="{00000000-0008-0000-0400-000003000000}"/>
            </a:ext>
          </a:extLst>
        </xdr:cNvPr>
        <xdr:cNvSpPr txBox="1"/>
      </xdr:nvSpPr>
      <xdr:spPr>
        <a:xfrm>
          <a:off x="127393" y="1058151"/>
          <a:ext cx="3584665" cy="3912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pt-BR" sz="2000" b="1" u="sng">
              <a:solidFill>
                <a:srgbClr val="002060"/>
              </a:solidFill>
            </a:rPr>
            <a:t>SEGURANÇA DA INFORMAÇÃO</a:t>
          </a:r>
        </a:p>
      </xdr:txBody>
    </xdr:sp>
    <xdr:clientData/>
  </xdr:twoCellAnchor>
  <xdr:twoCellAnchor>
    <xdr:from>
      <xdr:col>0</xdr:col>
      <xdr:colOff>175260</xdr:colOff>
      <xdr:row>0</xdr:row>
      <xdr:rowOff>91440</xdr:rowOff>
    </xdr:from>
    <xdr:to>
      <xdr:col>1</xdr:col>
      <xdr:colOff>882660</xdr:colOff>
      <xdr:row>0</xdr:row>
      <xdr:rowOff>775440</xdr:rowOff>
    </xdr:to>
    <xdr:sp macro="" textlink="">
      <xdr:nvSpPr>
        <xdr:cNvPr id="4" name="Retângulo: Cantos Arredondados 3">
          <a:extLst>
            <a:ext uri="{FF2B5EF4-FFF2-40B4-BE49-F238E27FC236}">
              <a16:creationId xmlns:a16="http://schemas.microsoft.com/office/drawing/2014/main" id="{00000000-0008-0000-0400-000004000000}"/>
            </a:ext>
          </a:extLst>
        </xdr:cNvPr>
        <xdr:cNvSpPr/>
      </xdr:nvSpPr>
      <xdr:spPr>
        <a:xfrm>
          <a:off x="171450" y="95250"/>
          <a:ext cx="808365" cy="684000"/>
        </a:xfrm>
        <a:prstGeom prst="roundRect">
          <a:avLst/>
        </a:prstGeom>
        <a:solidFill>
          <a:schemeClr val="bg1"/>
        </a:solidFill>
        <a:ln>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2</xdr:col>
      <xdr:colOff>91916</xdr:colOff>
      <xdr:row>0</xdr:row>
      <xdr:rowOff>97155</xdr:rowOff>
    </xdr:from>
    <xdr:to>
      <xdr:col>3</xdr:col>
      <xdr:colOff>40164</xdr:colOff>
      <xdr:row>0</xdr:row>
      <xdr:rowOff>363855</xdr:rowOff>
    </xdr:to>
    <xdr:pic>
      <xdr:nvPicPr>
        <xdr:cNvPr id="5" name="Imagem 39">
          <a:extLst>
            <a:ext uri="{FF2B5EF4-FFF2-40B4-BE49-F238E27FC236}">
              <a16:creationId xmlns:a16="http://schemas.microsoft.com/office/drawing/2014/main" id="{00000000-0008-0000-0400-000005000000}"/>
            </a:ext>
          </a:extLst>
        </xdr:cNvPr>
        <xdr:cNvPicPr>
          <a:picLocks noChangeAspect="1" noChangeArrowheads="1"/>
        </xdr:cNvPicPr>
      </xdr:nvPicPr>
      <xdr:blipFill rotWithShape="1">
        <a:blip xmlns:r="http://schemas.openxmlformats.org/officeDocument/2006/relationships" r:embed="rId1"/>
        <a:srcRect l="7500" t="3604" r="10000" b="8109"/>
        <a:stretch>
          <a:fillRect/>
        </a:stretch>
      </xdr:blipFill>
      <xdr:spPr bwMode="auto">
        <a:xfrm>
          <a:off x="238125" y="100965"/>
          <a:ext cx="621665" cy="259080"/>
        </a:xfrm>
        <a:prstGeom prst="rect">
          <a:avLst/>
        </a:prstGeom>
        <a:solidFill>
          <a:srgbClr xmlns:mc="http://schemas.openxmlformats.org/markup-compatibility/2006" xmlns:a14="http://schemas.microsoft.com/office/drawing/2010/main" val="FFFFFF" mc:Ignorable="a14" a14:legacySpreadsheetColorIndex="9"/>
        </a:solidFill>
        <a:ln w="9525">
          <a:noFill/>
          <a:miter lim="800000"/>
          <a:headEnd/>
          <a:tailEnd/>
        </a:ln>
      </xdr:spPr>
    </xdr:pic>
    <xdr:clientData/>
  </xdr:twoCellAnchor>
  <xdr:twoCellAnchor editAs="absolute">
    <xdr:from>
      <xdr:col>0</xdr:col>
      <xdr:colOff>98744</xdr:colOff>
      <xdr:row>0</xdr:row>
      <xdr:rowOff>95250</xdr:rowOff>
    </xdr:from>
    <xdr:to>
      <xdr:col>3</xdr:col>
      <xdr:colOff>169081</xdr:colOff>
      <xdr:row>0</xdr:row>
      <xdr:rowOff>779250</xdr:rowOff>
    </xdr:to>
    <xdr:sp macro="" textlink="">
      <xdr:nvSpPr>
        <xdr:cNvPr id="6" name="Retângulo: Cantos Arredondados 3">
          <a:extLst>
            <a:ext uri="{FF2B5EF4-FFF2-40B4-BE49-F238E27FC236}">
              <a16:creationId xmlns:a16="http://schemas.microsoft.com/office/drawing/2014/main" id="{00000000-0008-0000-0400-000006000000}"/>
            </a:ext>
          </a:extLst>
        </xdr:cNvPr>
        <xdr:cNvSpPr/>
      </xdr:nvSpPr>
      <xdr:spPr>
        <a:xfrm>
          <a:off x="110174" y="91440"/>
          <a:ext cx="886153" cy="691620"/>
        </a:xfrm>
        <a:prstGeom prst="roundRect">
          <a:avLst/>
        </a:prstGeom>
        <a:solidFill>
          <a:schemeClr val="bg1"/>
        </a:solidFill>
        <a:ln>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3</xdr:col>
      <xdr:colOff>359252</xdr:colOff>
      <xdr:row>0</xdr:row>
      <xdr:rowOff>247650</xdr:rowOff>
    </xdr:from>
    <xdr:to>
      <xdr:col>7</xdr:col>
      <xdr:colOff>1372099</xdr:colOff>
      <xdr:row>0</xdr:row>
      <xdr:rowOff>668322</xdr:rowOff>
    </xdr:to>
    <xdr:sp macro="" textlink="FORM1!C6">
      <xdr:nvSpPr>
        <xdr:cNvPr id="7" name="CaixaDeTexto 4">
          <a:extLst>
            <a:ext uri="{FF2B5EF4-FFF2-40B4-BE49-F238E27FC236}">
              <a16:creationId xmlns:a16="http://schemas.microsoft.com/office/drawing/2014/main" id="{00000000-0008-0000-0400-000007000000}"/>
            </a:ext>
          </a:extLst>
        </xdr:cNvPr>
        <xdr:cNvSpPr txBox="1"/>
      </xdr:nvSpPr>
      <xdr:spPr>
        <a:xfrm>
          <a:off x="1196975" y="243840"/>
          <a:ext cx="5496742" cy="4149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indent="0"/>
          <a:fld id="{FADCDA34-0911-46C0-9733-F4D1E3DADADE}" type="TxLink">
            <a:rPr lang="en-US" sz="2000" b="1" i="0" u="none" strike="noStrike">
              <a:solidFill>
                <a:schemeClr val="bg1"/>
              </a:solidFill>
              <a:latin typeface="Calibri"/>
              <a:ea typeface="+mn-ea"/>
              <a:cs typeface="Calibri"/>
            </a:rPr>
            <a:pPr marL="0" indent="0"/>
            <a:t> </a:t>
          </a:fld>
          <a:endParaRPr lang="pt-BR" sz="2000" b="1" i="0" u="none" strike="noStrike">
            <a:solidFill>
              <a:schemeClr val="bg1"/>
            </a:solidFill>
            <a:latin typeface="Calibri"/>
            <a:ea typeface="+mn-ea"/>
            <a:cs typeface="Calibri"/>
          </a:endParaRPr>
        </a:p>
      </xdr:txBody>
    </xdr:sp>
    <xdr:clientData/>
  </xdr:twoCellAnchor>
  <xdr:twoCellAnchor editAs="oneCell">
    <xdr:from>
      <xdr:col>0</xdr:col>
      <xdr:colOff>219075</xdr:colOff>
      <xdr:row>0</xdr:row>
      <xdr:rowOff>307974</xdr:rowOff>
    </xdr:from>
    <xdr:to>
      <xdr:col>3</xdr:col>
      <xdr:colOff>131070</xdr:colOff>
      <xdr:row>0</xdr:row>
      <xdr:rowOff>626744</xdr:rowOff>
    </xdr:to>
    <xdr:pic>
      <xdr:nvPicPr>
        <xdr:cNvPr id="8" name="Picture 9">
          <a:extLst>
            <a:ext uri="{FF2B5EF4-FFF2-40B4-BE49-F238E27FC236}">
              <a16:creationId xmlns:a16="http://schemas.microsoft.com/office/drawing/2014/main" id="{00000000-0008-0000-0400-000008000000}"/>
            </a:ext>
          </a:extLst>
        </xdr:cNvPr>
        <xdr:cNvPicPr>
          <a:picLocks noChangeAspect="1"/>
        </xdr:cNvPicPr>
      </xdr:nvPicPr>
      <xdr:blipFill>
        <a:blip xmlns:r="http://schemas.openxmlformats.org/officeDocument/2006/relationships" r:embed="rId2"/>
        <a:stretch>
          <a:fillRect/>
        </a:stretch>
      </xdr:blipFill>
      <xdr:spPr>
        <a:xfrm>
          <a:off x="217170" y="307974"/>
          <a:ext cx="824013" cy="313055"/>
        </a:xfrm>
        <a:prstGeom prst="rect">
          <a:avLst/>
        </a:prstGeom>
      </xdr:spPr>
    </xdr:pic>
    <xdr:clientData/>
  </xdr:twoCellAnchor>
  <xdr:twoCellAnchor>
    <xdr:from>
      <xdr:col>3</xdr:col>
      <xdr:colOff>228541</xdr:colOff>
      <xdr:row>0</xdr:row>
      <xdr:rowOff>211482</xdr:rowOff>
    </xdr:from>
    <xdr:to>
      <xdr:col>5</xdr:col>
      <xdr:colOff>125284</xdr:colOff>
      <xdr:row>0</xdr:row>
      <xdr:rowOff>648386</xdr:rowOff>
    </xdr:to>
    <xdr:sp macro="" textlink="FORM1!E5">
      <xdr:nvSpPr>
        <xdr:cNvPr id="118" name="CaixaDeTexto 20">
          <a:extLst>
            <a:ext uri="{FF2B5EF4-FFF2-40B4-BE49-F238E27FC236}">
              <a16:creationId xmlns:a16="http://schemas.microsoft.com/office/drawing/2014/main" id="{00000000-0008-0000-0400-000076000000}"/>
            </a:ext>
          </a:extLst>
        </xdr:cNvPr>
        <xdr:cNvSpPr txBox="1"/>
      </xdr:nvSpPr>
      <xdr:spPr>
        <a:xfrm>
          <a:off x="1050072" y="211482"/>
          <a:ext cx="1480275" cy="43690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fld id="{22BC27AE-EDD7-4658-AAEE-BE3A13748FA4}" type="TxLink">
            <a:rPr lang="en-US" sz="2000" b="1" i="0" u="none" strike="noStrike">
              <a:solidFill>
                <a:srgbClr val="FFFFFF"/>
              </a:solidFill>
              <a:latin typeface="Calibri"/>
              <a:ea typeface="Calibri"/>
              <a:cs typeface="Calibri"/>
            </a:rPr>
            <a:pPr algn="ctr"/>
            <a:t>MENU: </a:t>
          </a:fld>
          <a:endParaRPr lang="en-US" sz="2000" b="1">
            <a:solidFill>
              <a:schemeClr val="bg1"/>
            </a:solidFill>
          </a:endParaRPr>
        </a:p>
      </xdr:txBody>
    </xdr:sp>
    <xdr:clientData/>
  </xdr:twoCellAnchor>
  <xdr:twoCellAnchor>
    <xdr:from>
      <xdr:col>0</xdr:col>
      <xdr:colOff>0</xdr:colOff>
      <xdr:row>4</xdr:row>
      <xdr:rowOff>64062</xdr:rowOff>
    </xdr:from>
    <xdr:to>
      <xdr:col>16383</xdr:col>
      <xdr:colOff>7924800</xdr:colOff>
      <xdr:row>4</xdr:row>
      <xdr:rowOff>76200</xdr:rowOff>
    </xdr:to>
    <xdr:cxnSp macro="">
      <xdr:nvCxnSpPr>
        <xdr:cNvPr id="119" name="Conector reto 5">
          <a:extLst>
            <a:ext uri="{FF2B5EF4-FFF2-40B4-BE49-F238E27FC236}">
              <a16:creationId xmlns:a16="http://schemas.microsoft.com/office/drawing/2014/main" id="{00000000-0008-0000-0400-000077000000}"/>
            </a:ext>
          </a:extLst>
        </xdr:cNvPr>
        <xdr:cNvCxnSpPr/>
      </xdr:nvCxnSpPr>
      <xdr:spPr>
        <a:xfrm>
          <a:off x="0" y="2460552"/>
          <a:ext cx="27136725" cy="15948"/>
        </a:xfrm>
        <a:prstGeom prst="line">
          <a:avLst/>
        </a:prstGeom>
        <a:ln w="28575">
          <a:solidFill>
            <a:schemeClr val="accent5">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296332</xdr:colOff>
      <xdr:row>0</xdr:row>
      <xdr:rowOff>338667</xdr:rowOff>
    </xdr:from>
    <xdr:to>
      <xdr:col>9</xdr:col>
      <xdr:colOff>943668</xdr:colOff>
      <xdr:row>0</xdr:row>
      <xdr:rowOff>744099</xdr:rowOff>
    </xdr:to>
    <xdr:sp macro="" textlink="FORM1!$F$18">
      <xdr:nvSpPr>
        <xdr:cNvPr id="120" name="CaixaDeTexto 20">
          <a:extLst>
            <a:ext uri="{FF2B5EF4-FFF2-40B4-BE49-F238E27FC236}">
              <a16:creationId xmlns:a16="http://schemas.microsoft.com/office/drawing/2014/main" id="{00000000-0008-0000-0400-000078000000}"/>
            </a:ext>
          </a:extLst>
        </xdr:cNvPr>
        <xdr:cNvSpPr txBox="1"/>
      </xdr:nvSpPr>
      <xdr:spPr>
        <a:xfrm>
          <a:off x="12286402" y="336762"/>
          <a:ext cx="647336" cy="4035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fld id="{2836AA05-0E21-4D10-AE58-EC7BFDBDE6AB}" type="TxLink">
            <a:rPr lang="en-US" sz="2000" b="1" i="0" u="none" strike="noStrike">
              <a:solidFill>
                <a:schemeClr val="bg1"/>
              </a:solidFill>
              <a:latin typeface="Calibri"/>
              <a:cs typeface="Calibri"/>
            </a:rPr>
            <a:pPr/>
            <a:t> </a:t>
          </a:fld>
          <a:endParaRPr lang="en-US" sz="6000" b="1" i="0" u="none" strike="noStrike">
            <a:solidFill>
              <a:schemeClr val="bg1"/>
            </a:solidFill>
            <a:latin typeface="Calibri"/>
            <a:cs typeface="Calibri"/>
          </a:endParaRPr>
        </a:p>
      </xdr:txBody>
    </xdr:sp>
    <xdr:clientData/>
  </xdr:twoCellAnchor>
  <xdr:twoCellAnchor>
    <xdr:from>
      <xdr:col>5</xdr:col>
      <xdr:colOff>144298</xdr:colOff>
      <xdr:row>0</xdr:row>
      <xdr:rowOff>15240</xdr:rowOff>
    </xdr:from>
    <xdr:to>
      <xdr:col>6</xdr:col>
      <xdr:colOff>813132</xdr:colOff>
      <xdr:row>1</xdr:row>
      <xdr:rowOff>76610</xdr:rowOff>
    </xdr:to>
    <xdr:grpSp>
      <xdr:nvGrpSpPr>
        <xdr:cNvPr id="282" name="Group 10">
          <a:hlinkClick xmlns:r="http://schemas.openxmlformats.org/officeDocument/2006/relationships" r:id="rId3"/>
          <a:extLst>
            <a:ext uri="{FF2B5EF4-FFF2-40B4-BE49-F238E27FC236}">
              <a16:creationId xmlns:a16="http://schemas.microsoft.com/office/drawing/2014/main" id="{00000000-0008-0000-0400-00001A010000}"/>
            </a:ext>
          </a:extLst>
        </xdr:cNvPr>
        <xdr:cNvGrpSpPr/>
      </xdr:nvGrpSpPr>
      <xdr:grpSpPr>
        <a:xfrm>
          <a:off x="2382673" y="15240"/>
          <a:ext cx="1868984" cy="909095"/>
          <a:chOff x="6906260" y="251459"/>
          <a:chExt cx="1813560" cy="852171"/>
        </a:xfrm>
      </xdr:grpSpPr>
      <xdr:grpSp>
        <xdr:nvGrpSpPr>
          <xdr:cNvPr id="283" name="Agrupar 6">
            <a:hlinkClick xmlns:r="http://schemas.openxmlformats.org/officeDocument/2006/relationships" r:id="rId4"/>
            <a:extLst>
              <a:ext uri="{FF2B5EF4-FFF2-40B4-BE49-F238E27FC236}">
                <a16:creationId xmlns:a16="http://schemas.microsoft.com/office/drawing/2014/main" id="{00000000-0008-0000-0400-00001B010000}"/>
              </a:ext>
            </a:extLst>
          </xdr:cNvPr>
          <xdr:cNvGrpSpPr/>
        </xdr:nvGrpSpPr>
        <xdr:grpSpPr>
          <a:xfrm>
            <a:off x="6906260" y="251459"/>
            <a:ext cx="1813560" cy="852171"/>
            <a:chOff x="5210175" y="147637"/>
            <a:chExt cx="2365883" cy="1038225"/>
          </a:xfrm>
          <a:solidFill>
            <a:srgbClr val="002060"/>
          </a:solidFill>
        </xdr:grpSpPr>
        <xdr:sp macro="" textlink="">
          <xdr:nvSpPr>
            <xdr:cNvPr id="343" name="Retângulo: Cantos Arredondados 7">
              <a:hlinkClick xmlns:r="http://schemas.openxmlformats.org/officeDocument/2006/relationships" r:id="rId3"/>
              <a:extLst>
                <a:ext uri="{FF2B5EF4-FFF2-40B4-BE49-F238E27FC236}">
                  <a16:creationId xmlns:a16="http://schemas.microsoft.com/office/drawing/2014/main" id="{00000000-0008-0000-0400-000057010000}"/>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sp macro="" textlink="">
          <xdr:nvSpPr>
            <xdr:cNvPr id="344" name="Retângulo: Cantos Arredondados 8">
              <a:hlinkClick xmlns:r="http://schemas.openxmlformats.org/officeDocument/2006/relationships" r:id="rId3"/>
              <a:extLst>
                <a:ext uri="{FF2B5EF4-FFF2-40B4-BE49-F238E27FC236}">
                  <a16:creationId xmlns:a16="http://schemas.microsoft.com/office/drawing/2014/main" id="{00000000-0008-0000-0400-000058010000}"/>
                </a:ext>
              </a:extLst>
            </xdr:cNvPr>
            <xdr:cNvSpPr/>
          </xdr:nvSpPr>
          <xdr:spPr>
            <a:xfrm>
              <a:off x="5857875" y="419100"/>
              <a:ext cx="1677567" cy="485776"/>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400" b="1">
                  <a:solidFill>
                    <a:schemeClr val="bg1"/>
                  </a:solidFill>
                  <a:latin typeface="+mn-lt"/>
                </a:rPr>
                <a:t>CADASTROS</a:t>
              </a:r>
            </a:p>
          </xdr:txBody>
        </xdr:sp>
      </xdr:grpSp>
      <xdr:grpSp>
        <xdr:nvGrpSpPr>
          <xdr:cNvPr id="284" name="Group 12">
            <a:extLst>
              <a:ext uri="{FF2B5EF4-FFF2-40B4-BE49-F238E27FC236}">
                <a16:creationId xmlns:a16="http://schemas.microsoft.com/office/drawing/2014/main" id="{00000000-0008-0000-0400-00001C010000}"/>
              </a:ext>
            </a:extLst>
          </xdr:cNvPr>
          <xdr:cNvGrpSpPr/>
        </xdr:nvGrpSpPr>
        <xdr:grpSpPr>
          <a:xfrm>
            <a:off x="6985001" y="508000"/>
            <a:ext cx="615950" cy="594035"/>
            <a:chOff x="10426051" y="2130696"/>
            <a:chExt cx="1130901" cy="1090665"/>
          </a:xfrm>
        </xdr:grpSpPr>
        <xdr:sp macro="" textlink="">
          <xdr:nvSpPr>
            <xdr:cNvPr id="285" name="Freeform: Shape 13">
              <a:extLst>
                <a:ext uri="{FF2B5EF4-FFF2-40B4-BE49-F238E27FC236}">
                  <a16:creationId xmlns:a16="http://schemas.microsoft.com/office/drawing/2014/main" id="{00000000-0008-0000-0400-00001D010000}"/>
                </a:ext>
              </a:extLst>
            </xdr:cNvPr>
            <xdr:cNvSpPr/>
          </xdr:nvSpPr>
          <xdr:spPr>
            <a:xfrm>
              <a:off x="10681672" y="2130696"/>
              <a:ext cx="692937" cy="764174"/>
            </a:xfrm>
            <a:custGeom>
              <a:avLst/>
              <a:gdLst>
                <a:gd name="connsiteX0" fmla="*/ 692938 w 692937"/>
                <a:gd name="connsiteY0" fmla="*/ 764175 h 764174"/>
                <a:gd name="connsiteX1" fmla="*/ 17351 w 692937"/>
                <a:gd name="connsiteY1" fmla="*/ 764175 h 764174"/>
                <a:gd name="connsiteX2" fmla="*/ 0 w 692937"/>
                <a:gd name="connsiteY2" fmla="*/ 746946 h 764174"/>
                <a:gd name="connsiteX3" fmla="*/ 17351 w 692937"/>
                <a:gd name="connsiteY3" fmla="*/ 17351 h 764174"/>
                <a:gd name="connsiteX4" fmla="*/ 675587 w 692937"/>
                <a:gd name="connsiteY4" fmla="*/ 0 h 764174"/>
                <a:gd name="connsiteX5" fmla="*/ 692938 w 692937"/>
                <a:gd name="connsiteY5" fmla="*/ 17351 h 764174"/>
                <a:gd name="connsiteX6" fmla="*/ 692938 w 692937"/>
                <a:gd name="connsiteY6" fmla="*/ 764175 h 76417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692937" h="764174">
                  <a:moveTo>
                    <a:pt x="692938" y="764175"/>
                  </a:moveTo>
                  <a:lnTo>
                    <a:pt x="17351" y="764175"/>
                  </a:lnTo>
                  <a:lnTo>
                    <a:pt x="0" y="746946"/>
                  </a:lnTo>
                  <a:lnTo>
                    <a:pt x="17351" y="17351"/>
                  </a:lnTo>
                  <a:lnTo>
                    <a:pt x="675587" y="0"/>
                  </a:lnTo>
                  <a:lnTo>
                    <a:pt x="692938" y="17351"/>
                  </a:lnTo>
                  <a:lnTo>
                    <a:pt x="692938" y="764175"/>
                  </a:ln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86" name="Freeform: Shape 14">
              <a:extLst>
                <a:ext uri="{FF2B5EF4-FFF2-40B4-BE49-F238E27FC236}">
                  <a16:creationId xmlns:a16="http://schemas.microsoft.com/office/drawing/2014/main" id="{00000000-0008-0000-0400-00001E010000}"/>
                </a:ext>
              </a:extLst>
            </xdr:cNvPr>
            <xdr:cNvSpPr/>
          </xdr:nvSpPr>
          <xdr:spPr>
            <a:xfrm>
              <a:off x="10681672" y="2130696"/>
              <a:ext cx="675587" cy="746823"/>
            </a:xfrm>
            <a:custGeom>
              <a:avLst/>
              <a:gdLst>
                <a:gd name="connsiteX0" fmla="*/ 0 w 675587"/>
                <a:gd name="connsiteY0" fmla="*/ 0 h 746823"/>
                <a:gd name="connsiteX1" fmla="*/ 675587 w 675587"/>
                <a:gd name="connsiteY1" fmla="*/ 0 h 746823"/>
                <a:gd name="connsiteX2" fmla="*/ 675587 w 675587"/>
                <a:gd name="connsiteY2" fmla="*/ 746824 h 746823"/>
                <a:gd name="connsiteX3" fmla="*/ 0 w 675587"/>
                <a:gd name="connsiteY3" fmla="*/ 746824 h 746823"/>
              </a:gdLst>
              <a:ahLst/>
              <a:cxnLst>
                <a:cxn ang="0">
                  <a:pos x="connsiteX0" y="connsiteY0"/>
                </a:cxn>
                <a:cxn ang="0">
                  <a:pos x="connsiteX1" y="connsiteY1"/>
                </a:cxn>
                <a:cxn ang="0">
                  <a:pos x="connsiteX2" y="connsiteY2"/>
                </a:cxn>
                <a:cxn ang="0">
                  <a:pos x="connsiteX3" y="connsiteY3"/>
                </a:cxn>
              </a:cxnLst>
              <a:rect l="l" t="t" r="r" b="b"/>
              <a:pathLst>
                <a:path w="675587" h="746823">
                  <a:moveTo>
                    <a:pt x="0" y="0"/>
                  </a:moveTo>
                  <a:lnTo>
                    <a:pt x="675587" y="0"/>
                  </a:lnTo>
                  <a:lnTo>
                    <a:pt x="675587" y="746824"/>
                  </a:lnTo>
                  <a:lnTo>
                    <a:pt x="0" y="746824"/>
                  </a:lnTo>
                  <a:close/>
                </a:path>
              </a:pathLst>
            </a:custGeom>
            <a:solidFill>
              <a:srgbClr val="FFFFFF"/>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87" name="Freeform: Shape 15">
              <a:extLst>
                <a:ext uri="{FF2B5EF4-FFF2-40B4-BE49-F238E27FC236}">
                  <a16:creationId xmlns:a16="http://schemas.microsoft.com/office/drawing/2014/main" id="{00000000-0008-0000-0400-00001F010000}"/>
                </a:ext>
              </a:extLst>
            </xdr:cNvPr>
            <xdr:cNvSpPr/>
          </xdr:nvSpPr>
          <xdr:spPr>
            <a:xfrm>
              <a:off x="11050318" y="2558360"/>
              <a:ext cx="33357" cy="13318"/>
            </a:xfrm>
            <a:custGeom>
              <a:avLst/>
              <a:gdLst>
                <a:gd name="connsiteX0" fmla="*/ 0 w 33357"/>
                <a:gd name="connsiteY0" fmla="*/ 0 h 13318"/>
                <a:gd name="connsiteX1" fmla="*/ 33358 w 33357"/>
                <a:gd name="connsiteY1" fmla="*/ 0 h 13318"/>
                <a:gd name="connsiteX2" fmla="*/ 33358 w 33357"/>
                <a:gd name="connsiteY2" fmla="*/ 13319 h 13318"/>
                <a:gd name="connsiteX3" fmla="*/ 0 w 33357"/>
                <a:gd name="connsiteY3" fmla="*/ 13319 h 13318"/>
              </a:gdLst>
              <a:ahLst/>
              <a:cxnLst>
                <a:cxn ang="0">
                  <a:pos x="connsiteX0" y="connsiteY0"/>
                </a:cxn>
                <a:cxn ang="0">
                  <a:pos x="connsiteX1" y="connsiteY1"/>
                </a:cxn>
                <a:cxn ang="0">
                  <a:pos x="connsiteX2" y="connsiteY2"/>
                </a:cxn>
                <a:cxn ang="0">
                  <a:pos x="connsiteX3" y="connsiteY3"/>
                </a:cxn>
              </a:cxnLst>
              <a:rect l="l" t="t" r="r" b="b"/>
              <a:pathLst>
                <a:path w="33357" h="13318">
                  <a:moveTo>
                    <a:pt x="0" y="0"/>
                  </a:moveTo>
                  <a:lnTo>
                    <a:pt x="33358" y="0"/>
                  </a:lnTo>
                  <a:lnTo>
                    <a:pt x="33358"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88" name="Freeform: Shape 16">
              <a:extLst>
                <a:ext uri="{FF2B5EF4-FFF2-40B4-BE49-F238E27FC236}">
                  <a16:creationId xmlns:a16="http://schemas.microsoft.com/office/drawing/2014/main" id="{00000000-0008-0000-0400-000020010000}"/>
                </a:ext>
              </a:extLst>
            </xdr:cNvPr>
            <xdr:cNvSpPr/>
          </xdr:nvSpPr>
          <xdr:spPr>
            <a:xfrm>
              <a:off x="10855426" y="2558360"/>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89" name="Freeform: Shape 17">
              <a:extLst>
                <a:ext uri="{FF2B5EF4-FFF2-40B4-BE49-F238E27FC236}">
                  <a16:creationId xmlns:a16="http://schemas.microsoft.com/office/drawing/2014/main" id="{00000000-0008-0000-0400-000021010000}"/>
                </a:ext>
              </a:extLst>
            </xdr:cNvPr>
            <xdr:cNvSpPr/>
          </xdr:nvSpPr>
          <xdr:spPr>
            <a:xfrm>
              <a:off x="10786633" y="2558360"/>
              <a:ext cx="55351" cy="13318"/>
            </a:xfrm>
            <a:custGeom>
              <a:avLst/>
              <a:gdLst>
                <a:gd name="connsiteX0" fmla="*/ 0 w 55351"/>
                <a:gd name="connsiteY0" fmla="*/ 0 h 13318"/>
                <a:gd name="connsiteX1" fmla="*/ 55352 w 55351"/>
                <a:gd name="connsiteY1" fmla="*/ 0 h 13318"/>
                <a:gd name="connsiteX2" fmla="*/ 55352 w 55351"/>
                <a:gd name="connsiteY2" fmla="*/ 13319 h 13318"/>
                <a:gd name="connsiteX3" fmla="*/ 0 w 5535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5351" h="13318">
                  <a:moveTo>
                    <a:pt x="0" y="0"/>
                  </a:moveTo>
                  <a:lnTo>
                    <a:pt x="55352" y="0"/>
                  </a:lnTo>
                  <a:lnTo>
                    <a:pt x="5535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0" name="Freeform: Shape 18">
              <a:extLst>
                <a:ext uri="{FF2B5EF4-FFF2-40B4-BE49-F238E27FC236}">
                  <a16:creationId xmlns:a16="http://schemas.microsoft.com/office/drawing/2014/main" id="{00000000-0008-0000-0400-000022010000}"/>
                </a:ext>
              </a:extLst>
            </xdr:cNvPr>
            <xdr:cNvSpPr/>
          </xdr:nvSpPr>
          <xdr:spPr>
            <a:xfrm>
              <a:off x="10855426" y="2627886"/>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1" name="Freeform: Shape 19">
              <a:extLst>
                <a:ext uri="{FF2B5EF4-FFF2-40B4-BE49-F238E27FC236}">
                  <a16:creationId xmlns:a16="http://schemas.microsoft.com/office/drawing/2014/main" id="{00000000-0008-0000-0400-000023010000}"/>
                </a:ext>
              </a:extLst>
            </xdr:cNvPr>
            <xdr:cNvSpPr/>
          </xdr:nvSpPr>
          <xdr:spPr>
            <a:xfrm>
              <a:off x="10786633" y="2593185"/>
              <a:ext cx="81133" cy="13318"/>
            </a:xfrm>
            <a:custGeom>
              <a:avLst/>
              <a:gdLst>
                <a:gd name="connsiteX0" fmla="*/ 0 w 81133"/>
                <a:gd name="connsiteY0" fmla="*/ 0 h 13318"/>
                <a:gd name="connsiteX1" fmla="*/ 81134 w 81133"/>
                <a:gd name="connsiteY1" fmla="*/ 0 h 13318"/>
                <a:gd name="connsiteX2" fmla="*/ 81134 w 81133"/>
                <a:gd name="connsiteY2" fmla="*/ 13319 h 13318"/>
                <a:gd name="connsiteX3" fmla="*/ 0 w 81133"/>
                <a:gd name="connsiteY3" fmla="*/ 13319 h 13318"/>
              </a:gdLst>
              <a:ahLst/>
              <a:cxnLst>
                <a:cxn ang="0">
                  <a:pos x="connsiteX0" y="connsiteY0"/>
                </a:cxn>
                <a:cxn ang="0">
                  <a:pos x="connsiteX1" y="connsiteY1"/>
                </a:cxn>
                <a:cxn ang="0">
                  <a:pos x="connsiteX2" y="connsiteY2"/>
                </a:cxn>
                <a:cxn ang="0">
                  <a:pos x="connsiteX3" y="connsiteY3"/>
                </a:cxn>
              </a:cxnLst>
              <a:rect l="l" t="t" r="r" b="b"/>
              <a:pathLst>
                <a:path w="81133" h="13318">
                  <a:moveTo>
                    <a:pt x="0" y="0"/>
                  </a:moveTo>
                  <a:lnTo>
                    <a:pt x="81134" y="0"/>
                  </a:lnTo>
                  <a:lnTo>
                    <a:pt x="81134"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2" name="Freeform: Shape 20">
              <a:extLst>
                <a:ext uri="{FF2B5EF4-FFF2-40B4-BE49-F238E27FC236}">
                  <a16:creationId xmlns:a16="http://schemas.microsoft.com/office/drawing/2014/main" id="{00000000-0008-0000-0400-000024010000}"/>
                </a:ext>
              </a:extLst>
            </xdr:cNvPr>
            <xdr:cNvSpPr/>
          </xdr:nvSpPr>
          <xdr:spPr>
            <a:xfrm>
              <a:off x="10786633" y="2627886"/>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3" name="Freeform: Shape 21">
              <a:extLst>
                <a:ext uri="{FF2B5EF4-FFF2-40B4-BE49-F238E27FC236}">
                  <a16:creationId xmlns:a16="http://schemas.microsoft.com/office/drawing/2014/main" id="{00000000-0008-0000-0400-000025010000}"/>
                </a:ext>
              </a:extLst>
            </xdr:cNvPr>
            <xdr:cNvSpPr/>
          </xdr:nvSpPr>
          <xdr:spPr>
            <a:xfrm>
              <a:off x="10752420" y="2398048"/>
              <a:ext cx="102028" cy="10874"/>
            </a:xfrm>
            <a:custGeom>
              <a:avLst/>
              <a:gdLst>
                <a:gd name="connsiteX0" fmla="*/ 0 w 102028"/>
                <a:gd name="connsiteY0" fmla="*/ 0 h 10874"/>
                <a:gd name="connsiteX1" fmla="*/ 102028 w 102028"/>
                <a:gd name="connsiteY1" fmla="*/ 0 h 10874"/>
                <a:gd name="connsiteX2" fmla="*/ 102028 w 102028"/>
                <a:gd name="connsiteY2" fmla="*/ 10875 h 10874"/>
                <a:gd name="connsiteX3" fmla="*/ 0 w 10202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02028" h="10874">
                  <a:moveTo>
                    <a:pt x="0" y="0"/>
                  </a:moveTo>
                  <a:lnTo>
                    <a:pt x="102028" y="0"/>
                  </a:lnTo>
                  <a:lnTo>
                    <a:pt x="102028"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4" name="Freeform: Shape 22">
              <a:extLst>
                <a:ext uri="{FF2B5EF4-FFF2-40B4-BE49-F238E27FC236}">
                  <a16:creationId xmlns:a16="http://schemas.microsoft.com/office/drawing/2014/main" id="{00000000-0008-0000-0400-000026010000}"/>
                </a:ext>
              </a:extLst>
            </xdr:cNvPr>
            <xdr:cNvSpPr/>
          </xdr:nvSpPr>
          <xdr:spPr>
            <a:xfrm>
              <a:off x="10891227" y="2366889"/>
              <a:ext cx="51564" cy="10874"/>
            </a:xfrm>
            <a:custGeom>
              <a:avLst/>
              <a:gdLst>
                <a:gd name="connsiteX0" fmla="*/ 0 w 51564"/>
                <a:gd name="connsiteY0" fmla="*/ 0 h 10874"/>
                <a:gd name="connsiteX1" fmla="*/ 51564 w 51564"/>
                <a:gd name="connsiteY1" fmla="*/ 0 h 10874"/>
                <a:gd name="connsiteX2" fmla="*/ 51564 w 51564"/>
                <a:gd name="connsiteY2" fmla="*/ 10875 h 10874"/>
                <a:gd name="connsiteX3" fmla="*/ 0 w 5156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1564" h="10874">
                  <a:moveTo>
                    <a:pt x="0" y="0"/>
                  </a:moveTo>
                  <a:lnTo>
                    <a:pt x="51564" y="0"/>
                  </a:lnTo>
                  <a:lnTo>
                    <a:pt x="51564"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5" name="Freeform: Shape 23">
              <a:extLst>
                <a:ext uri="{FF2B5EF4-FFF2-40B4-BE49-F238E27FC236}">
                  <a16:creationId xmlns:a16="http://schemas.microsoft.com/office/drawing/2014/main" id="{00000000-0008-0000-0400-000027010000}"/>
                </a:ext>
              </a:extLst>
            </xdr:cNvPr>
            <xdr:cNvSpPr/>
          </xdr:nvSpPr>
          <xdr:spPr>
            <a:xfrm>
              <a:off x="10939370" y="2398048"/>
              <a:ext cx="197214" cy="10874"/>
            </a:xfrm>
            <a:custGeom>
              <a:avLst/>
              <a:gdLst>
                <a:gd name="connsiteX0" fmla="*/ 0 w 197214"/>
                <a:gd name="connsiteY0" fmla="*/ 0 h 10874"/>
                <a:gd name="connsiteX1" fmla="*/ 197214 w 197214"/>
                <a:gd name="connsiteY1" fmla="*/ 0 h 10874"/>
                <a:gd name="connsiteX2" fmla="*/ 197214 w 197214"/>
                <a:gd name="connsiteY2" fmla="*/ 10875 h 10874"/>
                <a:gd name="connsiteX3" fmla="*/ 0 w 1972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97214" h="10874">
                  <a:moveTo>
                    <a:pt x="0" y="0"/>
                  </a:moveTo>
                  <a:lnTo>
                    <a:pt x="197214" y="0"/>
                  </a:lnTo>
                  <a:lnTo>
                    <a:pt x="197214"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6" name="Freeform: Shape 24">
              <a:extLst>
                <a:ext uri="{FF2B5EF4-FFF2-40B4-BE49-F238E27FC236}">
                  <a16:creationId xmlns:a16="http://schemas.microsoft.com/office/drawing/2014/main" id="{00000000-0008-0000-0400-000028010000}"/>
                </a:ext>
              </a:extLst>
            </xdr:cNvPr>
            <xdr:cNvSpPr/>
          </xdr:nvSpPr>
          <xdr:spPr>
            <a:xfrm>
              <a:off x="11180817" y="2398048"/>
              <a:ext cx="78201" cy="10874"/>
            </a:xfrm>
            <a:custGeom>
              <a:avLst/>
              <a:gdLst>
                <a:gd name="connsiteX0" fmla="*/ 0 w 78201"/>
                <a:gd name="connsiteY0" fmla="*/ 0 h 10874"/>
                <a:gd name="connsiteX1" fmla="*/ 78201 w 78201"/>
                <a:gd name="connsiteY1" fmla="*/ 0 h 10874"/>
                <a:gd name="connsiteX2" fmla="*/ 78201 w 78201"/>
                <a:gd name="connsiteY2" fmla="*/ 10875 h 10874"/>
                <a:gd name="connsiteX3" fmla="*/ 0 w 782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8201" h="10874">
                  <a:moveTo>
                    <a:pt x="0" y="0"/>
                  </a:moveTo>
                  <a:lnTo>
                    <a:pt x="78201" y="0"/>
                  </a:lnTo>
                  <a:lnTo>
                    <a:pt x="78201"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7" name="Freeform: Shape 25">
              <a:extLst>
                <a:ext uri="{FF2B5EF4-FFF2-40B4-BE49-F238E27FC236}">
                  <a16:creationId xmlns:a16="http://schemas.microsoft.com/office/drawing/2014/main" id="{00000000-0008-0000-0400-000029010000}"/>
                </a:ext>
              </a:extLst>
            </xdr:cNvPr>
            <xdr:cNvSpPr/>
          </xdr:nvSpPr>
          <xdr:spPr>
            <a:xfrm>
              <a:off x="10972239" y="2366889"/>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8" name="Freeform: Shape 26">
              <a:extLst>
                <a:ext uri="{FF2B5EF4-FFF2-40B4-BE49-F238E27FC236}">
                  <a16:creationId xmlns:a16="http://schemas.microsoft.com/office/drawing/2014/main" id="{00000000-0008-0000-0400-00002A010000}"/>
                </a:ext>
              </a:extLst>
            </xdr:cNvPr>
            <xdr:cNvSpPr/>
          </xdr:nvSpPr>
          <xdr:spPr>
            <a:xfrm>
              <a:off x="10739345" y="2321312"/>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solidFill>
              <a:srgbClr val="F04C4D"/>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9" name="Freeform: Shape 27">
              <a:extLst>
                <a:ext uri="{FF2B5EF4-FFF2-40B4-BE49-F238E27FC236}">
                  <a16:creationId xmlns:a16="http://schemas.microsoft.com/office/drawing/2014/main" id="{00000000-0008-0000-0400-00002B010000}"/>
                </a:ext>
              </a:extLst>
            </xdr:cNvPr>
            <xdr:cNvSpPr/>
          </xdr:nvSpPr>
          <xdr:spPr>
            <a:xfrm>
              <a:off x="10743866" y="2366889"/>
              <a:ext cx="125244" cy="10874"/>
            </a:xfrm>
            <a:custGeom>
              <a:avLst/>
              <a:gdLst>
                <a:gd name="connsiteX0" fmla="*/ 0 w 125244"/>
                <a:gd name="connsiteY0" fmla="*/ 0 h 10874"/>
                <a:gd name="connsiteX1" fmla="*/ 125245 w 125244"/>
                <a:gd name="connsiteY1" fmla="*/ 0 h 10874"/>
                <a:gd name="connsiteX2" fmla="*/ 125245 w 125244"/>
                <a:gd name="connsiteY2" fmla="*/ 10875 h 10874"/>
                <a:gd name="connsiteX3" fmla="*/ 0 w 1252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25244" h="10874">
                  <a:moveTo>
                    <a:pt x="0" y="0"/>
                  </a:moveTo>
                  <a:lnTo>
                    <a:pt x="125245" y="0"/>
                  </a:lnTo>
                  <a:lnTo>
                    <a:pt x="125245"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0" name="Freeform: Shape 28">
              <a:extLst>
                <a:ext uri="{FF2B5EF4-FFF2-40B4-BE49-F238E27FC236}">
                  <a16:creationId xmlns:a16="http://schemas.microsoft.com/office/drawing/2014/main" id="{00000000-0008-0000-0400-00002C010000}"/>
                </a:ext>
              </a:extLst>
            </xdr:cNvPr>
            <xdr:cNvSpPr/>
          </xdr:nvSpPr>
          <xdr:spPr>
            <a:xfrm>
              <a:off x="11111413" y="2273292"/>
              <a:ext cx="43255" cy="10874"/>
            </a:xfrm>
            <a:custGeom>
              <a:avLst/>
              <a:gdLst>
                <a:gd name="connsiteX0" fmla="*/ 0 w 43255"/>
                <a:gd name="connsiteY0" fmla="*/ 0 h 10874"/>
                <a:gd name="connsiteX1" fmla="*/ 43255 w 43255"/>
                <a:gd name="connsiteY1" fmla="*/ 0 h 10874"/>
                <a:gd name="connsiteX2" fmla="*/ 43255 w 43255"/>
                <a:gd name="connsiteY2" fmla="*/ 10875 h 10874"/>
                <a:gd name="connsiteX3" fmla="*/ 0 w 43255"/>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3255" h="10874">
                  <a:moveTo>
                    <a:pt x="0" y="0"/>
                  </a:moveTo>
                  <a:lnTo>
                    <a:pt x="43255" y="0"/>
                  </a:lnTo>
                  <a:lnTo>
                    <a:pt x="43255"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1" name="Freeform: Shape 29">
              <a:extLst>
                <a:ext uri="{FF2B5EF4-FFF2-40B4-BE49-F238E27FC236}">
                  <a16:creationId xmlns:a16="http://schemas.microsoft.com/office/drawing/2014/main" id="{00000000-0008-0000-0400-00002D010000}"/>
                </a:ext>
              </a:extLst>
            </xdr:cNvPr>
            <xdr:cNvSpPr/>
          </xdr:nvSpPr>
          <xdr:spPr>
            <a:xfrm>
              <a:off x="11014883" y="2273292"/>
              <a:ext cx="84799" cy="10874"/>
            </a:xfrm>
            <a:custGeom>
              <a:avLst/>
              <a:gdLst>
                <a:gd name="connsiteX0" fmla="*/ 0 w 84799"/>
                <a:gd name="connsiteY0" fmla="*/ 0 h 10874"/>
                <a:gd name="connsiteX1" fmla="*/ 84800 w 84799"/>
                <a:gd name="connsiteY1" fmla="*/ 0 h 10874"/>
                <a:gd name="connsiteX2" fmla="*/ 84800 w 84799"/>
                <a:gd name="connsiteY2" fmla="*/ 10875 h 10874"/>
                <a:gd name="connsiteX3" fmla="*/ 0 w 8479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4799" h="10874">
                  <a:moveTo>
                    <a:pt x="0" y="0"/>
                  </a:moveTo>
                  <a:lnTo>
                    <a:pt x="84800" y="0"/>
                  </a:lnTo>
                  <a:lnTo>
                    <a:pt x="8480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2" name="Freeform: Shape 30">
              <a:extLst>
                <a:ext uri="{FF2B5EF4-FFF2-40B4-BE49-F238E27FC236}">
                  <a16:creationId xmlns:a16="http://schemas.microsoft.com/office/drawing/2014/main" id="{00000000-0008-0000-0400-00002E010000}"/>
                </a:ext>
              </a:extLst>
            </xdr:cNvPr>
            <xdr:cNvSpPr/>
          </xdr:nvSpPr>
          <xdr:spPr>
            <a:xfrm>
              <a:off x="10925685" y="2273292"/>
              <a:ext cx="70747" cy="10874"/>
            </a:xfrm>
            <a:custGeom>
              <a:avLst/>
              <a:gdLst>
                <a:gd name="connsiteX0" fmla="*/ 0 w 70747"/>
                <a:gd name="connsiteY0" fmla="*/ 0 h 10874"/>
                <a:gd name="connsiteX1" fmla="*/ 70748 w 70747"/>
                <a:gd name="connsiteY1" fmla="*/ 0 h 10874"/>
                <a:gd name="connsiteX2" fmla="*/ 70748 w 70747"/>
                <a:gd name="connsiteY2" fmla="*/ 10875 h 10874"/>
                <a:gd name="connsiteX3" fmla="*/ 0 w 7074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747" h="10874">
                  <a:moveTo>
                    <a:pt x="0" y="0"/>
                  </a:moveTo>
                  <a:lnTo>
                    <a:pt x="70748" y="0"/>
                  </a:lnTo>
                  <a:lnTo>
                    <a:pt x="70748"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3" name="Freeform: Shape 31">
              <a:extLst>
                <a:ext uri="{FF2B5EF4-FFF2-40B4-BE49-F238E27FC236}">
                  <a16:creationId xmlns:a16="http://schemas.microsoft.com/office/drawing/2014/main" id="{00000000-0008-0000-0400-00002F010000}"/>
                </a:ext>
              </a:extLst>
            </xdr:cNvPr>
            <xdr:cNvSpPr/>
          </xdr:nvSpPr>
          <xdr:spPr>
            <a:xfrm>
              <a:off x="10860802" y="2273292"/>
              <a:ext cx="55229" cy="10874"/>
            </a:xfrm>
            <a:custGeom>
              <a:avLst/>
              <a:gdLst>
                <a:gd name="connsiteX0" fmla="*/ 0 w 55229"/>
                <a:gd name="connsiteY0" fmla="*/ 0 h 10874"/>
                <a:gd name="connsiteX1" fmla="*/ 55230 w 55229"/>
                <a:gd name="connsiteY1" fmla="*/ 0 h 10874"/>
                <a:gd name="connsiteX2" fmla="*/ 55230 w 55229"/>
                <a:gd name="connsiteY2" fmla="*/ 10875 h 10874"/>
                <a:gd name="connsiteX3" fmla="*/ 0 w 5522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5229" h="10874">
                  <a:moveTo>
                    <a:pt x="0" y="0"/>
                  </a:moveTo>
                  <a:lnTo>
                    <a:pt x="55230" y="0"/>
                  </a:lnTo>
                  <a:lnTo>
                    <a:pt x="5523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4" name="Freeform: Shape 32">
              <a:extLst>
                <a:ext uri="{FF2B5EF4-FFF2-40B4-BE49-F238E27FC236}">
                  <a16:creationId xmlns:a16="http://schemas.microsoft.com/office/drawing/2014/main" id="{00000000-0008-0000-0400-000030010000}"/>
                </a:ext>
              </a:extLst>
            </xdr:cNvPr>
            <xdr:cNvSpPr/>
          </xdr:nvSpPr>
          <xdr:spPr>
            <a:xfrm>
              <a:off x="10777591" y="2273292"/>
              <a:ext cx="75146" cy="10874"/>
            </a:xfrm>
            <a:custGeom>
              <a:avLst/>
              <a:gdLst>
                <a:gd name="connsiteX0" fmla="*/ 0 w 75146"/>
                <a:gd name="connsiteY0" fmla="*/ 0 h 10874"/>
                <a:gd name="connsiteX1" fmla="*/ 75147 w 75146"/>
                <a:gd name="connsiteY1" fmla="*/ 0 h 10874"/>
                <a:gd name="connsiteX2" fmla="*/ 75147 w 75146"/>
                <a:gd name="connsiteY2" fmla="*/ 10875 h 10874"/>
                <a:gd name="connsiteX3" fmla="*/ 0 w 7514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5146" h="10874">
                  <a:moveTo>
                    <a:pt x="0" y="0"/>
                  </a:moveTo>
                  <a:lnTo>
                    <a:pt x="75147" y="0"/>
                  </a:lnTo>
                  <a:lnTo>
                    <a:pt x="75147"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5" name="Freeform: Shape 33">
              <a:extLst>
                <a:ext uri="{FF2B5EF4-FFF2-40B4-BE49-F238E27FC236}">
                  <a16:creationId xmlns:a16="http://schemas.microsoft.com/office/drawing/2014/main" id="{00000000-0008-0000-0400-000031010000}"/>
                </a:ext>
              </a:extLst>
            </xdr:cNvPr>
            <xdr:cNvSpPr/>
          </xdr:nvSpPr>
          <xdr:spPr>
            <a:xfrm>
              <a:off x="10742889" y="2273292"/>
              <a:ext cx="22116" cy="10874"/>
            </a:xfrm>
            <a:custGeom>
              <a:avLst/>
              <a:gdLst>
                <a:gd name="connsiteX0" fmla="*/ 0 w 22116"/>
                <a:gd name="connsiteY0" fmla="*/ 0 h 10874"/>
                <a:gd name="connsiteX1" fmla="*/ 22116 w 22116"/>
                <a:gd name="connsiteY1" fmla="*/ 0 h 10874"/>
                <a:gd name="connsiteX2" fmla="*/ 22116 w 22116"/>
                <a:gd name="connsiteY2" fmla="*/ 10875 h 10874"/>
                <a:gd name="connsiteX3" fmla="*/ 0 w 2211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2116" h="10874">
                  <a:moveTo>
                    <a:pt x="0" y="0"/>
                  </a:moveTo>
                  <a:lnTo>
                    <a:pt x="22116" y="0"/>
                  </a:lnTo>
                  <a:lnTo>
                    <a:pt x="22116"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6" name="Freeform: Shape 34">
              <a:extLst>
                <a:ext uri="{FF2B5EF4-FFF2-40B4-BE49-F238E27FC236}">
                  <a16:creationId xmlns:a16="http://schemas.microsoft.com/office/drawing/2014/main" id="{00000000-0008-0000-0400-000032010000}"/>
                </a:ext>
              </a:extLst>
            </xdr:cNvPr>
            <xdr:cNvSpPr/>
          </xdr:nvSpPr>
          <xdr:spPr>
            <a:xfrm>
              <a:off x="11025392" y="2245066"/>
              <a:ext cx="77590" cy="10874"/>
            </a:xfrm>
            <a:custGeom>
              <a:avLst/>
              <a:gdLst>
                <a:gd name="connsiteX0" fmla="*/ 0 w 77590"/>
                <a:gd name="connsiteY0" fmla="*/ 0 h 10874"/>
                <a:gd name="connsiteX1" fmla="*/ 77590 w 77590"/>
                <a:gd name="connsiteY1" fmla="*/ 0 h 10874"/>
                <a:gd name="connsiteX2" fmla="*/ 77590 w 77590"/>
                <a:gd name="connsiteY2" fmla="*/ 10875 h 10874"/>
                <a:gd name="connsiteX3" fmla="*/ 0 w 7759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590" h="10874">
                  <a:moveTo>
                    <a:pt x="0" y="0"/>
                  </a:moveTo>
                  <a:lnTo>
                    <a:pt x="77590" y="0"/>
                  </a:lnTo>
                  <a:lnTo>
                    <a:pt x="7759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7" name="Freeform: Shape 35">
              <a:extLst>
                <a:ext uri="{FF2B5EF4-FFF2-40B4-BE49-F238E27FC236}">
                  <a16:creationId xmlns:a16="http://schemas.microsoft.com/office/drawing/2014/main" id="{00000000-0008-0000-0400-000033010000}"/>
                </a:ext>
              </a:extLst>
            </xdr:cNvPr>
            <xdr:cNvSpPr/>
          </xdr:nvSpPr>
          <xdr:spPr>
            <a:xfrm>
              <a:off x="10941447" y="2245066"/>
              <a:ext cx="74413" cy="10874"/>
            </a:xfrm>
            <a:custGeom>
              <a:avLst/>
              <a:gdLst>
                <a:gd name="connsiteX0" fmla="*/ 0 w 74413"/>
                <a:gd name="connsiteY0" fmla="*/ 0 h 10874"/>
                <a:gd name="connsiteX1" fmla="*/ 74414 w 74413"/>
                <a:gd name="connsiteY1" fmla="*/ 0 h 10874"/>
                <a:gd name="connsiteX2" fmla="*/ 74414 w 74413"/>
                <a:gd name="connsiteY2" fmla="*/ 10875 h 10874"/>
                <a:gd name="connsiteX3" fmla="*/ 0 w 7441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4413" h="10874">
                  <a:moveTo>
                    <a:pt x="0" y="0"/>
                  </a:moveTo>
                  <a:lnTo>
                    <a:pt x="74414" y="0"/>
                  </a:lnTo>
                  <a:lnTo>
                    <a:pt x="74414"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8" name="Freeform: Shape 36">
              <a:extLst>
                <a:ext uri="{FF2B5EF4-FFF2-40B4-BE49-F238E27FC236}">
                  <a16:creationId xmlns:a16="http://schemas.microsoft.com/office/drawing/2014/main" id="{00000000-0008-0000-0400-000034010000}"/>
                </a:ext>
              </a:extLst>
            </xdr:cNvPr>
            <xdr:cNvSpPr/>
          </xdr:nvSpPr>
          <xdr:spPr>
            <a:xfrm>
              <a:off x="10886828" y="2245066"/>
              <a:ext cx="42033" cy="10874"/>
            </a:xfrm>
            <a:custGeom>
              <a:avLst/>
              <a:gdLst>
                <a:gd name="connsiteX0" fmla="*/ 0 w 42033"/>
                <a:gd name="connsiteY0" fmla="*/ 0 h 10874"/>
                <a:gd name="connsiteX1" fmla="*/ 42033 w 42033"/>
                <a:gd name="connsiteY1" fmla="*/ 0 h 10874"/>
                <a:gd name="connsiteX2" fmla="*/ 42033 w 42033"/>
                <a:gd name="connsiteY2" fmla="*/ 10875 h 10874"/>
                <a:gd name="connsiteX3" fmla="*/ 0 w 4203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033" h="10874">
                  <a:moveTo>
                    <a:pt x="0" y="0"/>
                  </a:moveTo>
                  <a:lnTo>
                    <a:pt x="42033" y="0"/>
                  </a:lnTo>
                  <a:lnTo>
                    <a:pt x="42033"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9" name="Freeform: Shape 37">
              <a:extLst>
                <a:ext uri="{FF2B5EF4-FFF2-40B4-BE49-F238E27FC236}">
                  <a16:creationId xmlns:a16="http://schemas.microsoft.com/office/drawing/2014/main" id="{00000000-0008-0000-0400-000035010000}"/>
                </a:ext>
              </a:extLst>
            </xdr:cNvPr>
            <xdr:cNvSpPr/>
          </xdr:nvSpPr>
          <xdr:spPr>
            <a:xfrm>
              <a:off x="10802884" y="2245066"/>
              <a:ext cx="70014" cy="10874"/>
            </a:xfrm>
            <a:custGeom>
              <a:avLst/>
              <a:gdLst>
                <a:gd name="connsiteX0" fmla="*/ 0 w 70014"/>
                <a:gd name="connsiteY0" fmla="*/ 0 h 10874"/>
                <a:gd name="connsiteX1" fmla="*/ 70015 w 70014"/>
                <a:gd name="connsiteY1" fmla="*/ 0 h 10874"/>
                <a:gd name="connsiteX2" fmla="*/ 70015 w 70014"/>
                <a:gd name="connsiteY2" fmla="*/ 10875 h 10874"/>
                <a:gd name="connsiteX3" fmla="*/ 0 w 700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014" h="10874">
                  <a:moveTo>
                    <a:pt x="0" y="0"/>
                  </a:moveTo>
                  <a:lnTo>
                    <a:pt x="70015" y="0"/>
                  </a:lnTo>
                  <a:lnTo>
                    <a:pt x="70015"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0" name="Freeform: Shape 38">
              <a:extLst>
                <a:ext uri="{FF2B5EF4-FFF2-40B4-BE49-F238E27FC236}">
                  <a16:creationId xmlns:a16="http://schemas.microsoft.com/office/drawing/2014/main" id="{00000000-0008-0000-0400-000036010000}"/>
                </a:ext>
              </a:extLst>
            </xdr:cNvPr>
            <xdr:cNvSpPr/>
          </xdr:nvSpPr>
          <xdr:spPr>
            <a:xfrm>
              <a:off x="11112024" y="2202300"/>
              <a:ext cx="42644" cy="10874"/>
            </a:xfrm>
            <a:custGeom>
              <a:avLst/>
              <a:gdLst>
                <a:gd name="connsiteX0" fmla="*/ 0 w 42644"/>
                <a:gd name="connsiteY0" fmla="*/ 0 h 10874"/>
                <a:gd name="connsiteX1" fmla="*/ 42644 w 42644"/>
                <a:gd name="connsiteY1" fmla="*/ 0 h 10874"/>
                <a:gd name="connsiteX2" fmla="*/ 42644 w 42644"/>
                <a:gd name="connsiteY2" fmla="*/ 10875 h 10874"/>
                <a:gd name="connsiteX3" fmla="*/ 0 w 426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644" h="10874">
                  <a:moveTo>
                    <a:pt x="0" y="0"/>
                  </a:moveTo>
                  <a:lnTo>
                    <a:pt x="42644" y="0"/>
                  </a:lnTo>
                  <a:lnTo>
                    <a:pt x="42644"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1" name="Freeform: Shape 39">
              <a:extLst>
                <a:ext uri="{FF2B5EF4-FFF2-40B4-BE49-F238E27FC236}">
                  <a16:creationId xmlns:a16="http://schemas.microsoft.com/office/drawing/2014/main" id="{00000000-0008-0000-0400-000037010000}"/>
                </a:ext>
              </a:extLst>
            </xdr:cNvPr>
            <xdr:cNvSpPr/>
          </xdr:nvSpPr>
          <xdr:spPr>
            <a:xfrm>
              <a:off x="11035289" y="2202300"/>
              <a:ext cx="65127" cy="10874"/>
            </a:xfrm>
            <a:custGeom>
              <a:avLst/>
              <a:gdLst>
                <a:gd name="connsiteX0" fmla="*/ 0 w 65127"/>
                <a:gd name="connsiteY0" fmla="*/ 0 h 10874"/>
                <a:gd name="connsiteX1" fmla="*/ 65127 w 65127"/>
                <a:gd name="connsiteY1" fmla="*/ 0 h 10874"/>
                <a:gd name="connsiteX2" fmla="*/ 65127 w 65127"/>
                <a:gd name="connsiteY2" fmla="*/ 10875 h 10874"/>
                <a:gd name="connsiteX3" fmla="*/ 0 w 6512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65127" h="10874">
                  <a:moveTo>
                    <a:pt x="0" y="0"/>
                  </a:moveTo>
                  <a:lnTo>
                    <a:pt x="65127" y="0"/>
                  </a:lnTo>
                  <a:lnTo>
                    <a:pt x="65127"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2" name="Freeform: Shape 40">
              <a:extLst>
                <a:ext uri="{FF2B5EF4-FFF2-40B4-BE49-F238E27FC236}">
                  <a16:creationId xmlns:a16="http://schemas.microsoft.com/office/drawing/2014/main" id="{00000000-0008-0000-0400-000038010000}"/>
                </a:ext>
              </a:extLst>
            </xdr:cNvPr>
            <xdr:cNvSpPr/>
          </xdr:nvSpPr>
          <xdr:spPr>
            <a:xfrm>
              <a:off x="10934116" y="2202300"/>
              <a:ext cx="81011" cy="10874"/>
            </a:xfrm>
            <a:custGeom>
              <a:avLst/>
              <a:gdLst>
                <a:gd name="connsiteX0" fmla="*/ 0 w 81011"/>
                <a:gd name="connsiteY0" fmla="*/ 0 h 10874"/>
                <a:gd name="connsiteX1" fmla="*/ 81012 w 81011"/>
                <a:gd name="connsiteY1" fmla="*/ 0 h 10874"/>
                <a:gd name="connsiteX2" fmla="*/ 81012 w 81011"/>
                <a:gd name="connsiteY2" fmla="*/ 10875 h 10874"/>
                <a:gd name="connsiteX3" fmla="*/ 0 w 8101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1011" h="10874">
                  <a:moveTo>
                    <a:pt x="0" y="0"/>
                  </a:moveTo>
                  <a:lnTo>
                    <a:pt x="81012" y="0"/>
                  </a:lnTo>
                  <a:lnTo>
                    <a:pt x="81012"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3" name="Freeform: Shape 41">
              <a:extLst>
                <a:ext uri="{FF2B5EF4-FFF2-40B4-BE49-F238E27FC236}">
                  <a16:creationId xmlns:a16="http://schemas.microsoft.com/office/drawing/2014/main" id="{00000000-0008-0000-0400-000039010000}"/>
                </a:ext>
              </a:extLst>
            </xdr:cNvPr>
            <xdr:cNvSpPr/>
          </xdr:nvSpPr>
          <xdr:spPr>
            <a:xfrm>
              <a:off x="10805328" y="2202300"/>
              <a:ext cx="112903" cy="10874"/>
            </a:xfrm>
            <a:custGeom>
              <a:avLst/>
              <a:gdLst>
                <a:gd name="connsiteX0" fmla="*/ 0 w 112903"/>
                <a:gd name="connsiteY0" fmla="*/ 0 h 10874"/>
                <a:gd name="connsiteX1" fmla="*/ 112903 w 112903"/>
                <a:gd name="connsiteY1" fmla="*/ 0 h 10874"/>
                <a:gd name="connsiteX2" fmla="*/ 112903 w 112903"/>
                <a:gd name="connsiteY2" fmla="*/ 10875 h 10874"/>
                <a:gd name="connsiteX3" fmla="*/ 0 w 11290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12903" h="10874">
                  <a:moveTo>
                    <a:pt x="0" y="0"/>
                  </a:moveTo>
                  <a:lnTo>
                    <a:pt x="112903" y="0"/>
                  </a:lnTo>
                  <a:lnTo>
                    <a:pt x="112903"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4" name="Freeform: Shape 42">
              <a:extLst>
                <a:ext uri="{FF2B5EF4-FFF2-40B4-BE49-F238E27FC236}">
                  <a16:creationId xmlns:a16="http://schemas.microsoft.com/office/drawing/2014/main" id="{00000000-0008-0000-0400-00003A010000}"/>
                </a:ext>
              </a:extLst>
            </xdr:cNvPr>
            <xdr:cNvSpPr/>
          </xdr:nvSpPr>
          <xdr:spPr>
            <a:xfrm>
              <a:off x="10742889" y="2202300"/>
              <a:ext cx="48020" cy="10874"/>
            </a:xfrm>
            <a:custGeom>
              <a:avLst/>
              <a:gdLst>
                <a:gd name="connsiteX0" fmla="*/ 0 w 48020"/>
                <a:gd name="connsiteY0" fmla="*/ 0 h 10874"/>
                <a:gd name="connsiteX1" fmla="*/ 48021 w 48020"/>
                <a:gd name="connsiteY1" fmla="*/ 0 h 10874"/>
                <a:gd name="connsiteX2" fmla="*/ 48021 w 48020"/>
                <a:gd name="connsiteY2" fmla="*/ 10875 h 10874"/>
                <a:gd name="connsiteX3" fmla="*/ 0 w 4802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8020" h="10874">
                  <a:moveTo>
                    <a:pt x="0" y="0"/>
                  </a:moveTo>
                  <a:lnTo>
                    <a:pt x="48021" y="0"/>
                  </a:lnTo>
                  <a:lnTo>
                    <a:pt x="48021"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5" name="Freeform: Shape 43">
              <a:extLst>
                <a:ext uri="{FF2B5EF4-FFF2-40B4-BE49-F238E27FC236}">
                  <a16:creationId xmlns:a16="http://schemas.microsoft.com/office/drawing/2014/main" id="{00000000-0008-0000-0400-00003B010000}"/>
                </a:ext>
              </a:extLst>
            </xdr:cNvPr>
            <xdr:cNvSpPr/>
          </xdr:nvSpPr>
          <xdr:spPr>
            <a:xfrm>
              <a:off x="10814981" y="2479181"/>
              <a:ext cx="20161" cy="10874"/>
            </a:xfrm>
            <a:custGeom>
              <a:avLst/>
              <a:gdLst>
                <a:gd name="connsiteX0" fmla="*/ 0 w 20161"/>
                <a:gd name="connsiteY0" fmla="*/ 0 h 10874"/>
                <a:gd name="connsiteX1" fmla="*/ 20161 w 20161"/>
                <a:gd name="connsiteY1" fmla="*/ 0 h 10874"/>
                <a:gd name="connsiteX2" fmla="*/ 20161 w 20161"/>
                <a:gd name="connsiteY2" fmla="*/ 10875 h 10874"/>
                <a:gd name="connsiteX3" fmla="*/ 0 w 2016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0161" h="10874">
                  <a:moveTo>
                    <a:pt x="0" y="0"/>
                  </a:moveTo>
                  <a:lnTo>
                    <a:pt x="20161" y="0"/>
                  </a:lnTo>
                  <a:lnTo>
                    <a:pt x="20161"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6" name="Freeform: Shape 44">
              <a:extLst>
                <a:ext uri="{FF2B5EF4-FFF2-40B4-BE49-F238E27FC236}">
                  <a16:creationId xmlns:a16="http://schemas.microsoft.com/office/drawing/2014/main" id="{00000000-0008-0000-0400-00003C010000}"/>
                </a:ext>
              </a:extLst>
            </xdr:cNvPr>
            <xdr:cNvSpPr/>
          </xdr:nvSpPr>
          <xdr:spPr>
            <a:xfrm>
              <a:off x="10832698" y="2432138"/>
              <a:ext cx="70381" cy="13318"/>
            </a:xfrm>
            <a:custGeom>
              <a:avLst/>
              <a:gdLst>
                <a:gd name="connsiteX0" fmla="*/ 0 w 70381"/>
                <a:gd name="connsiteY0" fmla="*/ 0 h 13318"/>
                <a:gd name="connsiteX1" fmla="*/ 70381 w 70381"/>
                <a:gd name="connsiteY1" fmla="*/ 0 h 13318"/>
                <a:gd name="connsiteX2" fmla="*/ 70381 w 70381"/>
                <a:gd name="connsiteY2" fmla="*/ 13319 h 13318"/>
                <a:gd name="connsiteX3" fmla="*/ 0 w 7038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70381" h="13318">
                  <a:moveTo>
                    <a:pt x="0" y="0"/>
                  </a:moveTo>
                  <a:lnTo>
                    <a:pt x="70381" y="0"/>
                  </a:lnTo>
                  <a:lnTo>
                    <a:pt x="70381"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7" name="Freeform: Shape 45">
              <a:extLst>
                <a:ext uri="{FF2B5EF4-FFF2-40B4-BE49-F238E27FC236}">
                  <a16:creationId xmlns:a16="http://schemas.microsoft.com/office/drawing/2014/main" id="{00000000-0008-0000-0400-00003D010000}"/>
                </a:ext>
              </a:extLst>
            </xdr:cNvPr>
            <xdr:cNvSpPr/>
          </xdr:nvSpPr>
          <xdr:spPr>
            <a:xfrm>
              <a:off x="10759140" y="2432138"/>
              <a:ext cx="64271" cy="13318"/>
            </a:xfrm>
            <a:custGeom>
              <a:avLst/>
              <a:gdLst>
                <a:gd name="connsiteX0" fmla="*/ 0 w 64271"/>
                <a:gd name="connsiteY0" fmla="*/ 0 h 13318"/>
                <a:gd name="connsiteX1" fmla="*/ 64272 w 64271"/>
                <a:gd name="connsiteY1" fmla="*/ 0 h 13318"/>
                <a:gd name="connsiteX2" fmla="*/ 64272 w 64271"/>
                <a:gd name="connsiteY2" fmla="*/ 13319 h 13318"/>
                <a:gd name="connsiteX3" fmla="*/ 0 w 6427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64271" h="13318">
                  <a:moveTo>
                    <a:pt x="0" y="0"/>
                  </a:moveTo>
                  <a:lnTo>
                    <a:pt x="64272" y="0"/>
                  </a:lnTo>
                  <a:lnTo>
                    <a:pt x="6427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8" name="Freeform: Shape 46">
              <a:extLst>
                <a:ext uri="{FF2B5EF4-FFF2-40B4-BE49-F238E27FC236}">
                  <a16:creationId xmlns:a16="http://schemas.microsoft.com/office/drawing/2014/main" id="{00000000-0008-0000-0400-00003E010000}"/>
                </a:ext>
              </a:extLst>
            </xdr:cNvPr>
            <xdr:cNvSpPr/>
          </xdr:nvSpPr>
          <xdr:spPr>
            <a:xfrm>
              <a:off x="10846750" y="2479181"/>
              <a:ext cx="44232" cy="10874"/>
            </a:xfrm>
            <a:custGeom>
              <a:avLst/>
              <a:gdLst>
                <a:gd name="connsiteX0" fmla="*/ 0 w 44232"/>
                <a:gd name="connsiteY0" fmla="*/ 0 h 10874"/>
                <a:gd name="connsiteX1" fmla="*/ 44233 w 44232"/>
                <a:gd name="connsiteY1" fmla="*/ 0 h 10874"/>
                <a:gd name="connsiteX2" fmla="*/ 44233 w 44232"/>
                <a:gd name="connsiteY2" fmla="*/ 10875 h 10874"/>
                <a:gd name="connsiteX3" fmla="*/ 0 w 44232"/>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4232" h="10874">
                  <a:moveTo>
                    <a:pt x="0" y="0"/>
                  </a:moveTo>
                  <a:lnTo>
                    <a:pt x="44233" y="0"/>
                  </a:lnTo>
                  <a:lnTo>
                    <a:pt x="44233"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9" name="Freeform: Shape 47">
              <a:extLst>
                <a:ext uri="{FF2B5EF4-FFF2-40B4-BE49-F238E27FC236}">
                  <a16:creationId xmlns:a16="http://schemas.microsoft.com/office/drawing/2014/main" id="{00000000-0008-0000-0400-00003F010000}"/>
                </a:ext>
              </a:extLst>
            </xdr:cNvPr>
            <xdr:cNvSpPr/>
          </xdr:nvSpPr>
          <xdr:spPr>
            <a:xfrm>
              <a:off x="11182528" y="2432138"/>
              <a:ext cx="54252" cy="13318"/>
            </a:xfrm>
            <a:custGeom>
              <a:avLst/>
              <a:gdLst>
                <a:gd name="connsiteX0" fmla="*/ 0 w 54252"/>
                <a:gd name="connsiteY0" fmla="*/ 0 h 13318"/>
                <a:gd name="connsiteX1" fmla="*/ 54252 w 54252"/>
                <a:gd name="connsiteY1" fmla="*/ 0 h 13318"/>
                <a:gd name="connsiteX2" fmla="*/ 54252 w 54252"/>
                <a:gd name="connsiteY2" fmla="*/ 13319 h 13318"/>
                <a:gd name="connsiteX3" fmla="*/ 0 w 54252"/>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252" h="13318">
                  <a:moveTo>
                    <a:pt x="0" y="0"/>
                  </a:moveTo>
                  <a:lnTo>
                    <a:pt x="54252" y="0"/>
                  </a:lnTo>
                  <a:lnTo>
                    <a:pt x="5425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0" name="Freeform: Shape 48">
              <a:extLst>
                <a:ext uri="{FF2B5EF4-FFF2-40B4-BE49-F238E27FC236}">
                  <a16:creationId xmlns:a16="http://schemas.microsoft.com/office/drawing/2014/main" id="{00000000-0008-0000-0400-000040010000}"/>
                </a:ext>
              </a:extLst>
            </xdr:cNvPr>
            <xdr:cNvSpPr/>
          </xdr:nvSpPr>
          <xdr:spPr>
            <a:xfrm>
              <a:off x="11160900" y="2479181"/>
              <a:ext cx="77101" cy="10874"/>
            </a:xfrm>
            <a:custGeom>
              <a:avLst/>
              <a:gdLst>
                <a:gd name="connsiteX0" fmla="*/ 0 w 77101"/>
                <a:gd name="connsiteY0" fmla="*/ 0 h 10874"/>
                <a:gd name="connsiteX1" fmla="*/ 77102 w 77101"/>
                <a:gd name="connsiteY1" fmla="*/ 0 h 10874"/>
                <a:gd name="connsiteX2" fmla="*/ 77102 w 77101"/>
                <a:gd name="connsiteY2" fmla="*/ 10875 h 10874"/>
                <a:gd name="connsiteX3" fmla="*/ 0 w 771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101" h="10874">
                  <a:moveTo>
                    <a:pt x="0" y="0"/>
                  </a:moveTo>
                  <a:lnTo>
                    <a:pt x="77102" y="0"/>
                  </a:lnTo>
                  <a:lnTo>
                    <a:pt x="77102"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1" name="Freeform: Shape 49">
              <a:extLst>
                <a:ext uri="{FF2B5EF4-FFF2-40B4-BE49-F238E27FC236}">
                  <a16:creationId xmlns:a16="http://schemas.microsoft.com/office/drawing/2014/main" id="{00000000-0008-0000-0400-000041010000}"/>
                </a:ext>
              </a:extLst>
            </xdr:cNvPr>
            <xdr:cNvSpPr/>
          </xdr:nvSpPr>
          <xdr:spPr>
            <a:xfrm>
              <a:off x="11116301" y="2432138"/>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2" name="Freeform: Shape 50">
              <a:extLst>
                <a:ext uri="{FF2B5EF4-FFF2-40B4-BE49-F238E27FC236}">
                  <a16:creationId xmlns:a16="http://schemas.microsoft.com/office/drawing/2014/main" id="{00000000-0008-0000-0400-000042010000}"/>
                </a:ext>
              </a:extLst>
            </xdr:cNvPr>
            <xdr:cNvSpPr/>
          </xdr:nvSpPr>
          <xdr:spPr>
            <a:xfrm>
              <a:off x="11134787" y="2556405"/>
              <a:ext cx="380096" cy="350806"/>
            </a:xfrm>
            <a:custGeom>
              <a:avLst/>
              <a:gdLst>
                <a:gd name="connsiteX0" fmla="*/ 47480 w 380096"/>
                <a:gd name="connsiteY0" fmla="*/ 350512 h 350806"/>
                <a:gd name="connsiteX1" fmla="*/ 113219 w 380096"/>
                <a:gd name="connsiteY1" fmla="*/ 341470 h 350806"/>
                <a:gd name="connsiteX2" fmla="*/ 203883 w 380096"/>
                <a:gd name="connsiteY2" fmla="*/ 339026 h 350806"/>
                <a:gd name="connsiteX3" fmla="*/ 238218 w 380096"/>
                <a:gd name="connsiteY3" fmla="*/ 340614 h 350806"/>
                <a:gd name="connsiteX4" fmla="*/ 277197 w 380096"/>
                <a:gd name="connsiteY4" fmla="*/ 242862 h 350806"/>
                <a:gd name="connsiteX5" fmla="*/ 358698 w 380096"/>
                <a:gd name="connsiteY5" fmla="*/ 293449 h 350806"/>
                <a:gd name="connsiteX6" fmla="*/ 379348 w 380096"/>
                <a:gd name="connsiteY6" fmla="*/ 260335 h 350806"/>
                <a:gd name="connsiteX7" fmla="*/ 291860 w 380096"/>
                <a:gd name="connsiteY7" fmla="*/ 205961 h 350806"/>
                <a:gd name="connsiteX8" fmla="*/ 297114 w 380096"/>
                <a:gd name="connsiteY8" fmla="*/ 192765 h 350806"/>
                <a:gd name="connsiteX9" fmla="*/ 297114 w 380096"/>
                <a:gd name="connsiteY9" fmla="*/ 175169 h 350806"/>
                <a:gd name="connsiteX10" fmla="*/ 223800 w 380096"/>
                <a:gd name="connsiteY10" fmla="*/ 32452 h 350806"/>
                <a:gd name="connsiteX11" fmla="*/ 213781 w 380096"/>
                <a:gd name="connsiteY11" fmla="*/ 24998 h 350806"/>
                <a:gd name="connsiteX12" fmla="*/ 108698 w 380096"/>
                <a:gd name="connsiteY12" fmla="*/ 1171 h 350806"/>
                <a:gd name="connsiteX13" fmla="*/ 32940 w 380096"/>
                <a:gd name="connsiteY13" fmla="*/ -295 h 350806"/>
                <a:gd name="connsiteX14" fmla="*/ 20294 w 380096"/>
                <a:gd name="connsiteY14" fmla="*/ 12962 h 350806"/>
                <a:gd name="connsiteX15" fmla="*/ 20721 w 380096"/>
                <a:gd name="connsiteY15" fmla="*/ 15956 h 350806"/>
                <a:gd name="connsiteX16" fmla="*/ 34895 w 380096"/>
                <a:gd name="connsiteY16" fmla="*/ 33796 h 350806"/>
                <a:gd name="connsiteX17" fmla="*/ 38072 w 380096"/>
                <a:gd name="connsiteY17" fmla="*/ 47725 h 350806"/>
                <a:gd name="connsiteX18" fmla="*/ 38072 w 380096"/>
                <a:gd name="connsiteY18" fmla="*/ 47725 h 350806"/>
                <a:gd name="connsiteX19" fmla="*/ 23532 w 380096"/>
                <a:gd name="connsiteY19" fmla="*/ 50536 h 350806"/>
                <a:gd name="connsiteX20" fmla="*/ 193 w 380096"/>
                <a:gd name="connsiteY20" fmla="*/ 90736 h 350806"/>
                <a:gd name="connsiteX21" fmla="*/ 36850 w 380096"/>
                <a:gd name="connsiteY21" fmla="*/ 320086 h 350806"/>
                <a:gd name="connsiteX22" fmla="*/ 47480 w 380096"/>
                <a:gd name="connsiteY22" fmla="*/ 350512 h 350806"/>
                <a:gd name="connsiteX23" fmla="*/ 126048 w 380096"/>
                <a:gd name="connsiteY23" fmla="*/ 95990 h 350806"/>
                <a:gd name="connsiteX24" fmla="*/ 135946 w 380096"/>
                <a:gd name="connsiteY24" fmla="*/ 108209 h 350806"/>
                <a:gd name="connsiteX25" fmla="*/ 114685 w 380096"/>
                <a:gd name="connsiteY25" fmla="*/ 95013 h 350806"/>
                <a:gd name="connsiteX26" fmla="*/ 160995 w 380096"/>
                <a:gd name="connsiteY26" fmla="*/ 170159 h 350806"/>
                <a:gd name="connsiteX27" fmla="*/ 153663 w 380096"/>
                <a:gd name="connsiteY27" fmla="*/ 215003 h 350806"/>
                <a:gd name="connsiteX28" fmla="*/ 149753 w 380096"/>
                <a:gd name="connsiteY28" fmla="*/ 218913 h 350806"/>
                <a:gd name="connsiteX29" fmla="*/ 149753 w 380096"/>
                <a:gd name="connsiteY29" fmla="*/ 218913 h 350806"/>
                <a:gd name="connsiteX30" fmla="*/ 113096 w 380096"/>
                <a:gd name="connsiteY30" fmla="*/ 189099 h 350806"/>
                <a:gd name="connsiteX31" fmla="*/ 85604 w 380096"/>
                <a:gd name="connsiteY31" fmla="*/ 123361 h 35080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Lst>
              <a:rect l="l" t="t" r="r" b="b"/>
              <a:pathLst>
                <a:path w="380096" h="350806">
                  <a:moveTo>
                    <a:pt x="47480" y="350512"/>
                  </a:moveTo>
                  <a:cubicBezTo>
                    <a:pt x="69474" y="348679"/>
                    <a:pt x="91469" y="343302"/>
                    <a:pt x="113219" y="341470"/>
                  </a:cubicBezTo>
                  <a:cubicBezTo>
                    <a:pt x="143375" y="338940"/>
                    <a:pt x="173642" y="338134"/>
                    <a:pt x="203883" y="339026"/>
                  </a:cubicBezTo>
                  <a:cubicBezTo>
                    <a:pt x="215369" y="339026"/>
                    <a:pt x="226733" y="339759"/>
                    <a:pt x="238218" y="340614"/>
                  </a:cubicBezTo>
                  <a:lnTo>
                    <a:pt x="277197" y="242862"/>
                  </a:lnTo>
                  <a:lnTo>
                    <a:pt x="358698" y="293449"/>
                  </a:lnTo>
                  <a:lnTo>
                    <a:pt x="379348" y="260335"/>
                  </a:lnTo>
                  <a:lnTo>
                    <a:pt x="291860" y="205961"/>
                  </a:lnTo>
                  <a:lnTo>
                    <a:pt x="297114" y="192765"/>
                  </a:lnTo>
                  <a:cubicBezTo>
                    <a:pt x="299815" y="187205"/>
                    <a:pt x="299815" y="180729"/>
                    <a:pt x="297114" y="175169"/>
                  </a:cubicBezTo>
                  <a:lnTo>
                    <a:pt x="223800" y="32452"/>
                  </a:lnTo>
                  <a:cubicBezTo>
                    <a:pt x="221748" y="28590"/>
                    <a:pt x="218070" y="25853"/>
                    <a:pt x="213781" y="24998"/>
                  </a:cubicBezTo>
                  <a:lnTo>
                    <a:pt x="108698" y="1171"/>
                  </a:lnTo>
                  <a:lnTo>
                    <a:pt x="32940" y="-295"/>
                  </a:lnTo>
                  <a:cubicBezTo>
                    <a:pt x="25792" y="-124"/>
                    <a:pt x="20122" y="5802"/>
                    <a:pt x="20294" y="12962"/>
                  </a:cubicBezTo>
                  <a:cubicBezTo>
                    <a:pt x="20318" y="13977"/>
                    <a:pt x="20464" y="14979"/>
                    <a:pt x="20721" y="15956"/>
                  </a:cubicBezTo>
                  <a:cubicBezTo>
                    <a:pt x="24008" y="22909"/>
                    <a:pt x="28859" y="29018"/>
                    <a:pt x="34895" y="33796"/>
                  </a:cubicBezTo>
                  <a:cubicBezTo>
                    <a:pt x="35420" y="38549"/>
                    <a:pt x="36496" y="43217"/>
                    <a:pt x="38072" y="47725"/>
                  </a:cubicBezTo>
                  <a:lnTo>
                    <a:pt x="38072" y="47725"/>
                  </a:lnTo>
                  <a:cubicBezTo>
                    <a:pt x="33062" y="47285"/>
                    <a:pt x="28015" y="48251"/>
                    <a:pt x="23532" y="50536"/>
                  </a:cubicBezTo>
                  <a:cubicBezTo>
                    <a:pt x="-5549" y="64588"/>
                    <a:pt x="-906" y="74974"/>
                    <a:pt x="193" y="90736"/>
                  </a:cubicBezTo>
                  <a:cubicBezTo>
                    <a:pt x="6058" y="168070"/>
                    <a:pt x="18326" y="244781"/>
                    <a:pt x="36850" y="320086"/>
                  </a:cubicBezTo>
                  <a:cubicBezTo>
                    <a:pt x="39660" y="329495"/>
                    <a:pt x="43815" y="339881"/>
                    <a:pt x="47480" y="350512"/>
                  </a:cubicBezTo>
                  <a:close/>
                  <a:moveTo>
                    <a:pt x="126048" y="95990"/>
                  </a:moveTo>
                  <a:lnTo>
                    <a:pt x="135946" y="108209"/>
                  </a:lnTo>
                  <a:lnTo>
                    <a:pt x="114685" y="95013"/>
                  </a:lnTo>
                  <a:close/>
                  <a:moveTo>
                    <a:pt x="160995" y="170159"/>
                  </a:moveTo>
                  <a:cubicBezTo>
                    <a:pt x="155924" y="184553"/>
                    <a:pt x="153443" y="199742"/>
                    <a:pt x="153663" y="215003"/>
                  </a:cubicBezTo>
                  <a:lnTo>
                    <a:pt x="149753" y="218913"/>
                  </a:lnTo>
                  <a:lnTo>
                    <a:pt x="149753" y="218913"/>
                  </a:lnTo>
                  <a:cubicBezTo>
                    <a:pt x="133673" y="215003"/>
                    <a:pt x="120208" y="204043"/>
                    <a:pt x="113096" y="189099"/>
                  </a:cubicBezTo>
                  <a:cubicBezTo>
                    <a:pt x="104543" y="170526"/>
                    <a:pt x="91713" y="141445"/>
                    <a:pt x="85604" y="123361"/>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3" name="Freeform: Shape 51">
              <a:extLst>
                <a:ext uri="{FF2B5EF4-FFF2-40B4-BE49-F238E27FC236}">
                  <a16:creationId xmlns:a16="http://schemas.microsoft.com/office/drawing/2014/main" id="{00000000-0008-0000-0400-000043010000}"/>
                </a:ext>
              </a:extLst>
            </xdr:cNvPr>
            <xdr:cNvSpPr/>
          </xdr:nvSpPr>
          <xdr:spPr>
            <a:xfrm>
              <a:off x="11150994" y="2564103"/>
              <a:ext cx="196245" cy="233883"/>
            </a:xfrm>
            <a:custGeom>
              <a:avLst/>
              <a:gdLst>
                <a:gd name="connsiteX0" fmla="*/ -740 w 196245"/>
                <a:gd name="connsiteY0" fmla="*/ -295 h 233883"/>
                <a:gd name="connsiteX1" fmla="*/ 90780 w 196245"/>
                <a:gd name="connsiteY1" fmla="*/ 66787 h 233883"/>
                <a:gd name="connsiteX2" fmla="*/ 134402 w 196245"/>
                <a:gd name="connsiteY2" fmla="*/ 122383 h 233883"/>
                <a:gd name="connsiteX3" fmla="*/ 122183 w 196245"/>
                <a:gd name="connsiteY3" fmla="*/ 214637 h 233883"/>
                <a:gd name="connsiteX4" fmla="*/ 195497 w 196245"/>
                <a:gd name="connsiteY4" fmla="*/ 202418 h 233883"/>
                <a:gd name="connsiteX5" fmla="*/ 174236 w 196245"/>
                <a:gd name="connsiteY5" fmla="*/ 30863 h 23388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96245" h="233883">
                  <a:moveTo>
                    <a:pt x="-740" y="-295"/>
                  </a:moveTo>
                  <a:cubicBezTo>
                    <a:pt x="-740" y="-295"/>
                    <a:pt x="-3550" y="64832"/>
                    <a:pt x="90780" y="66787"/>
                  </a:cubicBezTo>
                  <a:lnTo>
                    <a:pt x="134402" y="122383"/>
                  </a:lnTo>
                  <a:cubicBezTo>
                    <a:pt x="118640" y="150426"/>
                    <a:pt x="114265" y="183454"/>
                    <a:pt x="122183" y="214637"/>
                  </a:cubicBezTo>
                  <a:cubicBezTo>
                    <a:pt x="133547" y="263512"/>
                    <a:pt x="195497" y="202418"/>
                    <a:pt x="195497" y="202418"/>
                  </a:cubicBezTo>
                  <a:lnTo>
                    <a:pt x="174236" y="30863"/>
                  </a:lnTo>
                  <a:close/>
                </a:path>
              </a:pathLst>
            </a:custGeom>
            <a:solidFill>
              <a:srgbClr val="D36F54"/>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4" name="Freeform: Shape 52">
              <a:extLst>
                <a:ext uri="{FF2B5EF4-FFF2-40B4-BE49-F238E27FC236}">
                  <a16:creationId xmlns:a16="http://schemas.microsoft.com/office/drawing/2014/main" id="{00000000-0008-0000-0400-000044010000}"/>
                </a:ext>
              </a:extLst>
            </xdr:cNvPr>
            <xdr:cNvSpPr/>
          </xdr:nvSpPr>
          <xdr:spPr>
            <a:xfrm>
              <a:off x="11063637" y="2525369"/>
              <a:ext cx="126955" cy="138318"/>
            </a:xfrm>
            <a:custGeom>
              <a:avLst/>
              <a:gdLst>
                <a:gd name="connsiteX0" fmla="*/ 0 w 126955"/>
                <a:gd name="connsiteY0" fmla="*/ 0 h 138318"/>
                <a:gd name="connsiteX1" fmla="*/ 15885 w 126955"/>
                <a:gd name="connsiteY1" fmla="*/ 16984 h 138318"/>
                <a:gd name="connsiteX2" fmla="*/ 75880 w 126955"/>
                <a:gd name="connsiteY2" fmla="*/ 107649 h 138318"/>
                <a:gd name="connsiteX3" fmla="*/ 126955 w 126955"/>
                <a:gd name="connsiteY3" fmla="*/ 138319 h 138318"/>
                <a:gd name="connsiteX4" fmla="*/ 126955 w 126955"/>
                <a:gd name="connsiteY4" fmla="*/ 69404 h 138318"/>
                <a:gd name="connsiteX5" fmla="*/ 0 w 126955"/>
                <a:gd name="connsiteY5" fmla="*/ 0 h 1383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26955" h="138318">
                  <a:moveTo>
                    <a:pt x="0" y="0"/>
                  </a:moveTo>
                  <a:lnTo>
                    <a:pt x="15885" y="16984"/>
                  </a:lnTo>
                  <a:lnTo>
                    <a:pt x="75880" y="107649"/>
                  </a:lnTo>
                  <a:lnTo>
                    <a:pt x="126955" y="138319"/>
                  </a:lnTo>
                  <a:lnTo>
                    <a:pt x="126955" y="69404"/>
                  </a:lnTo>
                  <a:lnTo>
                    <a:pt x="0" y="0"/>
                  </a:ln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5" name="Freeform: Shape 53">
              <a:extLst>
                <a:ext uri="{FF2B5EF4-FFF2-40B4-BE49-F238E27FC236}">
                  <a16:creationId xmlns:a16="http://schemas.microsoft.com/office/drawing/2014/main" id="{00000000-0008-0000-0400-000045010000}"/>
                </a:ext>
              </a:extLst>
            </xdr:cNvPr>
            <xdr:cNvSpPr/>
          </xdr:nvSpPr>
          <xdr:spPr>
            <a:xfrm rot="18111602">
              <a:off x="11156823" y="2505265"/>
              <a:ext cx="39100" cy="180229"/>
            </a:xfrm>
            <a:custGeom>
              <a:avLst/>
              <a:gdLst>
                <a:gd name="connsiteX0" fmla="*/ -748 w 39100"/>
                <a:gd name="connsiteY0" fmla="*/ -295 h 180229"/>
                <a:gd name="connsiteX1" fmla="*/ 38353 w 39100"/>
                <a:gd name="connsiteY1" fmla="*/ -295 h 180229"/>
                <a:gd name="connsiteX2" fmla="*/ 38353 w 39100"/>
                <a:gd name="connsiteY2" fmla="*/ 179935 h 180229"/>
                <a:gd name="connsiteX3" fmla="*/ -748 w 39100"/>
                <a:gd name="connsiteY3" fmla="*/ 179935 h 180229"/>
              </a:gdLst>
              <a:ahLst/>
              <a:cxnLst>
                <a:cxn ang="0">
                  <a:pos x="connsiteX0" y="connsiteY0"/>
                </a:cxn>
                <a:cxn ang="0">
                  <a:pos x="connsiteX1" y="connsiteY1"/>
                </a:cxn>
                <a:cxn ang="0">
                  <a:pos x="connsiteX2" y="connsiteY2"/>
                </a:cxn>
                <a:cxn ang="0">
                  <a:pos x="connsiteX3" y="connsiteY3"/>
                </a:cxn>
              </a:cxnLst>
              <a:rect l="l" t="t" r="r" b="b"/>
              <a:pathLst>
                <a:path w="39100" h="180229">
                  <a:moveTo>
                    <a:pt x="-748" y="-295"/>
                  </a:moveTo>
                  <a:lnTo>
                    <a:pt x="38353" y="-295"/>
                  </a:lnTo>
                  <a:lnTo>
                    <a:pt x="38353" y="179935"/>
                  </a:lnTo>
                  <a:lnTo>
                    <a:pt x="-748" y="179935"/>
                  </a:lnTo>
                  <a:close/>
                </a:path>
              </a:pathLst>
            </a:custGeom>
            <a:solidFill>
              <a:srgbClr val="FDB515"/>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6" name="Freeform: Shape 54">
              <a:extLst>
                <a:ext uri="{FF2B5EF4-FFF2-40B4-BE49-F238E27FC236}">
                  <a16:creationId xmlns:a16="http://schemas.microsoft.com/office/drawing/2014/main" id="{00000000-0008-0000-0400-000046010000}"/>
                </a:ext>
              </a:extLst>
            </xdr:cNvPr>
            <xdr:cNvSpPr/>
          </xdr:nvSpPr>
          <xdr:spPr>
            <a:xfrm rot="18111602">
              <a:off x="11163949" y="2508098"/>
              <a:ext cx="14662" cy="168133"/>
            </a:xfrm>
            <a:custGeom>
              <a:avLst/>
              <a:gdLst>
                <a:gd name="connsiteX0" fmla="*/ -749 w 14662"/>
                <a:gd name="connsiteY0" fmla="*/ -295 h 168133"/>
                <a:gd name="connsiteX1" fmla="*/ 13914 w 14662"/>
                <a:gd name="connsiteY1" fmla="*/ -295 h 168133"/>
                <a:gd name="connsiteX2" fmla="*/ 13914 w 14662"/>
                <a:gd name="connsiteY2" fmla="*/ 167838 h 168133"/>
                <a:gd name="connsiteX3" fmla="*/ -749 w 14662"/>
                <a:gd name="connsiteY3" fmla="*/ 167838 h 168133"/>
              </a:gdLst>
              <a:ahLst/>
              <a:cxnLst>
                <a:cxn ang="0">
                  <a:pos x="connsiteX0" y="connsiteY0"/>
                </a:cxn>
                <a:cxn ang="0">
                  <a:pos x="connsiteX1" y="connsiteY1"/>
                </a:cxn>
                <a:cxn ang="0">
                  <a:pos x="connsiteX2" y="connsiteY2"/>
                </a:cxn>
                <a:cxn ang="0">
                  <a:pos x="connsiteX3" y="connsiteY3"/>
                </a:cxn>
              </a:cxnLst>
              <a:rect l="l" t="t" r="r" b="b"/>
              <a:pathLst>
                <a:path w="14662" h="168133">
                  <a:moveTo>
                    <a:pt x="-749" y="-295"/>
                  </a:moveTo>
                  <a:lnTo>
                    <a:pt x="13914" y="-295"/>
                  </a:lnTo>
                  <a:lnTo>
                    <a:pt x="13914" y="167838"/>
                  </a:lnTo>
                  <a:lnTo>
                    <a:pt x="-749" y="167838"/>
                  </a:lnTo>
                  <a:close/>
                </a:path>
              </a:pathLst>
            </a:custGeom>
            <a:solidFill>
              <a:srgbClr val="FEDA42"/>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7" name="Freeform: Shape 55">
              <a:extLst>
                <a:ext uri="{FF2B5EF4-FFF2-40B4-BE49-F238E27FC236}">
                  <a16:creationId xmlns:a16="http://schemas.microsoft.com/office/drawing/2014/main" id="{00000000-0008-0000-0400-000047010000}"/>
                </a:ext>
              </a:extLst>
            </xdr:cNvPr>
            <xdr:cNvSpPr/>
          </xdr:nvSpPr>
          <xdr:spPr>
            <a:xfrm>
              <a:off x="11129131" y="2586929"/>
              <a:ext cx="73313" cy="48166"/>
            </a:xfrm>
            <a:custGeom>
              <a:avLst/>
              <a:gdLst>
                <a:gd name="connsiteX0" fmla="*/ -749 w 73313"/>
                <a:gd name="connsiteY0" fmla="*/ 2050 h 48166"/>
                <a:gd name="connsiteX1" fmla="*/ 72565 w 73313"/>
                <a:gd name="connsiteY1" fmla="*/ 47871 h 48166"/>
                <a:gd name="connsiteX2" fmla="*/ 44828 w 73313"/>
                <a:gd name="connsiteY2" fmla="*/ 11948 h 48166"/>
                <a:gd name="connsiteX3" fmla="*/ -749 w 73313"/>
                <a:gd name="connsiteY3" fmla="*/ 2050 h 48166"/>
              </a:gdLst>
              <a:ahLst/>
              <a:cxnLst>
                <a:cxn ang="0">
                  <a:pos x="connsiteX0" y="connsiteY0"/>
                </a:cxn>
                <a:cxn ang="0">
                  <a:pos x="connsiteX1" y="connsiteY1"/>
                </a:cxn>
                <a:cxn ang="0">
                  <a:pos x="connsiteX2" y="connsiteY2"/>
                </a:cxn>
                <a:cxn ang="0">
                  <a:pos x="connsiteX3" y="connsiteY3"/>
                </a:cxn>
              </a:cxnLst>
              <a:rect l="l" t="t" r="r" b="b"/>
              <a:pathLst>
                <a:path w="73313" h="48166">
                  <a:moveTo>
                    <a:pt x="-749" y="2050"/>
                  </a:moveTo>
                  <a:lnTo>
                    <a:pt x="72565" y="47871"/>
                  </a:lnTo>
                  <a:cubicBezTo>
                    <a:pt x="72565" y="37241"/>
                    <a:pt x="61568" y="22822"/>
                    <a:pt x="44828" y="11948"/>
                  </a:cubicBezTo>
                  <a:cubicBezTo>
                    <a:pt x="28088" y="1072"/>
                    <a:pt x="8416" y="-3449"/>
                    <a:pt x="-749" y="2050"/>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8" name="Freeform: Shape 56">
              <a:extLst>
                <a:ext uri="{FF2B5EF4-FFF2-40B4-BE49-F238E27FC236}">
                  <a16:creationId xmlns:a16="http://schemas.microsoft.com/office/drawing/2014/main" id="{00000000-0008-0000-0400-000048010000}"/>
                </a:ext>
              </a:extLst>
            </xdr:cNvPr>
            <xdr:cNvSpPr/>
          </xdr:nvSpPr>
          <xdr:spPr>
            <a:xfrm>
              <a:off x="11136548" y="2549196"/>
              <a:ext cx="68584" cy="41481"/>
            </a:xfrm>
            <a:custGeom>
              <a:avLst/>
              <a:gdLst>
                <a:gd name="connsiteX0" fmla="*/ 1243 w 68584"/>
                <a:gd name="connsiteY0" fmla="*/ -295 h 41481"/>
                <a:gd name="connsiteX1" fmla="*/ -224 w 68584"/>
                <a:gd name="connsiteY1" fmla="*/ 2515 h 41481"/>
                <a:gd name="connsiteX2" fmla="*/ 36433 w 68584"/>
                <a:gd name="connsiteY2" fmla="*/ 37095 h 41481"/>
                <a:gd name="connsiteX3" fmla="*/ 67836 w 68584"/>
                <a:gd name="connsiteY3" fmla="*/ 40883 h 41481"/>
              </a:gdLst>
              <a:ahLst/>
              <a:cxnLst>
                <a:cxn ang="0">
                  <a:pos x="connsiteX0" y="connsiteY0"/>
                </a:cxn>
                <a:cxn ang="0">
                  <a:pos x="connsiteX1" y="connsiteY1"/>
                </a:cxn>
                <a:cxn ang="0">
                  <a:pos x="connsiteX2" y="connsiteY2"/>
                </a:cxn>
                <a:cxn ang="0">
                  <a:pos x="connsiteX3" y="connsiteY3"/>
                </a:cxn>
              </a:cxnLst>
              <a:rect l="l" t="t" r="r" b="b"/>
              <a:pathLst>
                <a:path w="68584" h="41481">
                  <a:moveTo>
                    <a:pt x="1243" y="-295"/>
                  </a:moveTo>
                  <a:cubicBezTo>
                    <a:pt x="583" y="548"/>
                    <a:pt x="94" y="1501"/>
                    <a:pt x="-224" y="2515"/>
                  </a:cubicBezTo>
                  <a:cubicBezTo>
                    <a:pt x="-3889" y="14734"/>
                    <a:pt x="11995" y="29519"/>
                    <a:pt x="36433" y="37095"/>
                  </a:cubicBezTo>
                  <a:cubicBezTo>
                    <a:pt x="46514" y="40540"/>
                    <a:pt x="57218" y="41836"/>
                    <a:pt x="67836" y="40883"/>
                  </a:cubicBezTo>
                  <a:close/>
                </a:path>
              </a:pathLst>
            </a:custGeom>
            <a:solidFill>
              <a:srgbClr val="D36F54">
                <a:alpha val="3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9" name="Freeform: Shape 57">
              <a:extLst>
                <a:ext uri="{FF2B5EF4-FFF2-40B4-BE49-F238E27FC236}">
                  <a16:creationId xmlns:a16="http://schemas.microsoft.com/office/drawing/2014/main" id="{00000000-0008-0000-0400-000049010000}"/>
                </a:ext>
              </a:extLst>
            </xdr:cNvPr>
            <xdr:cNvSpPr/>
          </xdr:nvSpPr>
          <xdr:spPr>
            <a:xfrm>
              <a:off x="11120668" y="2535125"/>
              <a:ext cx="371855" cy="686236"/>
            </a:xfrm>
            <a:custGeom>
              <a:avLst/>
              <a:gdLst>
                <a:gd name="connsiteX0" fmla="*/ 291806 w 371855"/>
                <a:gd name="connsiteY0" fmla="*/ 174578 h 686236"/>
                <a:gd name="connsiteX1" fmla="*/ 218492 w 371855"/>
                <a:gd name="connsiteY1" fmla="*/ 31860 h 686236"/>
                <a:gd name="connsiteX2" fmla="*/ 208472 w 371855"/>
                <a:gd name="connsiteY2" fmla="*/ 24284 h 686236"/>
                <a:gd name="connsiteX3" fmla="*/ 103267 w 371855"/>
                <a:gd name="connsiteY3" fmla="*/ 1191 h 686236"/>
                <a:gd name="connsiteX4" fmla="*/ 27509 w 371855"/>
                <a:gd name="connsiteY4" fmla="*/ -275 h 686236"/>
                <a:gd name="connsiteX5" fmla="*/ 14618 w 371855"/>
                <a:gd name="connsiteY5" fmla="*/ 11235 h 686236"/>
                <a:gd name="connsiteX6" fmla="*/ 15290 w 371855"/>
                <a:gd name="connsiteY6" fmla="*/ 15976 h 686236"/>
                <a:gd name="connsiteX7" fmla="*/ 94224 w 371855"/>
                <a:gd name="connsiteY7" fmla="*/ 50677 h 686236"/>
                <a:gd name="connsiteX8" fmla="*/ 181102 w 371855"/>
                <a:gd name="connsiteY8" fmla="*/ 81347 h 686236"/>
                <a:gd name="connsiteX9" fmla="*/ 188921 w 371855"/>
                <a:gd name="connsiteY9" fmla="*/ 156860 h 686236"/>
                <a:gd name="connsiteX10" fmla="*/ 181468 w 371855"/>
                <a:gd name="connsiteY10" fmla="*/ 181298 h 686236"/>
                <a:gd name="connsiteX11" fmla="*/ 144811 w 371855"/>
                <a:gd name="connsiteY11" fmla="*/ 218933 h 686236"/>
                <a:gd name="connsiteX12" fmla="*/ 144811 w 371855"/>
                <a:gd name="connsiteY12" fmla="*/ 218933 h 686236"/>
                <a:gd name="connsiteX13" fmla="*/ 108154 w 371855"/>
                <a:gd name="connsiteY13" fmla="*/ 189119 h 686236"/>
                <a:gd name="connsiteX14" fmla="*/ 77851 w 371855"/>
                <a:gd name="connsiteY14" fmla="*/ 114094 h 686236"/>
                <a:gd name="connsiteX15" fmla="*/ 9425 w 371855"/>
                <a:gd name="connsiteY15" fmla="*/ 56909 h 686236"/>
                <a:gd name="connsiteX16" fmla="*/ 13335 w 371855"/>
                <a:gd name="connsiteY16" fmla="*/ 110306 h 686236"/>
                <a:gd name="connsiteX17" fmla="*/ 49992 w 371855"/>
                <a:gd name="connsiteY17" fmla="*/ 272574 h 686236"/>
                <a:gd name="connsiteX18" fmla="*/ 103755 w 371855"/>
                <a:gd name="connsiteY18" fmla="*/ 401606 h 686236"/>
                <a:gd name="connsiteX19" fmla="*/ 149332 w 371855"/>
                <a:gd name="connsiteY19" fmla="*/ 685942 h 686236"/>
                <a:gd name="connsiteX20" fmla="*/ 371107 w 371855"/>
                <a:gd name="connsiteY20" fmla="*/ 685942 h 686236"/>
                <a:gd name="connsiteX21" fmla="*/ 224479 w 371855"/>
                <a:gd name="connsiteY21" fmla="*/ 360673 h 686236"/>
                <a:gd name="connsiteX22" fmla="*/ 291195 w 371855"/>
                <a:gd name="connsiteY22" fmla="*/ 192784 h 686236"/>
                <a:gd name="connsiteX23" fmla="*/ 291806 w 371855"/>
                <a:gd name="connsiteY23" fmla="*/ 174578 h 68623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Lst>
              <a:rect l="l" t="t" r="r" b="b"/>
              <a:pathLst>
                <a:path w="371855" h="686236">
                  <a:moveTo>
                    <a:pt x="291806" y="174578"/>
                  </a:moveTo>
                  <a:lnTo>
                    <a:pt x="218492" y="31860"/>
                  </a:lnTo>
                  <a:cubicBezTo>
                    <a:pt x="216512" y="27913"/>
                    <a:pt x="212810" y="25115"/>
                    <a:pt x="208472" y="24284"/>
                  </a:cubicBezTo>
                  <a:lnTo>
                    <a:pt x="103267" y="1191"/>
                  </a:lnTo>
                  <a:lnTo>
                    <a:pt x="27509" y="-275"/>
                  </a:lnTo>
                  <a:cubicBezTo>
                    <a:pt x="20776" y="-654"/>
                    <a:pt x="14997" y="4490"/>
                    <a:pt x="14618" y="11235"/>
                  </a:cubicBezTo>
                  <a:cubicBezTo>
                    <a:pt x="14532" y="12847"/>
                    <a:pt x="14752" y="14448"/>
                    <a:pt x="15290" y="15976"/>
                  </a:cubicBezTo>
                  <a:cubicBezTo>
                    <a:pt x="22988" y="32593"/>
                    <a:pt x="43149" y="51655"/>
                    <a:pt x="94224" y="50677"/>
                  </a:cubicBezTo>
                  <a:lnTo>
                    <a:pt x="181102" y="81347"/>
                  </a:lnTo>
                  <a:cubicBezTo>
                    <a:pt x="180809" y="106738"/>
                    <a:pt x="183423" y="132068"/>
                    <a:pt x="188921" y="156860"/>
                  </a:cubicBezTo>
                  <a:cubicBezTo>
                    <a:pt x="190607" y="165731"/>
                    <a:pt x="187822" y="174871"/>
                    <a:pt x="181468" y="181298"/>
                  </a:cubicBezTo>
                  <a:lnTo>
                    <a:pt x="144811" y="218933"/>
                  </a:lnTo>
                  <a:lnTo>
                    <a:pt x="144811" y="218933"/>
                  </a:lnTo>
                  <a:cubicBezTo>
                    <a:pt x="128731" y="215023"/>
                    <a:pt x="115266" y="204062"/>
                    <a:pt x="108154" y="189119"/>
                  </a:cubicBezTo>
                  <a:cubicBezTo>
                    <a:pt x="95850" y="165059"/>
                    <a:pt x="85708" y="139949"/>
                    <a:pt x="77851" y="114094"/>
                  </a:cubicBezTo>
                  <a:cubicBezTo>
                    <a:pt x="73696" y="85990"/>
                    <a:pt x="44371" y="46401"/>
                    <a:pt x="9425" y="56909"/>
                  </a:cubicBezTo>
                  <a:cubicBezTo>
                    <a:pt x="-13180" y="63752"/>
                    <a:pt x="8203" y="95155"/>
                    <a:pt x="13335" y="110306"/>
                  </a:cubicBezTo>
                  <a:cubicBezTo>
                    <a:pt x="22988" y="138654"/>
                    <a:pt x="35940" y="224309"/>
                    <a:pt x="49992" y="272574"/>
                  </a:cubicBezTo>
                  <a:cubicBezTo>
                    <a:pt x="65400" y="316587"/>
                    <a:pt x="83350" y="359671"/>
                    <a:pt x="103755" y="401606"/>
                  </a:cubicBezTo>
                  <a:lnTo>
                    <a:pt x="149332" y="685942"/>
                  </a:lnTo>
                  <a:lnTo>
                    <a:pt x="371107" y="685942"/>
                  </a:lnTo>
                  <a:lnTo>
                    <a:pt x="224479" y="360673"/>
                  </a:lnTo>
                  <a:lnTo>
                    <a:pt x="291195" y="192784"/>
                  </a:lnTo>
                  <a:cubicBezTo>
                    <a:pt x="294249" y="187151"/>
                    <a:pt x="294469" y="180406"/>
                    <a:pt x="291806" y="174578"/>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0" name="Freeform: Shape 58">
              <a:extLst>
                <a:ext uri="{FF2B5EF4-FFF2-40B4-BE49-F238E27FC236}">
                  <a16:creationId xmlns:a16="http://schemas.microsoft.com/office/drawing/2014/main" id="{00000000-0008-0000-0400-00004A010000}"/>
                </a:ext>
              </a:extLst>
            </xdr:cNvPr>
            <xdr:cNvSpPr/>
          </xdr:nvSpPr>
          <xdr:spPr>
            <a:xfrm>
              <a:off x="11301540" y="2684827"/>
              <a:ext cx="108382" cy="105938"/>
            </a:xfrm>
            <a:custGeom>
              <a:avLst/>
              <a:gdLst>
                <a:gd name="connsiteX0" fmla="*/ 8660 w 108382"/>
                <a:gd name="connsiteY0" fmla="*/ -295 h 105938"/>
                <a:gd name="connsiteX1" fmla="*/ 9393 w 108382"/>
                <a:gd name="connsiteY1" fmla="*/ 3981 h 105938"/>
                <a:gd name="connsiteX2" fmla="*/ 2062 w 108382"/>
                <a:gd name="connsiteY2" fmla="*/ 28419 h 105938"/>
                <a:gd name="connsiteX3" fmla="*/ -749 w 108382"/>
                <a:gd name="connsiteY3" fmla="*/ 31596 h 105938"/>
                <a:gd name="connsiteX4" fmla="*/ 86251 w 108382"/>
                <a:gd name="connsiteY4" fmla="*/ 105643 h 105938"/>
                <a:gd name="connsiteX5" fmla="*/ 107634 w 108382"/>
                <a:gd name="connsiteY5" fmla="*/ 52124 h 10593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8382" h="105938">
                  <a:moveTo>
                    <a:pt x="8660" y="-295"/>
                  </a:moveTo>
                  <a:lnTo>
                    <a:pt x="9393" y="3981"/>
                  </a:lnTo>
                  <a:cubicBezTo>
                    <a:pt x="11080" y="12840"/>
                    <a:pt x="8343" y="21955"/>
                    <a:pt x="2062" y="28419"/>
                  </a:cubicBezTo>
                  <a:lnTo>
                    <a:pt x="-749" y="31596"/>
                  </a:lnTo>
                  <a:lnTo>
                    <a:pt x="86251" y="105643"/>
                  </a:lnTo>
                  <a:lnTo>
                    <a:pt x="107634" y="52124"/>
                  </a:lnTo>
                  <a:close/>
                </a:path>
              </a:pathLst>
            </a:custGeom>
            <a:solidFill>
              <a:srgbClr val="E67B6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1" name="Freeform: Shape 59">
              <a:extLst>
                <a:ext uri="{FF2B5EF4-FFF2-40B4-BE49-F238E27FC236}">
                  <a16:creationId xmlns:a16="http://schemas.microsoft.com/office/drawing/2014/main" id="{00000000-0008-0000-0400-00004B010000}"/>
                </a:ext>
              </a:extLst>
            </xdr:cNvPr>
            <xdr:cNvSpPr/>
          </xdr:nvSpPr>
          <xdr:spPr>
            <a:xfrm rot="18092998">
              <a:off x="11372811" y="2564282"/>
              <a:ext cx="39100" cy="327835"/>
            </a:xfrm>
            <a:custGeom>
              <a:avLst/>
              <a:gdLst>
                <a:gd name="connsiteX0" fmla="*/ -749 w 39100"/>
                <a:gd name="connsiteY0" fmla="*/ -295 h 327835"/>
                <a:gd name="connsiteX1" fmla="*/ 38352 w 39100"/>
                <a:gd name="connsiteY1" fmla="*/ -295 h 327835"/>
                <a:gd name="connsiteX2" fmla="*/ 38352 w 39100"/>
                <a:gd name="connsiteY2" fmla="*/ 327540 h 327835"/>
                <a:gd name="connsiteX3" fmla="*/ -749 w 39100"/>
                <a:gd name="connsiteY3" fmla="*/ 327540 h 327835"/>
              </a:gdLst>
              <a:ahLst/>
              <a:cxnLst>
                <a:cxn ang="0">
                  <a:pos x="connsiteX0" y="connsiteY0"/>
                </a:cxn>
                <a:cxn ang="0">
                  <a:pos x="connsiteX1" y="connsiteY1"/>
                </a:cxn>
                <a:cxn ang="0">
                  <a:pos x="connsiteX2" y="connsiteY2"/>
                </a:cxn>
                <a:cxn ang="0">
                  <a:pos x="connsiteX3" y="connsiteY3"/>
                </a:cxn>
              </a:cxnLst>
              <a:rect l="l" t="t" r="r" b="b"/>
              <a:pathLst>
                <a:path w="39100" h="327835">
                  <a:moveTo>
                    <a:pt x="-749" y="-295"/>
                  </a:moveTo>
                  <a:lnTo>
                    <a:pt x="38352" y="-295"/>
                  </a:lnTo>
                  <a:lnTo>
                    <a:pt x="38352" y="327540"/>
                  </a:lnTo>
                  <a:lnTo>
                    <a:pt x="-749" y="327540"/>
                  </a:lnTo>
                  <a:close/>
                </a:path>
              </a:pathLst>
            </a:custGeom>
            <a:solidFill>
              <a:srgbClr val="FDB515"/>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2" name="Freeform: Shape 60">
              <a:extLst>
                <a:ext uri="{FF2B5EF4-FFF2-40B4-BE49-F238E27FC236}">
                  <a16:creationId xmlns:a16="http://schemas.microsoft.com/office/drawing/2014/main" id="{00000000-0008-0000-0400-00004C010000}"/>
                </a:ext>
              </a:extLst>
            </xdr:cNvPr>
            <xdr:cNvSpPr/>
          </xdr:nvSpPr>
          <xdr:spPr>
            <a:xfrm rot="18093599">
              <a:off x="11379656" y="2554915"/>
              <a:ext cx="14662" cy="339931"/>
            </a:xfrm>
            <a:custGeom>
              <a:avLst/>
              <a:gdLst>
                <a:gd name="connsiteX0" fmla="*/ -749 w 14662"/>
                <a:gd name="connsiteY0" fmla="*/ -295 h 339931"/>
                <a:gd name="connsiteX1" fmla="*/ 13914 w 14662"/>
                <a:gd name="connsiteY1" fmla="*/ -295 h 339931"/>
                <a:gd name="connsiteX2" fmla="*/ 13914 w 14662"/>
                <a:gd name="connsiteY2" fmla="*/ 339637 h 339931"/>
                <a:gd name="connsiteX3" fmla="*/ -749 w 14662"/>
                <a:gd name="connsiteY3" fmla="*/ 339637 h 339931"/>
              </a:gdLst>
              <a:ahLst/>
              <a:cxnLst>
                <a:cxn ang="0">
                  <a:pos x="connsiteX0" y="connsiteY0"/>
                </a:cxn>
                <a:cxn ang="0">
                  <a:pos x="connsiteX1" y="connsiteY1"/>
                </a:cxn>
                <a:cxn ang="0">
                  <a:pos x="connsiteX2" y="connsiteY2"/>
                </a:cxn>
                <a:cxn ang="0">
                  <a:pos x="connsiteX3" y="connsiteY3"/>
                </a:cxn>
              </a:cxnLst>
              <a:rect l="l" t="t" r="r" b="b"/>
              <a:pathLst>
                <a:path w="14662" h="339931">
                  <a:moveTo>
                    <a:pt x="-749" y="-295"/>
                  </a:moveTo>
                  <a:lnTo>
                    <a:pt x="13914" y="-295"/>
                  </a:lnTo>
                  <a:lnTo>
                    <a:pt x="13914" y="339637"/>
                  </a:lnTo>
                  <a:lnTo>
                    <a:pt x="-749" y="339637"/>
                  </a:lnTo>
                  <a:close/>
                </a:path>
              </a:pathLst>
            </a:custGeom>
            <a:solidFill>
              <a:srgbClr val="FEDA42"/>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3" name="Freeform: Shape 61">
              <a:extLst>
                <a:ext uri="{FF2B5EF4-FFF2-40B4-BE49-F238E27FC236}">
                  <a16:creationId xmlns:a16="http://schemas.microsoft.com/office/drawing/2014/main" id="{00000000-0008-0000-0400-00004D010000}"/>
                </a:ext>
              </a:extLst>
            </xdr:cNvPr>
            <xdr:cNvSpPr/>
          </xdr:nvSpPr>
          <xdr:spPr>
            <a:xfrm>
              <a:off x="11063637" y="2525369"/>
              <a:ext cx="46432" cy="39222"/>
            </a:xfrm>
            <a:custGeom>
              <a:avLst/>
              <a:gdLst>
                <a:gd name="connsiteX0" fmla="*/ 46432 w 46432"/>
                <a:gd name="connsiteY0" fmla="*/ 5743 h 39222"/>
                <a:gd name="connsiteX1" fmla="*/ 25660 w 46432"/>
                <a:gd name="connsiteY1" fmla="*/ 39223 h 39222"/>
                <a:gd name="connsiteX2" fmla="*/ 0 w 46432"/>
                <a:gd name="connsiteY2" fmla="*/ 0 h 39222"/>
                <a:gd name="connsiteX3" fmla="*/ 46432 w 46432"/>
                <a:gd name="connsiteY3" fmla="*/ 5743 h 39222"/>
              </a:gdLst>
              <a:ahLst/>
              <a:cxnLst>
                <a:cxn ang="0">
                  <a:pos x="connsiteX0" y="connsiteY0"/>
                </a:cxn>
                <a:cxn ang="0">
                  <a:pos x="connsiteX1" y="connsiteY1"/>
                </a:cxn>
                <a:cxn ang="0">
                  <a:pos x="connsiteX2" y="connsiteY2"/>
                </a:cxn>
                <a:cxn ang="0">
                  <a:pos x="connsiteX3" y="connsiteY3"/>
                </a:cxn>
              </a:cxnLst>
              <a:rect l="l" t="t" r="r" b="b"/>
              <a:pathLst>
                <a:path w="46432" h="39222">
                  <a:moveTo>
                    <a:pt x="46432" y="5743"/>
                  </a:moveTo>
                  <a:lnTo>
                    <a:pt x="25660" y="39223"/>
                  </a:lnTo>
                  <a:lnTo>
                    <a:pt x="0" y="0"/>
                  </a:lnTo>
                  <a:lnTo>
                    <a:pt x="46432" y="5743"/>
                  </a:lnTo>
                  <a:close/>
                </a:path>
              </a:pathLst>
            </a:custGeom>
            <a:solidFill>
              <a:srgbClr val="FCC29B"/>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4" name="Freeform: Shape 62">
              <a:extLst>
                <a:ext uri="{FF2B5EF4-FFF2-40B4-BE49-F238E27FC236}">
                  <a16:creationId xmlns:a16="http://schemas.microsoft.com/office/drawing/2014/main" id="{00000000-0008-0000-0400-00004E010000}"/>
                </a:ext>
              </a:extLst>
            </xdr:cNvPr>
            <xdr:cNvSpPr/>
          </xdr:nvSpPr>
          <xdr:spPr>
            <a:xfrm>
              <a:off x="11063637" y="2525369"/>
              <a:ext cx="14051" cy="11852"/>
            </a:xfrm>
            <a:custGeom>
              <a:avLst/>
              <a:gdLst>
                <a:gd name="connsiteX0" fmla="*/ 14052 w 14051"/>
                <a:gd name="connsiteY0" fmla="*/ 1711 h 11852"/>
                <a:gd name="connsiteX1" fmla="*/ 0 w 14051"/>
                <a:gd name="connsiteY1" fmla="*/ 0 h 11852"/>
                <a:gd name="connsiteX2" fmla="*/ 7820 w 14051"/>
                <a:gd name="connsiteY2" fmla="*/ 11852 h 11852"/>
                <a:gd name="connsiteX3" fmla="*/ 14052 w 14051"/>
                <a:gd name="connsiteY3" fmla="*/ 1711 h 11852"/>
              </a:gdLst>
              <a:ahLst/>
              <a:cxnLst>
                <a:cxn ang="0">
                  <a:pos x="connsiteX0" y="connsiteY0"/>
                </a:cxn>
                <a:cxn ang="0">
                  <a:pos x="connsiteX1" y="connsiteY1"/>
                </a:cxn>
                <a:cxn ang="0">
                  <a:pos x="connsiteX2" y="connsiteY2"/>
                </a:cxn>
                <a:cxn ang="0">
                  <a:pos x="connsiteX3" y="connsiteY3"/>
                </a:cxn>
              </a:cxnLst>
              <a:rect l="l" t="t" r="r" b="b"/>
              <a:pathLst>
                <a:path w="14051" h="11852">
                  <a:moveTo>
                    <a:pt x="14052" y="1711"/>
                  </a:moveTo>
                  <a:lnTo>
                    <a:pt x="0" y="0"/>
                  </a:lnTo>
                  <a:lnTo>
                    <a:pt x="7820" y="11852"/>
                  </a:lnTo>
                  <a:lnTo>
                    <a:pt x="14052" y="1711"/>
                  </a:lnTo>
                  <a:close/>
                </a:path>
              </a:pathLst>
            </a:custGeom>
            <a:solidFill>
              <a:srgbClr val="4A4440"/>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5" name="Freeform: Shape 63">
              <a:extLst>
                <a:ext uri="{FF2B5EF4-FFF2-40B4-BE49-F238E27FC236}">
                  <a16:creationId xmlns:a16="http://schemas.microsoft.com/office/drawing/2014/main" id="{00000000-0008-0000-0400-00004F010000}"/>
                </a:ext>
              </a:extLst>
            </xdr:cNvPr>
            <xdr:cNvSpPr/>
          </xdr:nvSpPr>
          <xdr:spPr>
            <a:xfrm>
              <a:off x="10538099" y="2603106"/>
              <a:ext cx="348105" cy="362518"/>
            </a:xfrm>
            <a:custGeom>
              <a:avLst/>
              <a:gdLst>
                <a:gd name="connsiteX0" fmla="*/ 324276 w 348105"/>
                <a:gd name="connsiteY0" fmla="*/ 193108 h 362518"/>
                <a:gd name="connsiteX1" fmla="*/ 281998 w 348105"/>
                <a:gd name="connsiteY1" fmla="*/ 263856 h 362518"/>
                <a:gd name="connsiteX2" fmla="*/ 243142 w 348105"/>
                <a:gd name="connsiteY2" fmla="*/ 298802 h 362518"/>
                <a:gd name="connsiteX3" fmla="*/ 236409 w 348105"/>
                <a:gd name="connsiteY3" fmla="*/ 293658 h 362518"/>
                <a:gd name="connsiteX4" fmla="*/ 236666 w 348105"/>
                <a:gd name="connsiteY4" fmla="*/ 290982 h 362518"/>
                <a:gd name="connsiteX5" fmla="*/ 250717 w 348105"/>
                <a:gd name="connsiteY5" fmla="*/ 238196 h 362518"/>
                <a:gd name="connsiteX6" fmla="*/ 329408 w 348105"/>
                <a:gd name="connsiteY6" fmla="*/ 122360 h 362518"/>
                <a:gd name="connsiteX7" fmla="*/ 310346 w 348105"/>
                <a:gd name="connsiteY7" fmla="*/ 67130 h 362518"/>
                <a:gd name="connsiteX8" fmla="*/ 205996 w 348105"/>
                <a:gd name="connsiteY8" fmla="*/ 187487 h 362518"/>
                <a:gd name="connsiteX9" fmla="*/ 196832 w 348105"/>
                <a:gd name="connsiteY9" fmla="*/ 183333 h 362518"/>
                <a:gd name="connsiteX10" fmla="*/ 282365 w 348105"/>
                <a:gd name="connsiteY10" fmla="*/ 76050 h 362518"/>
                <a:gd name="connsiteX11" fmla="*/ 266724 w 348105"/>
                <a:gd name="connsiteY11" fmla="*/ 22653 h 362518"/>
                <a:gd name="connsiteX12" fmla="*/ 245830 w 348105"/>
                <a:gd name="connsiteY12" fmla="*/ 39760 h 362518"/>
                <a:gd name="connsiteX13" fmla="*/ 247907 w 348105"/>
                <a:gd name="connsiteY13" fmla="*/ 33161 h 362518"/>
                <a:gd name="connsiteX14" fmla="*/ 247907 w 348105"/>
                <a:gd name="connsiteY14" fmla="*/ 30717 h 362518"/>
                <a:gd name="connsiteX15" fmla="*/ 247907 w 348105"/>
                <a:gd name="connsiteY15" fmla="*/ 28029 h 362518"/>
                <a:gd name="connsiteX16" fmla="*/ 247907 w 348105"/>
                <a:gd name="connsiteY16" fmla="*/ 27418 h 362518"/>
                <a:gd name="connsiteX17" fmla="*/ 247907 w 348105"/>
                <a:gd name="connsiteY17" fmla="*/ 24364 h 362518"/>
                <a:gd name="connsiteX18" fmla="*/ 247907 w 348105"/>
                <a:gd name="connsiteY18" fmla="*/ 24364 h 362518"/>
                <a:gd name="connsiteX19" fmla="*/ 209051 w 348105"/>
                <a:gd name="connsiteY19" fmla="*/ 5791 h 362518"/>
                <a:gd name="connsiteX20" fmla="*/ 162497 w 348105"/>
                <a:gd name="connsiteY20" fmla="*/ 49901 h 362518"/>
                <a:gd name="connsiteX21" fmla="*/ 160420 w 348105"/>
                <a:gd name="connsiteY21" fmla="*/ 43303 h 362518"/>
                <a:gd name="connsiteX22" fmla="*/ 128772 w 348105"/>
                <a:gd name="connsiteY22" fmla="*/ 31084 h 362518"/>
                <a:gd name="connsiteX23" fmla="*/ 27966 w 348105"/>
                <a:gd name="connsiteY23" fmla="*/ 264344 h 362518"/>
                <a:gd name="connsiteX24" fmla="*/ -749 w 348105"/>
                <a:gd name="connsiteY24" fmla="*/ 354398 h 362518"/>
                <a:gd name="connsiteX25" fmla="*/ 145146 w 348105"/>
                <a:gd name="connsiteY25" fmla="*/ 360630 h 362518"/>
                <a:gd name="connsiteX26" fmla="*/ 245830 w 348105"/>
                <a:gd name="connsiteY26" fmla="*/ 336192 h 362518"/>
                <a:gd name="connsiteX27" fmla="*/ 320488 w 348105"/>
                <a:gd name="connsiteY27" fmla="*/ 309188 h 362518"/>
                <a:gd name="connsiteX28" fmla="*/ 347003 w 348105"/>
                <a:gd name="connsiteY28" fmla="*/ 210581 h 362518"/>
                <a:gd name="connsiteX29" fmla="*/ 334772 w 348105"/>
                <a:gd name="connsiteY29" fmla="*/ 191739 h 362518"/>
                <a:gd name="connsiteX30" fmla="*/ 324276 w 348105"/>
                <a:gd name="connsiteY30" fmla="*/ 193108 h 3625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Lst>
              <a:rect l="l" t="t" r="r" b="b"/>
              <a:pathLst>
                <a:path w="348105" h="362518">
                  <a:moveTo>
                    <a:pt x="324276" y="193108"/>
                  </a:moveTo>
                  <a:cubicBezTo>
                    <a:pt x="301476" y="210251"/>
                    <a:pt x="286300" y="235654"/>
                    <a:pt x="281998" y="263856"/>
                  </a:cubicBezTo>
                  <a:cubicBezTo>
                    <a:pt x="278736" y="283125"/>
                    <a:pt x="262643" y="297604"/>
                    <a:pt x="243142" y="298802"/>
                  </a:cubicBezTo>
                  <a:cubicBezTo>
                    <a:pt x="239867" y="299242"/>
                    <a:pt x="236850" y="296932"/>
                    <a:pt x="236409" y="293658"/>
                  </a:cubicBezTo>
                  <a:cubicBezTo>
                    <a:pt x="236299" y="292766"/>
                    <a:pt x="236385" y="291849"/>
                    <a:pt x="236666" y="290982"/>
                  </a:cubicBezTo>
                  <a:cubicBezTo>
                    <a:pt x="242653" y="273753"/>
                    <a:pt x="247345" y="256109"/>
                    <a:pt x="250717" y="238196"/>
                  </a:cubicBezTo>
                  <a:cubicBezTo>
                    <a:pt x="276378" y="195673"/>
                    <a:pt x="295928" y="155229"/>
                    <a:pt x="329408" y="122360"/>
                  </a:cubicBezTo>
                  <a:cubicBezTo>
                    <a:pt x="354579" y="97922"/>
                    <a:pt x="337716" y="45136"/>
                    <a:pt x="310346" y="67130"/>
                  </a:cubicBezTo>
                  <a:cubicBezTo>
                    <a:pt x="269168" y="101221"/>
                    <a:pt x="233904" y="141886"/>
                    <a:pt x="205996" y="187487"/>
                  </a:cubicBezTo>
                  <a:cubicBezTo>
                    <a:pt x="202942" y="186265"/>
                    <a:pt x="200009" y="184799"/>
                    <a:pt x="196832" y="183333"/>
                  </a:cubicBezTo>
                  <a:cubicBezTo>
                    <a:pt x="221099" y="144378"/>
                    <a:pt x="249802" y="108381"/>
                    <a:pt x="282365" y="76050"/>
                  </a:cubicBezTo>
                  <a:cubicBezTo>
                    <a:pt x="306803" y="51612"/>
                    <a:pt x="294584" y="1270"/>
                    <a:pt x="266724" y="22653"/>
                  </a:cubicBezTo>
                  <a:cubicBezTo>
                    <a:pt x="259515" y="28151"/>
                    <a:pt x="252673" y="33772"/>
                    <a:pt x="245830" y="39760"/>
                  </a:cubicBezTo>
                  <a:cubicBezTo>
                    <a:pt x="246820" y="37658"/>
                    <a:pt x="247516" y="35446"/>
                    <a:pt x="247907" y="33161"/>
                  </a:cubicBezTo>
                  <a:cubicBezTo>
                    <a:pt x="247968" y="32342"/>
                    <a:pt x="247968" y="31536"/>
                    <a:pt x="247907" y="30717"/>
                  </a:cubicBezTo>
                  <a:cubicBezTo>
                    <a:pt x="247968" y="29825"/>
                    <a:pt x="247968" y="28921"/>
                    <a:pt x="247907" y="28029"/>
                  </a:cubicBezTo>
                  <a:lnTo>
                    <a:pt x="247907" y="27418"/>
                  </a:lnTo>
                  <a:cubicBezTo>
                    <a:pt x="247968" y="26404"/>
                    <a:pt x="247968" y="25378"/>
                    <a:pt x="247907" y="24364"/>
                  </a:cubicBezTo>
                  <a:lnTo>
                    <a:pt x="247907" y="24364"/>
                  </a:lnTo>
                  <a:cubicBezTo>
                    <a:pt x="245708" y="5791"/>
                    <a:pt x="227380" y="-9116"/>
                    <a:pt x="209051" y="5791"/>
                  </a:cubicBezTo>
                  <a:cubicBezTo>
                    <a:pt x="192384" y="19231"/>
                    <a:pt x="176817" y="33980"/>
                    <a:pt x="162497" y="49901"/>
                  </a:cubicBezTo>
                  <a:cubicBezTo>
                    <a:pt x="162130" y="47616"/>
                    <a:pt x="161434" y="45393"/>
                    <a:pt x="160420" y="43303"/>
                  </a:cubicBezTo>
                  <a:cubicBezTo>
                    <a:pt x="155654" y="27418"/>
                    <a:pt x="141847" y="16910"/>
                    <a:pt x="128772" y="31084"/>
                  </a:cubicBezTo>
                  <a:cubicBezTo>
                    <a:pt x="69754" y="94012"/>
                    <a:pt x="50204" y="178567"/>
                    <a:pt x="27966" y="264344"/>
                  </a:cubicBezTo>
                  <a:cubicBezTo>
                    <a:pt x="20145" y="294647"/>
                    <a:pt x="4749" y="323484"/>
                    <a:pt x="-749" y="354398"/>
                  </a:cubicBezTo>
                  <a:cubicBezTo>
                    <a:pt x="47492" y="361962"/>
                    <a:pt x="96441" y="364051"/>
                    <a:pt x="145146" y="360630"/>
                  </a:cubicBezTo>
                  <a:cubicBezTo>
                    <a:pt x="179249" y="354936"/>
                    <a:pt x="212900" y="346761"/>
                    <a:pt x="245830" y="336192"/>
                  </a:cubicBezTo>
                  <a:cubicBezTo>
                    <a:pt x="268924" y="330204"/>
                    <a:pt x="303137" y="328249"/>
                    <a:pt x="320488" y="309188"/>
                  </a:cubicBezTo>
                  <a:lnTo>
                    <a:pt x="347003" y="210581"/>
                  </a:lnTo>
                  <a:cubicBezTo>
                    <a:pt x="348836" y="202003"/>
                    <a:pt x="343362" y="193560"/>
                    <a:pt x="334772" y="191739"/>
                  </a:cubicBezTo>
                  <a:cubicBezTo>
                    <a:pt x="331216" y="190981"/>
                    <a:pt x="327514" y="191458"/>
                    <a:pt x="324276" y="193108"/>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6" name="Freeform: Shape 64">
              <a:extLst>
                <a:ext uri="{FF2B5EF4-FFF2-40B4-BE49-F238E27FC236}">
                  <a16:creationId xmlns:a16="http://schemas.microsoft.com/office/drawing/2014/main" id="{00000000-0008-0000-0400-000050010000}"/>
                </a:ext>
              </a:extLst>
            </xdr:cNvPr>
            <xdr:cNvSpPr/>
          </xdr:nvSpPr>
          <xdr:spPr>
            <a:xfrm>
              <a:off x="10528619" y="2615059"/>
              <a:ext cx="168061" cy="400863"/>
            </a:xfrm>
            <a:custGeom>
              <a:avLst/>
              <a:gdLst>
                <a:gd name="connsiteX0" fmla="*/ 48076 w 168061"/>
                <a:gd name="connsiteY0" fmla="*/ 380690 h 400863"/>
                <a:gd name="connsiteX1" fmla="*/ 69949 w 168061"/>
                <a:gd name="connsiteY1" fmla="*/ 253857 h 400863"/>
                <a:gd name="connsiteX2" fmla="*/ 159758 w 168061"/>
                <a:gd name="connsiteY2" fmla="*/ 52244 h 400863"/>
                <a:gd name="connsiteX3" fmla="*/ 133976 w 168061"/>
                <a:gd name="connsiteY3" fmla="*/ 6178 h 400863"/>
                <a:gd name="connsiteX4" fmla="*/ 24005 w 168061"/>
                <a:gd name="connsiteY4" fmla="*/ 236995 h 400863"/>
                <a:gd name="connsiteX5" fmla="*/ -433 w 168061"/>
                <a:gd name="connsiteY5" fmla="*/ 371404 h 400863"/>
                <a:gd name="connsiteX6" fmla="*/ 19362 w 168061"/>
                <a:gd name="connsiteY6" fmla="*/ 400118 h 400863"/>
                <a:gd name="connsiteX7" fmla="*/ 47991 w 168061"/>
                <a:gd name="connsiteY7" fmla="*/ 380763 h 400863"/>
                <a:gd name="connsiteX8" fmla="*/ 48076 w 168061"/>
                <a:gd name="connsiteY8" fmla="*/ 380323 h 40086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168061" h="400863">
                  <a:moveTo>
                    <a:pt x="48076" y="380690"/>
                  </a:moveTo>
                  <a:cubicBezTo>
                    <a:pt x="51986" y="337899"/>
                    <a:pt x="59306" y="295487"/>
                    <a:pt x="69949" y="253857"/>
                  </a:cubicBezTo>
                  <a:cubicBezTo>
                    <a:pt x="88766" y="177000"/>
                    <a:pt x="105872" y="117860"/>
                    <a:pt x="159758" y="52244"/>
                  </a:cubicBezTo>
                  <a:cubicBezTo>
                    <a:pt x="179919" y="27806"/>
                    <a:pt x="155725" y="-17038"/>
                    <a:pt x="133976" y="6178"/>
                  </a:cubicBezTo>
                  <a:cubicBezTo>
                    <a:pt x="74958" y="69106"/>
                    <a:pt x="45632" y="151217"/>
                    <a:pt x="24005" y="236995"/>
                  </a:cubicBezTo>
                  <a:cubicBezTo>
                    <a:pt x="11969" y="281008"/>
                    <a:pt x="3795" y="325973"/>
                    <a:pt x="-433" y="371404"/>
                  </a:cubicBezTo>
                  <a:cubicBezTo>
                    <a:pt x="-2547" y="384722"/>
                    <a:pt x="6165" y="397357"/>
                    <a:pt x="19362" y="400118"/>
                  </a:cubicBezTo>
                  <a:cubicBezTo>
                    <a:pt x="32607" y="402684"/>
                    <a:pt x="45437" y="394021"/>
                    <a:pt x="47991" y="380763"/>
                  </a:cubicBezTo>
                  <a:cubicBezTo>
                    <a:pt x="48028" y="380617"/>
                    <a:pt x="48052" y="380470"/>
                    <a:pt x="48076" y="380323"/>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7" name="Freeform: Shape 65">
              <a:extLst>
                <a:ext uri="{FF2B5EF4-FFF2-40B4-BE49-F238E27FC236}">
                  <a16:creationId xmlns:a16="http://schemas.microsoft.com/office/drawing/2014/main" id="{00000000-0008-0000-0400-000051010000}"/>
                </a:ext>
              </a:extLst>
            </xdr:cNvPr>
            <xdr:cNvSpPr/>
          </xdr:nvSpPr>
          <xdr:spPr>
            <a:xfrm>
              <a:off x="10541885" y="2633996"/>
              <a:ext cx="155669" cy="391823"/>
            </a:xfrm>
            <a:custGeom>
              <a:avLst/>
              <a:gdLst>
                <a:gd name="connsiteX0" fmla="*/ 142704 w 155669"/>
                <a:gd name="connsiteY0" fmla="*/ 50414 h 391823"/>
                <a:gd name="connsiteX1" fmla="*/ 152357 w 155669"/>
                <a:gd name="connsiteY1" fmla="*/ -295 h 391823"/>
                <a:gd name="connsiteX2" fmla="*/ 36399 w 155669"/>
                <a:gd name="connsiteY2" fmla="*/ 220746 h 391823"/>
                <a:gd name="connsiteX3" fmla="*/ -258 w 155669"/>
                <a:gd name="connsiteY3" fmla="*/ 367374 h 391823"/>
                <a:gd name="connsiteX4" fmla="*/ 4019 w 155669"/>
                <a:gd name="connsiteY4" fmla="*/ 389857 h 391823"/>
                <a:gd name="connsiteX5" fmla="*/ 8540 w 155669"/>
                <a:gd name="connsiteY5" fmla="*/ 391079 h 391823"/>
                <a:gd name="connsiteX6" fmla="*/ 37169 w 155669"/>
                <a:gd name="connsiteY6" fmla="*/ 371724 h 391823"/>
                <a:gd name="connsiteX7" fmla="*/ 37255 w 155669"/>
                <a:gd name="connsiteY7" fmla="*/ 371284 h 391823"/>
                <a:gd name="connsiteX8" fmla="*/ 59126 w 155669"/>
                <a:gd name="connsiteY8" fmla="*/ 244451 h 391823"/>
                <a:gd name="connsiteX9" fmla="*/ 142704 w 155669"/>
                <a:gd name="connsiteY9" fmla="*/ 50414 h 39182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Lst>
              <a:rect l="l" t="t" r="r" b="b"/>
              <a:pathLst>
                <a:path w="155669" h="391823">
                  <a:moveTo>
                    <a:pt x="142704" y="50414"/>
                  </a:moveTo>
                  <a:cubicBezTo>
                    <a:pt x="152724" y="38195"/>
                    <a:pt x="158589" y="11068"/>
                    <a:pt x="152357" y="-295"/>
                  </a:cubicBezTo>
                  <a:cubicBezTo>
                    <a:pt x="84787" y="71797"/>
                    <a:pt x="61204" y="145233"/>
                    <a:pt x="36399" y="220746"/>
                  </a:cubicBezTo>
                  <a:cubicBezTo>
                    <a:pt x="20160" y="268534"/>
                    <a:pt x="7905" y="317569"/>
                    <a:pt x="-258" y="367374"/>
                  </a:cubicBezTo>
                  <a:cubicBezTo>
                    <a:pt x="-1626" y="375145"/>
                    <a:pt x="-111" y="383136"/>
                    <a:pt x="4019" y="389857"/>
                  </a:cubicBezTo>
                  <a:cubicBezTo>
                    <a:pt x="5485" y="390394"/>
                    <a:pt x="7000" y="390797"/>
                    <a:pt x="8540" y="391079"/>
                  </a:cubicBezTo>
                  <a:cubicBezTo>
                    <a:pt x="21785" y="393644"/>
                    <a:pt x="34615" y="384981"/>
                    <a:pt x="37169" y="371724"/>
                  </a:cubicBezTo>
                  <a:cubicBezTo>
                    <a:pt x="37205" y="371577"/>
                    <a:pt x="37230" y="371430"/>
                    <a:pt x="37255" y="371284"/>
                  </a:cubicBezTo>
                  <a:cubicBezTo>
                    <a:pt x="41165" y="328493"/>
                    <a:pt x="48484" y="286081"/>
                    <a:pt x="59126" y="244451"/>
                  </a:cubicBezTo>
                  <a:cubicBezTo>
                    <a:pt x="77822" y="167960"/>
                    <a:pt x="88818" y="116029"/>
                    <a:pt x="142704" y="50414"/>
                  </a:cubicBezTo>
                  <a:close/>
                </a:path>
              </a:pathLst>
            </a:custGeom>
            <a:solidFill>
              <a:srgbClr val="D36F54">
                <a:alpha val="5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8" name="Freeform: Shape 66">
              <a:extLst>
                <a:ext uri="{FF2B5EF4-FFF2-40B4-BE49-F238E27FC236}">
                  <a16:creationId xmlns:a16="http://schemas.microsoft.com/office/drawing/2014/main" id="{00000000-0008-0000-0400-000052010000}"/>
                </a:ext>
              </a:extLst>
            </xdr:cNvPr>
            <xdr:cNvSpPr/>
          </xdr:nvSpPr>
          <xdr:spPr>
            <a:xfrm>
              <a:off x="10541240" y="2590430"/>
              <a:ext cx="241507" cy="432168"/>
            </a:xfrm>
            <a:custGeom>
              <a:avLst/>
              <a:gdLst>
                <a:gd name="connsiteX0" fmla="*/ 52685 w 241507"/>
                <a:gd name="connsiteY0" fmla="*/ 412528 h 432168"/>
                <a:gd name="connsiteX1" fmla="*/ 92029 w 241507"/>
                <a:gd name="connsiteY1" fmla="*/ 275798 h 432168"/>
                <a:gd name="connsiteX2" fmla="*/ 230226 w 241507"/>
                <a:gd name="connsiteY2" fmla="*/ 50968 h 432168"/>
                <a:gd name="connsiteX3" fmla="*/ 201634 w 241507"/>
                <a:gd name="connsiteY3" fmla="*/ 5758 h 432168"/>
                <a:gd name="connsiteX4" fmla="*/ 42787 w 241507"/>
                <a:gd name="connsiteY4" fmla="*/ 251726 h 432168"/>
                <a:gd name="connsiteX5" fmla="*/ 265 w 241507"/>
                <a:gd name="connsiteY5" fmla="*/ 396888 h 432168"/>
                <a:gd name="connsiteX6" fmla="*/ 18593 w 241507"/>
                <a:gd name="connsiteY6" fmla="*/ 430734 h 432168"/>
                <a:gd name="connsiteX7" fmla="*/ 52440 w 241507"/>
                <a:gd name="connsiteY7" fmla="*/ 412528 h 43216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41507" h="432168">
                  <a:moveTo>
                    <a:pt x="52685" y="412528"/>
                  </a:moveTo>
                  <a:cubicBezTo>
                    <a:pt x="62105" y="365961"/>
                    <a:pt x="75253" y="320238"/>
                    <a:pt x="92029" y="275798"/>
                  </a:cubicBezTo>
                  <a:cubicBezTo>
                    <a:pt x="122088" y="193808"/>
                    <a:pt x="163999" y="110597"/>
                    <a:pt x="230226" y="50968"/>
                  </a:cubicBezTo>
                  <a:cubicBezTo>
                    <a:pt x="256375" y="27508"/>
                    <a:pt x="228882" y="-16358"/>
                    <a:pt x="201634" y="5758"/>
                  </a:cubicBezTo>
                  <a:cubicBezTo>
                    <a:pt x="114513" y="76384"/>
                    <a:pt x="75412" y="164605"/>
                    <a:pt x="42787" y="251726"/>
                  </a:cubicBezTo>
                  <a:cubicBezTo>
                    <a:pt x="24605" y="298855"/>
                    <a:pt x="10382" y="347401"/>
                    <a:pt x="265" y="396888"/>
                  </a:cubicBezTo>
                  <a:cubicBezTo>
                    <a:pt x="-3719" y="411257"/>
                    <a:pt x="4383" y="426213"/>
                    <a:pt x="18593" y="430734"/>
                  </a:cubicBezTo>
                  <a:cubicBezTo>
                    <a:pt x="32963" y="435011"/>
                    <a:pt x="48090" y="426873"/>
                    <a:pt x="52440" y="412528"/>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9" name="Freeform: Shape 67">
              <a:extLst>
                <a:ext uri="{FF2B5EF4-FFF2-40B4-BE49-F238E27FC236}">
                  <a16:creationId xmlns:a16="http://schemas.microsoft.com/office/drawing/2014/main" id="{00000000-0008-0000-0400-000053010000}"/>
                </a:ext>
              </a:extLst>
            </xdr:cNvPr>
            <xdr:cNvSpPr/>
          </xdr:nvSpPr>
          <xdr:spPr>
            <a:xfrm>
              <a:off x="10578355" y="2615056"/>
              <a:ext cx="204385" cy="400904"/>
            </a:xfrm>
            <a:custGeom>
              <a:avLst/>
              <a:gdLst>
                <a:gd name="connsiteX0" fmla="*/ 193233 w 204385"/>
                <a:gd name="connsiteY0" fmla="*/ 26587 h 400904"/>
                <a:gd name="connsiteX1" fmla="*/ 203375 w 204385"/>
                <a:gd name="connsiteY1" fmla="*/ -295 h 400904"/>
                <a:gd name="connsiteX2" fmla="*/ 49293 w 204385"/>
                <a:gd name="connsiteY2" fmla="*/ 228689 h 400904"/>
                <a:gd name="connsiteX3" fmla="*/ 418 w 204385"/>
                <a:gd name="connsiteY3" fmla="*/ 372017 h 400904"/>
                <a:gd name="connsiteX4" fmla="*/ 7382 w 204385"/>
                <a:gd name="connsiteY4" fmla="*/ 400609 h 400904"/>
                <a:gd name="connsiteX5" fmla="*/ 15203 w 204385"/>
                <a:gd name="connsiteY5" fmla="*/ 388390 h 400904"/>
                <a:gd name="connsiteX6" fmla="*/ 54670 w 204385"/>
                <a:gd name="connsiteY6" fmla="*/ 251782 h 400904"/>
                <a:gd name="connsiteX7" fmla="*/ 193233 w 204385"/>
                <a:gd name="connsiteY7" fmla="*/ 26587 h 40090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04385" h="400904">
                  <a:moveTo>
                    <a:pt x="193233" y="26587"/>
                  </a:moveTo>
                  <a:cubicBezTo>
                    <a:pt x="200895" y="19891"/>
                    <a:pt x="204707" y="9798"/>
                    <a:pt x="203375" y="-295"/>
                  </a:cubicBezTo>
                  <a:cubicBezTo>
                    <a:pt x="132872" y="60067"/>
                    <a:pt x="85462" y="144377"/>
                    <a:pt x="49293" y="228689"/>
                  </a:cubicBezTo>
                  <a:cubicBezTo>
                    <a:pt x="28925" y="274974"/>
                    <a:pt x="12576" y="322933"/>
                    <a:pt x="418" y="372017"/>
                  </a:cubicBezTo>
                  <a:cubicBezTo>
                    <a:pt x="-2502" y="382110"/>
                    <a:pt x="149" y="392997"/>
                    <a:pt x="7382" y="400609"/>
                  </a:cubicBezTo>
                  <a:cubicBezTo>
                    <a:pt x="11329" y="397567"/>
                    <a:pt x="14104" y="393254"/>
                    <a:pt x="15203" y="388390"/>
                  </a:cubicBezTo>
                  <a:cubicBezTo>
                    <a:pt x="24673" y="341873"/>
                    <a:pt x="37869" y="296186"/>
                    <a:pt x="54670" y="251782"/>
                  </a:cubicBezTo>
                  <a:cubicBezTo>
                    <a:pt x="84973" y="169427"/>
                    <a:pt x="127007" y="86093"/>
                    <a:pt x="193233" y="26587"/>
                  </a:cubicBezTo>
                  <a:close/>
                </a:path>
              </a:pathLst>
            </a:custGeom>
            <a:solidFill>
              <a:srgbClr val="D36F54">
                <a:alpha val="5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40" name="Freeform: Shape 68">
              <a:extLst>
                <a:ext uri="{FF2B5EF4-FFF2-40B4-BE49-F238E27FC236}">
                  <a16:creationId xmlns:a16="http://schemas.microsoft.com/office/drawing/2014/main" id="{00000000-0008-0000-0400-000054010000}"/>
                </a:ext>
              </a:extLst>
            </xdr:cNvPr>
            <xdr:cNvSpPr/>
          </xdr:nvSpPr>
          <xdr:spPr>
            <a:xfrm>
              <a:off x="10618005" y="2652824"/>
              <a:ext cx="258189" cy="415453"/>
            </a:xfrm>
            <a:custGeom>
              <a:avLst/>
              <a:gdLst>
                <a:gd name="connsiteX0" fmla="*/ 39336 w 258189"/>
                <a:gd name="connsiteY0" fmla="*/ 397421 h 415453"/>
                <a:gd name="connsiteX1" fmla="*/ 110694 w 258189"/>
                <a:gd name="connsiteY1" fmla="*/ 263013 h 415453"/>
                <a:gd name="connsiteX2" fmla="*/ 245103 w 258189"/>
                <a:gd name="connsiteY2" fmla="*/ 60177 h 415453"/>
                <a:gd name="connsiteX3" fmla="*/ 226041 w 258189"/>
                <a:gd name="connsiteY3" fmla="*/ 4948 h 415453"/>
                <a:gd name="connsiteX4" fmla="*/ 63529 w 258189"/>
                <a:gd name="connsiteY4" fmla="*/ 236131 h 415453"/>
                <a:gd name="connsiteX5" fmla="*/ 12943 w 258189"/>
                <a:gd name="connsiteY5" fmla="*/ 378726 h 415453"/>
                <a:gd name="connsiteX6" fmla="*/ 4878 w 258189"/>
                <a:gd name="connsiteY6" fmla="*/ 413550 h 415453"/>
                <a:gd name="connsiteX7" fmla="*/ 39702 w 258189"/>
                <a:gd name="connsiteY7" fmla="*/ 397177 h 41545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8189" h="415453">
                  <a:moveTo>
                    <a:pt x="39336" y="397421"/>
                  </a:moveTo>
                  <a:cubicBezTo>
                    <a:pt x="50700" y="351600"/>
                    <a:pt x="92121" y="306634"/>
                    <a:pt x="110694" y="263013"/>
                  </a:cubicBezTo>
                  <a:cubicBezTo>
                    <a:pt x="141816" y="187267"/>
                    <a:pt x="187478" y="118352"/>
                    <a:pt x="245103" y="60177"/>
                  </a:cubicBezTo>
                  <a:cubicBezTo>
                    <a:pt x="270274" y="35740"/>
                    <a:pt x="253412" y="-17047"/>
                    <a:pt x="226041" y="4948"/>
                  </a:cubicBezTo>
                  <a:cubicBezTo>
                    <a:pt x="151750" y="64576"/>
                    <a:pt x="101652" y="150231"/>
                    <a:pt x="63529" y="236131"/>
                  </a:cubicBezTo>
                  <a:cubicBezTo>
                    <a:pt x="42550" y="282098"/>
                    <a:pt x="25626" y="329813"/>
                    <a:pt x="12943" y="378726"/>
                  </a:cubicBezTo>
                  <a:cubicBezTo>
                    <a:pt x="9277" y="393145"/>
                    <a:pt x="-10151" y="408174"/>
                    <a:pt x="4878" y="413550"/>
                  </a:cubicBezTo>
                  <a:cubicBezTo>
                    <a:pt x="19015" y="418621"/>
                    <a:pt x="34595" y="411302"/>
                    <a:pt x="39702" y="397177"/>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41" name="Freeform: Shape 69">
              <a:extLst>
                <a:ext uri="{FF2B5EF4-FFF2-40B4-BE49-F238E27FC236}">
                  <a16:creationId xmlns:a16="http://schemas.microsoft.com/office/drawing/2014/main" id="{00000000-0008-0000-0400-000055010000}"/>
                </a:ext>
              </a:extLst>
            </xdr:cNvPr>
            <xdr:cNvSpPr/>
          </xdr:nvSpPr>
          <xdr:spPr>
            <a:xfrm>
              <a:off x="10577948" y="2609279"/>
              <a:ext cx="251879" cy="411080"/>
            </a:xfrm>
            <a:custGeom>
              <a:avLst/>
              <a:gdLst>
                <a:gd name="connsiteX0" fmla="*/ 51655 w 251879"/>
                <a:gd name="connsiteY0" fmla="*/ 392824 h 411080"/>
                <a:gd name="connsiteX1" fmla="*/ 101630 w 251879"/>
                <a:gd name="connsiteY1" fmla="*/ 259638 h 411080"/>
                <a:gd name="connsiteX2" fmla="*/ 237995 w 251879"/>
                <a:gd name="connsiteY2" fmla="*/ 58269 h 411080"/>
                <a:gd name="connsiteX3" fmla="*/ 222354 w 251879"/>
                <a:gd name="connsiteY3" fmla="*/ 4872 h 411080"/>
                <a:gd name="connsiteX4" fmla="*/ 54710 w 251879"/>
                <a:gd name="connsiteY4" fmla="*/ 232389 h 411080"/>
                <a:gd name="connsiteX5" fmla="*/ 946 w 251879"/>
                <a:gd name="connsiteY5" fmla="*/ 373763 h 411080"/>
                <a:gd name="connsiteX6" fmla="*/ 16464 w 251879"/>
                <a:gd name="connsiteY6" fmla="*/ 408953 h 411080"/>
                <a:gd name="connsiteX7" fmla="*/ 51655 w 251879"/>
                <a:gd name="connsiteY7" fmla="*/ 393435 h 41108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1879" h="411080">
                  <a:moveTo>
                    <a:pt x="51655" y="392824"/>
                  </a:moveTo>
                  <a:cubicBezTo>
                    <a:pt x="64742" y="347174"/>
                    <a:pt x="81457" y="302636"/>
                    <a:pt x="101630" y="259638"/>
                  </a:cubicBezTo>
                  <a:cubicBezTo>
                    <a:pt x="134158" y="184613"/>
                    <a:pt x="180406" y="116321"/>
                    <a:pt x="237995" y="58269"/>
                  </a:cubicBezTo>
                  <a:cubicBezTo>
                    <a:pt x="262432" y="33831"/>
                    <a:pt x="250214" y="-16511"/>
                    <a:pt x="222354" y="4872"/>
                  </a:cubicBezTo>
                  <a:cubicBezTo>
                    <a:pt x="146718" y="62790"/>
                    <a:pt x="94788" y="147345"/>
                    <a:pt x="54710" y="232389"/>
                  </a:cubicBezTo>
                  <a:cubicBezTo>
                    <a:pt x="32716" y="277868"/>
                    <a:pt x="14729" y="325168"/>
                    <a:pt x="946" y="373763"/>
                  </a:cubicBezTo>
                  <a:cubicBezTo>
                    <a:pt x="-4174" y="387753"/>
                    <a:pt x="2682" y="403296"/>
                    <a:pt x="16464" y="408953"/>
                  </a:cubicBezTo>
                  <a:cubicBezTo>
                    <a:pt x="30467" y="414354"/>
                    <a:pt x="46206" y="407414"/>
                    <a:pt x="51655" y="393435"/>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42" name="Freeform: Shape 70">
              <a:extLst>
                <a:ext uri="{FF2B5EF4-FFF2-40B4-BE49-F238E27FC236}">
                  <a16:creationId xmlns:a16="http://schemas.microsoft.com/office/drawing/2014/main" id="{00000000-0008-0000-0400-000056010000}"/>
                </a:ext>
              </a:extLst>
            </xdr:cNvPr>
            <xdr:cNvSpPr/>
          </xdr:nvSpPr>
          <xdr:spPr>
            <a:xfrm>
              <a:off x="10426051" y="2741558"/>
              <a:ext cx="450497" cy="475160"/>
            </a:xfrm>
            <a:custGeom>
              <a:avLst/>
              <a:gdLst>
                <a:gd name="connsiteX0" fmla="*/ 426672 w 450497"/>
                <a:gd name="connsiteY0" fmla="*/ 49767 h 475160"/>
                <a:gd name="connsiteX1" fmla="*/ 379506 w 450497"/>
                <a:gd name="connsiteY1" fmla="*/ 110862 h 475160"/>
                <a:gd name="connsiteX2" fmla="*/ 340650 w 450497"/>
                <a:gd name="connsiteY2" fmla="*/ 145808 h 475160"/>
                <a:gd name="connsiteX3" fmla="*/ 333917 w 450497"/>
                <a:gd name="connsiteY3" fmla="*/ 140664 h 475160"/>
                <a:gd name="connsiteX4" fmla="*/ 334174 w 450497"/>
                <a:gd name="connsiteY4" fmla="*/ 137988 h 475160"/>
                <a:gd name="connsiteX5" fmla="*/ 351647 w 450497"/>
                <a:gd name="connsiteY5" fmla="*/ 43658 h 475160"/>
                <a:gd name="connsiteX6" fmla="*/ 162741 w 450497"/>
                <a:gd name="connsiteY6" fmla="*/ 2602 h 475160"/>
                <a:gd name="connsiteX7" fmla="*/ 104090 w 450497"/>
                <a:gd name="connsiteY7" fmla="*/ 224865 h 475160"/>
                <a:gd name="connsiteX8" fmla="*/ -749 w 450497"/>
                <a:gd name="connsiteY8" fmla="*/ 474866 h 475160"/>
                <a:gd name="connsiteX9" fmla="*/ 182536 w 450497"/>
                <a:gd name="connsiteY9" fmla="*/ 474866 h 475160"/>
                <a:gd name="connsiteX10" fmla="*/ 270147 w 450497"/>
                <a:gd name="connsiteY10" fmla="*/ 274719 h 475160"/>
                <a:gd name="connsiteX11" fmla="*/ 283343 w 450497"/>
                <a:gd name="connsiteY11" fmla="*/ 272275 h 475160"/>
                <a:gd name="connsiteX12" fmla="*/ 317067 w 450497"/>
                <a:gd name="connsiteY12" fmla="*/ 255902 h 475160"/>
                <a:gd name="connsiteX13" fmla="*/ 399912 w 450497"/>
                <a:gd name="connsiteY13" fmla="*/ 182588 h 475160"/>
                <a:gd name="connsiteX14" fmla="*/ 417996 w 450497"/>
                <a:gd name="connsiteY14" fmla="*/ 155950 h 475160"/>
                <a:gd name="connsiteX15" fmla="*/ 449521 w 450497"/>
                <a:gd name="connsiteY15" fmla="*/ 66385 h 475160"/>
                <a:gd name="connsiteX16" fmla="*/ 436642 w 450497"/>
                <a:gd name="connsiteY16" fmla="*/ 48191 h 475160"/>
                <a:gd name="connsiteX17" fmla="*/ 426672 w 450497"/>
                <a:gd name="connsiteY17" fmla="*/ 49767 h 47516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Lst>
              <a:rect l="l" t="t" r="r" b="b"/>
              <a:pathLst>
                <a:path w="450497" h="475160">
                  <a:moveTo>
                    <a:pt x="426672" y="49767"/>
                  </a:moveTo>
                  <a:cubicBezTo>
                    <a:pt x="402209" y="61571"/>
                    <a:pt x="384736" y="84213"/>
                    <a:pt x="379506" y="110862"/>
                  </a:cubicBezTo>
                  <a:cubicBezTo>
                    <a:pt x="376244" y="130132"/>
                    <a:pt x="360151" y="144611"/>
                    <a:pt x="340650" y="145808"/>
                  </a:cubicBezTo>
                  <a:cubicBezTo>
                    <a:pt x="337375" y="146248"/>
                    <a:pt x="334357" y="143939"/>
                    <a:pt x="333917" y="140664"/>
                  </a:cubicBezTo>
                  <a:cubicBezTo>
                    <a:pt x="333807" y="139772"/>
                    <a:pt x="333893" y="138856"/>
                    <a:pt x="334174" y="137988"/>
                  </a:cubicBezTo>
                  <a:cubicBezTo>
                    <a:pt x="345526" y="107820"/>
                    <a:pt x="351439" y="75892"/>
                    <a:pt x="351647" y="43658"/>
                  </a:cubicBezTo>
                  <a:cubicBezTo>
                    <a:pt x="302771" y="51844"/>
                    <a:pt x="266114" y="-14749"/>
                    <a:pt x="162741" y="2602"/>
                  </a:cubicBezTo>
                  <a:lnTo>
                    <a:pt x="104090" y="224865"/>
                  </a:lnTo>
                  <a:lnTo>
                    <a:pt x="-749" y="474866"/>
                  </a:lnTo>
                  <a:lnTo>
                    <a:pt x="182536" y="474866"/>
                  </a:lnTo>
                  <a:lnTo>
                    <a:pt x="270147" y="274719"/>
                  </a:lnTo>
                  <a:lnTo>
                    <a:pt x="283343" y="272275"/>
                  </a:lnTo>
                  <a:cubicBezTo>
                    <a:pt x="295855" y="269966"/>
                    <a:pt x="307512" y="264308"/>
                    <a:pt x="317067" y="255902"/>
                  </a:cubicBezTo>
                  <a:lnTo>
                    <a:pt x="399912" y="182588"/>
                  </a:lnTo>
                  <a:cubicBezTo>
                    <a:pt x="408099" y="175379"/>
                    <a:pt x="414318" y="166214"/>
                    <a:pt x="417996" y="155950"/>
                  </a:cubicBezTo>
                  <a:lnTo>
                    <a:pt x="449521" y="66385"/>
                  </a:lnTo>
                  <a:cubicBezTo>
                    <a:pt x="450987" y="57807"/>
                    <a:pt x="445220" y="49657"/>
                    <a:pt x="436642" y="48191"/>
                  </a:cubicBezTo>
                  <a:cubicBezTo>
                    <a:pt x="433233" y="47617"/>
                    <a:pt x="429726" y="48167"/>
                    <a:pt x="426672" y="49767"/>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10</xdr:col>
      <xdr:colOff>470590</xdr:colOff>
      <xdr:row>0</xdr:row>
      <xdr:rowOff>0</xdr:rowOff>
    </xdr:from>
    <xdr:to>
      <xdr:col>10</xdr:col>
      <xdr:colOff>2337428</xdr:colOff>
      <xdr:row>1</xdr:row>
      <xdr:rowOff>134778</xdr:rowOff>
    </xdr:to>
    <xdr:grpSp>
      <xdr:nvGrpSpPr>
        <xdr:cNvPr id="345" name="Group 422">
          <a:hlinkClick xmlns:r="http://schemas.openxmlformats.org/officeDocument/2006/relationships" r:id="rId5"/>
          <a:extLst>
            <a:ext uri="{FF2B5EF4-FFF2-40B4-BE49-F238E27FC236}">
              <a16:creationId xmlns:a16="http://schemas.microsoft.com/office/drawing/2014/main" id="{00000000-0008-0000-0400-000059010000}"/>
            </a:ext>
          </a:extLst>
        </xdr:cNvPr>
        <xdr:cNvGrpSpPr/>
      </xdr:nvGrpSpPr>
      <xdr:grpSpPr>
        <a:xfrm>
          <a:off x="13948465" y="0"/>
          <a:ext cx="1866838" cy="982503"/>
          <a:chOff x="13239751" y="341311"/>
          <a:chExt cx="1802272" cy="854288"/>
        </a:xfrm>
      </xdr:grpSpPr>
      <xdr:grpSp>
        <xdr:nvGrpSpPr>
          <xdr:cNvPr id="346" name="Agrupar 15">
            <a:extLst>
              <a:ext uri="{FF2B5EF4-FFF2-40B4-BE49-F238E27FC236}">
                <a16:creationId xmlns:a16="http://schemas.microsoft.com/office/drawing/2014/main" id="{00000000-0008-0000-0400-00005A010000}"/>
              </a:ext>
            </a:extLst>
          </xdr:cNvPr>
          <xdr:cNvGrpSpPr/>
        </xdr:nvGrpSpPr>
        <xdr:grpSpPr>
          <a:xfrm>
            <a:off x="13239751" y="341311"/>
            <a:ext cx="1802272" cy="854288"/>
            <a:chOff x="5210175" y="147637"/>
            <a:chExt cx="2365883" cy="1038225"/>
          </a:xfrm>
          <a:solidFill>
            <a:srgbClr val="002060"/>
          </a:solidFill>
        </xdr:grpSpPr>
        <xdr:sp macro="" textlink="">
          <xdr:nvSpPr>
            <xdr:cNvPr id="363" name="Retângulo: Cantos Arredondados 16">
              <a:extLst>
                <a:ext uri="{FF2B5EF4-FFF2-40B4-BE49-F238E27FC236}">
                  <a16:creationId xmlns:a16="http://schemas.microsoft.com/office/drawing/2014/main" id="{00000000-0008-0000-0400-00006B010000}"/>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900"/>
            </a:p>
          </xdr:txBody>
        </xdr:sp>
        <xdr:sp macro="" textlink="">
          <xdr:nvSpPr>
            <xdr:cNvPr id="364" name="Retângulo: Cantos Arredondados 17">
              <a:extLst>
                <a:ext uri="{FF2B5EF4-FFF2-40B4-BE49-F238E27FC236}">
                  <a16:creationId xmlns:a16="http://schemas.microsoft.com/office/drawing/2014/main" id="{00000000-0008-0000-0400-00006C010000}"/>
                </a:ext>
              </a:extLst>
            </xdr:cNvPr>
            <xdr:cNvSpPr/>
          </xdr:nvSpPr>
          <xdr:spPr>
            <a:xfrm>
              <a:off x="5913039" y="370837"/>
              <a:ext cx="1583981" cy="674511"/>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500" b="1">
                  <a:solidFill>
                    <a:schemeClr val="bg1"/>
                  </a:solidFill>
                  <a:latin typeface="+mn-lt"/>
                </a:rPr>
                <a:t>PLANO DE TRABALHO</a:t>
              </a:r>
            </a:p>
          </xdr:txBody>
        </xdr:sp>
      </xdr:grpSp>
      <xdr:grpSp>
        <xdr:nvGrpSpPr>
          <xdr:cNvPr id="347" name="Graphic 2">
            <a:extLst>
              <a:ext uri="{FF2B5EF4-FFF2-40B4-BE49-F238E27FC236}">
                <a16:creationId xmlns:a16="http://schemas.microsoft.com/office/drawing/2014/main" id="{00000000-0008-0000-0400-00005B010000}"/>
              </a:ext>
            </a:extLst>
          </xdr:cNvPr>
          <xdr:cNvGrpSpPr/>
        </xdr:nvGrpSpPr>
        <xdr:grpSpPr>
          <a:xfrm>
            <a:off x="13425279" y="571378"/>
            <a:ext cx="416491" cy="453279"/>
            <a:chOff x="7845579" y="1500588"/>
            <a:chExt cx="604404" cy="843863"/>
          </a:xfrm>
        </xdr:grpSpPr>
        <xdr:sp macro="" textlink="">
          <xdr:nvSpPr>
            <xdr:cNvPr id="348" name="Freeform: Shape 286">
              <a:extLst>
                <a:ext uri="{FF2B5EF4-FFF2-40B4-BE49-F238E27FC236}">
                  <a16:creationId xmlns:a16="http://schemas.microsoft.com/office/drawing/2014/main" id="{00000000-0008-0000-0400-00005C010000}"/>
                </a:ext>
              </a:extLst>
            </xdr:cNvPr>
            <xdr:cNvSpPr/>
          </xdr:nvSpPr>
          <xdr:spPr>
            <a:xfrm>
              <a:off x="7845579" y="1646590"/>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296ACC"/>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49" name="Freeform: Shape 287">
              <a:extLst>
                <a:ext uri="{FF2B5EF4-FFF2-40B4-BE49-F238E27FC236}">
                  <a16:creationId xmlns:a16="http://schemas.microsoft.com/office/drawing/2014/main" id="{00000000-0008-0000-0400-00005D010000}"/>
                </a:ext>
              </a:extLst>
            </xdr:cNvPr>
            <xdr:cNvSpPr/>
          </xdr:nvSpPr>
          <xdr:spPr>
            <a:xfrm>
              <a:off x="7901002" y="170163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50" name="Freeform: Shape 288">
              <a:extLst>
                <a:ext uri="{FF2B5EF4-FFF2-40B4-BE49-F238E27FC236}">
                  <a16:creationId xmlns:a16="http://schemas.microsoft.com/office/drawing/2014/main" id="{00000000-0008-0000-0400-00005E010000}"/>
                </a:ext>
              </a:extLst>
            </xdr:cNvPr>
            <xdr:cNvSpPr/>
          </xdr:nvSpPr>
          <xdr:spPr>
            <a:xfrm>
              <a:off x="7893746" y="1694632"/>
              <a:ext cx="441761" cy="547729"/>
            </a:xfrm>
            <a:custGeom>
              <a:avLst/>
              <a:gdLst>
                <a:gd name="connsiteX0" fmla="*/ 441267 w 441761"/>
                <a:gd name="connsiteY0" fmla="*/ 547609 h 547729"/>
                <a:gd name="connsiteX1" fmla="*/ -495 w 441761"/>
                <a:gd name="connsiteY1" fmla="*/ 547609 h 547729"/>
                <a:gd name="connsiteX2" fmla="*/ -495 w 441761"/>
                <a:gd name="connsiteY2" fmla="*/ -121 h 547729"/>
                <a:gd name="connsiteX3" fmla="*/ 441267 w 441761"/>
                <a:gd name="connsiteY3" fmla="*/ -121 h 547729"/>
                <a:gd name="connsiteX4" fmla="*/ 13767 w 441761"/>
                <a:gd name="connsiteY4" fmla="*/ 533347 h 547729"/>
                <a:gd name="connsiteX5" fmla="*/ 426629 w 441761"/>
                <a:gd name="connsiteY5" fmla="*/ 533347 h 547729"/>
                <a:gd name="connsiteX6" fmla="*/ 426629 w 441761"/>
                <a:gd name="connsiteY6" fmla="*/ 14142 h 547729"/>
                <a:gd name="connsiteX7" fmla="*/ 13767 w 441761"/>
                <a:gd name="connsiteY7" fmla="*/ 14142 h 5477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41761" h="547729">
                  <a:moveTo>
                    <a:pt x="441267" y="547609"/>
                  </a:moveTo>
                  <a:lnTo>
                    <a:pt x="-495" y="547609"/>
                  </a:lnTo>
                  <a:lnTo>
                    <a:pt x="-495" y="-121"/>
                  </a:lnTo>
                  <a:lnTo>
                    <a:pt x="441267" y="-121"/>
                  </a:lnTo>
                  <a:close/>
                  <a:moveTo>
                    <a:pt x="13767" y="533347"/>
                  </a:moveTo>
                  <a:lnTo>
                    <a:pt x="426629" y="533347"/>
                  </a:lnTo>
                  <a:lnTo>
                    <a:pt x="426629" y="14142"/>
                  </a:lnTo>
                  <a:lnTo>
                    <a:pt x="13767" y="1414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51" name="Freeform: Shape 289">
              <a:extLst>
                <a:ext uri="{FF2B5EF4-FFF2-40B4-BE49-F238E27FC236}">
                  <a16:creationId xmlns:a16="http://schemas.microsoft.com/office/drawing/2014/main" id="{00000000-0008-0000-0400-00005F010000}"/>
                </a:ext>
              </a:extLst>
            </xdr:cNvPr>
            <xdr:cNvSpPr/>
          </xdr:nvSpPr>
          <xdr:spPr>
            <a:xfrm>
              <a:off x="7954299" y="1500588"/>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EA5D00"/>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52" name="Freeform: Shape 290">
              <a:extLst>
                <a:ext uri="{FF2B5EF4-FFF2-40B4-BE49-F238E27FC236}">
                  <a16:creationId xmlns:a16="http://schemas.microsoft.com/office/drawing/2014/main" id="{00000000-0008-0000-0400-000060010000}"/>
                </a:ext>
              </a:extLst>
            </xdr:cNvPr>
            <xdr:cNvSpPr/>
          </xdr:nvSpPr>
          <xdr:spPr>
            <a:xfrm>
              <a:off x="8108434" y="1570524"/>
              <a:ext cx="221068" cy="34655"/>
            </a:xfrm>
            <a:custGeom>
              <a:avLst/>
              <a:gdLst>
                <a:gd name="connsiteX0" fmla="*/ 0 w 221068"/>
                <a:gd name="connsiteY0" fmla="*/ 0 h 34655"/>
                <a:gd name="connsiteX1" fmla="*/ 221069 w 221068"/>
                <a:gd name="connsiteY1" fmla="*/ 0 h 34655"/>
                <a:gd name="connsiteX2" fmla="*/ 221069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9" y="0"/>
                  </a:lnTo>
                  <a:lnTo>
                    <a:pt x="221069"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53" name="Freeform: Shape 291">
              <a:extLst>
                <a:ext uri="{FF2B5EF4-FFF2-40B4-BE49-F238E27FC236}">
                  <a16:creationId xmlns:a16="http://schemas.microsoft.com/office/drawing/2014/main" id="{00000000-0008-0000-0400-000061010000}"/>
                </a:ext>
              </a:extLst>
            </xdr:cNvPr>
            <xdr:cNvSpPr/>
          </xdr:nvSpPr>
          <xdr:spPr>
            <a:xfrm>
              <a:off x="8043002" y="1651970"/>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54" name="Freeform: Shape 292">
              <a:extLst>
                <a:ext uri="{FF2B5EF4-FFF2-40B4-BE49-F238E27FC236}">
                  <a16:creationId xmlns:a16="http://schemas.microsoft.com/office/drawing/2014/main" id="{00000000-0008-0000-0400-000062010000}"/>
                </a:ext>
              </a:extLst>
            </xdr:cNvPr>
            <xdr:cNvSpPr/>
          </xdr:nvSpPr>
          <xdr:spPr>
            <a:xfrm>
              <a:off x="8043002" y="1733542"/>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55" name="Freeform: Shape 293">
              <a:extLst>
                <a:ext uri="{FF2B5EF4-FFF2-40B4-BE49-F238E27FC236}">
                  <a16:creationId xmlns:a16="http://schemas.microsoft.com/office/drawing/2014/main" id="{00000000-0008-0000-0400-000063010000}"/>
                </a:ext>
              </a:extLst>
            </xdr:cNvPr>
            <xdr:cNvSpPr/>
          </xdr:nvSpPr>
          <xdr:spPr>
            <a:xfrm>
              <a:off x="8043002" y="1815113"/>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56" name="Freeform: Shape 294">
              <a:extLst>
                <a:ext uri="{FF2B5EF4-FFF2-40B4-BE49-F238E27FC236}">
                  <a16:creationId xmlns:a16="http://schemas.microsoft.com/office/drawing/2014/main" id="{00000000-0008-0000-0400-000064010000}"/>
                </a:ext>
              </a:extLst>
            </xdr:cNvPr>
            <xdr:cNvSpPr/>
          </xdr:nvSpPr>
          <xdr:spPr>
            <a:xfrm>
              <a:off x="8043002" y="189655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57" name="Freeform: Shape 295">
              <a:extLst>
                <a:ext uri="{FF2B5EF4-FFF2-40B4-BE49-F238E27FC236}">
                  <a16:creationId xmlns:a16="http://schemas.microsoft.com/office/drawing/2014/main" id="{00000000-0008-0000-0400-000065010000}"/>
                </a:ext>
              </a:extLst>
            </xdr:cNvPr>
            <xdr:cNvSpPr/>
          </xdr:nvSpPr>
          <xdr:spPr>
            <a:xfrm>
              <a:off x="8022609" y="181085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58" name="Freeform: Shape 296">
              <a:extLst>
                <a:ext uri="{FF2B5EF4-FFF2-40B4-BE49-F238E27FC236}">
                  <a16:creationId xmlns:a16="http://schemas.microsoft.com/office/drawing/2014/main" id="{00000000-0008-0000-0400-000066010000}"/>
                </a:ext>
              </a:extLst>
            </xdr:cNvPr>
            <xdr:cNvSpPr/>
          </xdr:nvSpPr>
          <xdr:spPr>
            <a:xfrm>
              <a:off x="8162481" y="1898436"/>
              <a:ext cx="221068" cy="34655"/>
            </a:xfrm>
            <a:custGeom>
              <a:avLst/>
              <a:gdLst>
                <a:gd name="connsiteX0" fmla="*/ 0 w 221068"/>
                <a:gd name="connsiteY0" fmla="*/ 0 h 34655"/>
                <a:gd name="connsiteX1" fmla="*/ 221068 w 221068"/>
                <a:gd name="connsiteY1" fmla="*/ 0 h 34655"/>
                <a:gd name="connsiteX2" fmla="*/ 221068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8" y="0"/>
                  </a:lnTo>
                  <a:lnTo>
                    <a:pt x="221068"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59" name="Freeform: Shape 297">
              <a:extLst>
                <a:ext uri="{FF2B5EF4-FFF2-40B4-BE49-F238E27FC236}">
                  <a16:creationId xmlns:a16="http://schemas.microsoft.com/office/drawing/2014/main" id="{00000000-0008-0000-0400-000067010000}"/>
                </a:ext>
              </a:extLst>
            </xdr:cNvPr>
            <xdr:cNvSpPr/>
          </xdr:nvSpPr>
          <xdr:spPr>
            <a:xfrm>
              <a:off x="8097049" y="198000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60" name="Freeform: Shape 298">
              <a:extLst>
                <a:ext uri="{FF2B5EF4-FFF2-40B4-BE49-F238E27FC236}">
                  <a16:creationId xmlns:a16="http://schemas.microsoft.com/office/drawing/2014/main" id="{00000000-0008-0000-0400-000068010000}"/>
                </a:ext>
              </a:extLst>
            </xdr:cNvPr>
            <xdr:cNvSpPr/>
          </xdr:nvSpPr>
          <xdr:spPr>
            <a:xfrm>
              <a:off x="8097049" y="206157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61" name="Freeform: Shape 299">
              <a:extLst>
                <a:ext uri="{FF2B5EF4-FFF2-40B4-BE49-F238E27FC236}">
                  <a16:creationId xmlns:a16="http://schemas.microsoft.com/office/drawing/2014/main" id="{00000000-0008-0000-0400-000069010000}"/>
                </a:ext>
              </a:extLst>
            </xdr:cNvPr>
            <xdr:cNvSpPr/>
          </xdr:nvSpPr>
          <xdr:spPr>
            <a:xfrm>
              <a:off x="8097049" y="2143025"/>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62" name="Freeform: Shape 300">
              <a:extLst>
                <a:ext uri="{FF2B5EF4-FFF2-40B4-BE49-F238E27FC236}">
                  <a16:creationId xmlns:a16="http://schemas.microsoft.com/office/drawing/2014/main" id="{00000000-0008-0000-0400-00006A010000}"/>
                </a:ext>
              </a:extLst>
            </xdr:cNvPr>
            <xdr:cNvSpPr/>
          </xdr:nvSpPr>
          <xdr:spPr>
            <a:xfrm>
              <a:off x="8097049" y="222459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grpSp>
    </xdr:grpSp>
    <xdr:clientData/>
  </xdr:twoCellAnchor>
  <xdr:twoCellAnchor>
    <xdr:from>
      <xdr:col>6</xdr:col>
      <xdr:colOff>1181836</xdr:colOff>
      <xdr:row>0</xdr:row>
      <xdr:rowOff>15512</xdr:rowOff>
    </xdr:from>
    <xdr:to>
      <xdr:col>7</xdr:col>
      <xdr:colOff>1306886</xdr:colOff>
      <xdr:row>1</xdr:row>
      <xdr:rowOff>114776</xdr:rowOff>
    </xdr:to>
    <xdr:grpSp>
      <xdr:nvGrpSpPr>
        <xdr:cNvPr id="365" name="Group 182">
          <a:hlinkClick xmlns:r="http://schemas.openxmlformats.org/officeDocument/2006/relationships" r:id="rId6"/>
          <a:extLst>
            <a:ext uri="{FF2B5EF4-FFF2-40B4-BE49-F238E27FC236}">
              <a16:creationId xmlns:a16="http://schemas.microsoft.com/office/drawing/2014/main" id="{00000000-0008-0000-0400-00006D010000}"/>
            </a:ext>
          </a:extLst>
        </xdr:cNvPr>
        <xdr:cNvGrpSpPr/>
      </xdr:nvGrpSpPr>
      <xdr:grpSpPr>
        <a:xfrm>
          <a:off x="4620361" y="15512"/>
          <a:ext cx="2011000" cy="946989"/>
          <a:chOff x="8811260" y="251459"/>
          <a:chExt cx="1813560" cy="852171"/>
        </a:xfrm>
      </xdr:grpSpPr>
      <xdr:grpSp>
        <xdr:nvGrpSpPr>
          <xdr:cNvPr id="366" name="Agrupar 10">
            <a:extLst>
              <a:ext uri="{FF2B5EF4-FFF2-40B4-BE49-F238E27FC236}">
                <a16:creationId xmlns:a16="http://schemas.microsoft.com/office/drawing/2014/main" id="{00000000-0008-0000-0400-00006E010000}"/>
              </a:ext>
            </a:extLst>
          </xdr:cNvPr>
          <xdr:cNvGrpSpPr/>
        </xdr:nvGrpSpPr>
        <xdr:grpSpPr>
          <a:xfrm>
            <a:off x="8811260" y="251459"/>
            <a:ext cx="1813560" cy="852171"/>
            <a:chOff x="5210175" y="147637"/>
            <a:chExt cx="2365883" cy="1038225"/>
          </a:xfrm>
          <a:solidFill>
            <a:schemeClr val="bg1">
              <a:lumMod val="50000"/>
            </a:schemeClr>
          </a:solidFill>
        </xdr:grpSpPr>
        <xdr:sp macro="" textlink="">
          <xdr:nvSpPr>
            <xdr:cNvPr id="389" name="Retângulo: Cantos Arredondados 12">
              <a:extLst>
                <a:ext uri="{FF2B5EF4-FFF2-40B4-BE49-F238E27FC236}">
                  <a16:creationId xmlns:a16="http://schemas.microsoft.com/office/drawing/2014/main" id="{00000000-0008-0000-0400-00008501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390" name="Retângulo: Cantos Arredondados 13">
              <a:hlinkClick xmlns:r="http://schemas.openxmlformats.org/officeDocument/2006/relationships" r:id="rId6"/>
              <a:extLst>
                <a:ext uri="{FF2B5EF4-FFF2-40B4-BE49-F238E27FC236}">
                  <a16:creationId xmlns:a16="http://schemas.microsoft.com/office/drawing/2014/main" id="{00000000-0008-0000-0400-000086010000}"/>
                </a:ext>
              </a:extLst>
            </xdr:cNvPr>
            <xdr:cNvSpPr/>
          </xdr:nvSpPr>
          <xdr:spPr>
            <a:xfrm>
              <a:off x="5946910" y="384050"/>
              <a:ext cx="1588532" cy="797677"/>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ESTRUTURA</a:t>
              </a:r>
            </a:p>
          </xdr:txBody>
        </xdr:sp>
      </xdr:grpSp>
      <xdr:grpSp>
        <xdr:nvGrpSpPr>
          <xdr:cNvPr id="367" name="Group 184">
            <a:extLst>
              <a:ext uri="{FF2B5EF4-FFF2-40B4-BE49-F238E27FC236}">
                <a16:creationId xmlns:a16="http://schemas.microsoft.com/office/drawing/2014/main" id="{00000000-0008-0000-0400-00006F010000}"/>
              </a:ext>
            </a:extLst>
          </xdr:cNvPr>
          <xdr:cNvGrpSpPr/>
        </xdr:nvGrpSpPr>
        <xdr:grpSpPr>
          <a:xfrm>
            <a:off x="8890001" y="488130"/>
            <a:ext cx="581077" cy="489770"/>
            <a:chOff x="6943724" y="1902932"/>
            <a:chExt cx="2763297" cy="2251371"/>
          </a:xfrm>
        </xdr:grpSpPr>
        <xdr:sp macro="" textlink="">
          <xdr:nvSpPr>
            <xdr:cNvPr id="368" name="Freeform: Shape 185">
              <a:extLst>
                <a:ext uri="{FF2B5EF4-FFF2-40B4-BE49-F238E27FC236}">
                  <a16:creationId xmlns:a16="http://schemas.microsoft.com/office/drawing/2014/main" id="{00000000-0008-0000-0400-00007001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69" name="Freeform: Shape 186">
              <a:extLst>
                <a:ext uri="{FF2B5EF4-FFF2-40B4-BE49-F238E27FC236}">
                  <a16:creationId xmlns:a16="http://schemas.microsoft.com/office/drawing/2014/main" id="{00000000-0008-0000-0400-00007101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70" name="Freeform: Shape 187">
              <a:extLst>
                <a:ext uri="{FF2B5EF4-FFF2-40B4-BE49-F238E27FC236}">
                  <a16:creationId xmlns:a16="http://schemas.microsoft.com/office/drawing/2014/main" id="{00000000-0008-0000-0400-00007201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71" name="Freeform: Shape 188">
              <a:extLst>
                <a:ext uri="{FF2B5EF4-FFF2-40B4-BE49-F238E27FC236}">
                  <a16:creationId xmlns:a16="http://schemas.microsoft.com/office/drawing/2014/main" id="{00000000-0008-0000-0400-00007301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72" name="Freeform: Shape 189">
              <a:extLst>
                <a:ext uri="{FF2B5EF4-FFF2-40B4-BE49-F238E27FC236}">
                  <a16:creationId xmlns:a16="http://schemas.microsoft.com/office/drawing/2014/main" id="{00000000-0008-0000-0400-00007401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73" name="Freeform: Shape 190">
              <a:extLst>
                <a:ext uri="{FF2B5EF4-FFF2-40B4-BE49-F238E27FC236}">
                  <a16:creationId xmlns:a16="http://schemas.microsoft.com/office/drawing/2014/main" id="{00000000-0008-0000-0400-00007501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74" name="Freeform: Shape 191">
              <a:extLst>
                <a:ext uri="{FF2B5EF4-FFF2-40B4-BE49-F238E27FC236}">
                  <a16:creationId xmlns:a16="http://schemas.microsoft.com/office/drawing/2014/main" id="{00000000-0008-0000-0400-00007601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75" name="Freeform: Shape 192">
              <a:extLst>
                <a:ext uri="{FF2B5EF4-FFF2-40B4-BE49-F238E27FC236}">
                  <a16:creationId xmlns:a16="http://schemas.microsoft.com/office/drawing/2014/main" id="{00000000-0008-0000-0400-00007701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76" name="Freeform: Shape 193">
              <a:extLst>
                <a:ext uri="{FF2B5EF4-FFF2-40B4-BE49-F238E27FC236}">
                  <a16:creationId xmlns:a16="http://schemas.microsoft.com/office/drawing/2014/main" id="{00000000-0008-0000-0400-00007801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77" name="TextBox 37">
              <a:extLst>
                <a:ext uri="{FF2B5EF4-FFF2-40B4-BE49-F238E27FC236}">
                  <a16:creationId xmlns:a16="http://schemas.microsoft.com/office/drawing/2014/main" id="{00000000-0008-0000-0400-00007901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378" name="TextBox 38">
              <a:extLst>
                <a:ext uri="{FF2B5EF4-FFF2-40B4-BE49-F238E27FC236}">
                  <a16:creationId xmlns:a16="http://schemas.microsoft.com/office/drawing/2014/main" id="{00000000-0008-0000-0400-00007A01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379" name="Freeform: Shape 196">
              <a:extLst>
                <a:ext uri="{FF2B5EF4-FFF2-40B4-BE49-F238E27FC236}">
                  <a16:creationId xmlns:a16="http://schemas.microsoft.com/office/drawing/2014/main" id="{00000000-0008-0000-0400-00007B01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80" name="Freeform: Shape 197">
              <a:extLst>
                <a:ext uri="{FF2B5EF4-FFF2-40B4-BE49-F238E27FC236}">
                  <a16:creationId xmlns:a16="http://schemas.microsoft.com/office/drawing/2014/main" id="{00000000-0008-0000-0400-00007C01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81" name="Freeform: Shape 198">
              <a:extLst>
                <a:ext uri="{FF2B5EF4-FFF2-40B4-BE49-F238E27FC236}">
                  <a16:creationId xmlns:a16="http://schemas.microsoft.com/office/drawing/2014/main" id="{00000000-0008-0000-0400-00007D01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82" name="Freeform: Shape 199">
              <a:extLst>
                <a:ext uri="{FF2B5EF4-FFF2-40B4-BE49-F238E27FC236}">
                  <a16:creationId xmlns:a16="http://schemas.microsoft.com/office/drawing/2014/main" id="{00000000-0008-0000-0400-00007E01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83" name="Freeform: Shape 200">
              <a:extLst>
                <a:ext uri="{FF2B5EF4-FFF2-40B4-BE49-F238E27FC236}">
                  <a16:creationId xmlns:a16="http://schemas.microsoft.com/office/drawing/2014/main" id="{00000000-0008-0000-0400-00007F01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84" name="Freeform: Shape 201">
              <a:extLst>
                <a:ext uri="{FF2B5EF4-FFF2-40B4-BE49-F238E27FC236}">
                  <a16:creationId xmlns:a16="http://schemas.microsoft.com/office/drawing/2014/main" id="{00000000-0008-0000-0400-00008001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85" name="Freeform: Shape 202">
              <a:extLst>
                <a:ext uri="{FF2B5EF4-FFF2-40B4-BE49-F238E27FC236}">
                  <a16:creationId xmlns:a16="http://schemas.microsoft.com/office/drawing/2014/main" id="{00000000-0008-0000-0400-00008101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86" name="Freeform: Shape 203">
              <a:extLst>
                <a:ext uri="{FF2B5EF4-FFF2-40B4-BE49-F238E27FC236}">
                  <a16:creationId xmlns:a16="http://schemas.microsoft.com/office/drawing/2014/main" id="{00000000-0008-0000-0400-00008201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87" name="Freeform: Shape 204">
              <a:extLst>
                <a:ext uri="{FF2B5EF4-FFF2-40B4-BE49-F238E27FC236}">
                  <a16:creationId xmlns:a16="http://schemas.microsoft.com/office/drawing/2014/main" id="{00000000-0008-0000-0400-00008301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88" name="Freeform: Shape 205">
              <a:extLst>
                <a:ext uri="{FF2B5EF4-FFF2-40B4-BE49-F238E27FC236}">
                  <a16:creationId xmlns:a16="http://schemas.microsoft.com/office/drawing/2014/main" id="{00000000-0008-0000-0400-00008401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7</xdr:col>
      <xdr:colOff>1613319</xdr:colOff>
      <xdr:row>0</xdr:row>
      <xdr:rowOff>20138</xdr:rowOff>
    </xdr:from>
    <xdr:to>
      <xdr:col>7</xdr:col>
      <xdr:colOff>3632891</xdr:colOff>
      <xdr:row>1</xdr:row>
      <xdr:rowOff>98447</xdr:rowOff>
    </xdr:to>
    <xdr:grpSp>
      <xdr:nvGrpSpPr>
        <xdr:cNvPr id="391" name="Group 182">
          <a:hlinkClick xmlns:r="http://schemas.openxmlformats.org/officeDocument/2006/relationships" r:id="rId7"/>
          <a:extLst>
            <a:ext uri="{FF2B5EF4-FFF2-40B4-BE49-F238E27FC236}">
              <a16:creationId xmlns:a16="http://schemas.microsoft.com/office/drawing/2014/main" id="{00000000-0008-0000-0400-000087010000}"/>
            </a:ext>
          </a:extLst>
        </xdr:cNvPr>
        <xdr:cNvGrpSpPr/>
      </xdr:nvGrpSpPr>
      <xdr:grpSpPr>
        <a:xfrm>
          <a:off x="6937794" y="20138"/>
          <a:ext cx="2019572" cy="926034"/>
          <a:chOff x="8811260" y="251459"/>
          <a:chExt cx="1813560" cy="852171"/>
        </a:xfrm>
      </xdr:grpSpPr>
      <xdr:grpSp>
        <xdr:nvGrpSpPr>
          <xdr:cNvPr id="392" name="Agrupar 10">
            <a:extLst>
              <a:ext uri="{FF2B5EF4-FFF2-40B4-BE49-F238E27FC236}">
                <a16:creationId xmlns:a16="http://schemas.microsoft.com/office/drawing/2014/main" id="{00000000-0008-0000-0400-000088010000}"/>
              </a:ext>
            </a:extLst>
          </xdr:cNvPr>
          <xdr:cNvGrpSpPr/>
        </xdr:nvGrpSpPr>
        <xdr:grpSpPr>
          <a:xfrm>
            <a:off x="8811260" y="251459"/>
            <a:ext cx="1813560" cy="852171"/>
            <a:chOff x="5210175" y="147637"/>
            <a:chExt cx="2365883" cy="1038225"/>
          </a:xfrm>
          <a:solidFill>
            <a:schemeClr val="bg1">
              <a:lumMod val="50000"/>
            </a:schemeClr>
          </a:solidFill>
        </xdr:grpSpPr>
        <xdr:sp macro="" textlink="">
          <xdr:nvSpPr>
            <xdr:cNvPr id="415" name="Retângulo: Cantos Arredondados 12">
              <a:extLst>
                <a:ext uri="{FF2B5EF4-FFF2-40B4-BE49-F238E27FC236}">
                  <a16:creationId xmlns:a16="http://schemas.microsoft.com/office/drawing/2014/main" id="{00000000-0008-0000-0400-00009F01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416" name="Retângulo: Cantos Arredondados 13">
              <a:hlinkClick xmlns:r="http://schemas.openxmlformats.org/officeDocument/2006/relationships" r:id="rId7"/>
              <a:extLst>
                <a:ext uri="{FF2B5EF4-FFF2-40B4-BE49-F238E27FC236}">
                  <a16:creationId xmlns:a16="http://schemas.microsoft.com/office/drawing/2014/main" id="{00000000-0008-0000-0400-0000A0010000}"/>
                </a:ext>
              </a:extLst>
            </xdr:cNvPr>
            <xdr:cNvSpPr/>
          </xdr:nvSpPr>
          <xdr:spPr>
            <a:xfrm>
              <a:off x="5946909" y="365995"/>
              <a:ext cx="1588531" cy="815731"/>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SEGURANÇA</a:t>
              </a:r>
            </a:p>
          </xdr:txBody>
        </xdr:sp>
      </xdr:grpSp>
      <xdr:grpSp>
        <xdr:nvGrpSpPr>
          <xdr:cNvPr id="393" name="Group 184">
            <a:extLst>
              <a:ext uri="{FF2B5EF4-FFF2-40B4-BE49-F238E27FC236}">
                <a16:creationId xmlns:a16="http://schemas.microsoft.com/office/drawing/2014/main" id="{00000000-0008-0000-0400-000089010000}"/>
              </a:ext>
            </a:extLst>
          </xdr:cNvPr>
          <xdr:cNvGrpSpPr/>
        </xdr:nvGrpSpPr>
        <xdr:grpSpPr>
          <a:xfrm>
            <a:off x="8890001" y="488130"/>
            <a:ext cx="581077" cy="489770"/>
            <a:chOff x="6943724" y="1902932"/>
            <a:chExt cx="2763297" cy="2251371"/>
          </a:xfrm>
        </xdr:grpSpPr>
        <xdr:sp macro="" textlink="">
          <xdr:nvSpPr>
            <xdr:cNvPr id="394" name="Freeform: Shape 185">
              <a:extLst>
                <a:ext uri="{FF2B5EF4-FFF2-40B4-BE49-F238E27FC236}">
                  <a16:creationId xmlns:a16="http://schemas.microsoft.com/office/drawing/2014/main" id="{00000000-0008-0000-0400-00008A01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95" name="Freeform: Shape 186">
              <a:extLst>
                <a:ext uri="{FF2B5EF4-FFF2-40B4-BE49-F238E27FC236}">
                  <a16:creationId xmlns:a16="http://schemas.microsoft.com/office/drawing/2014/main" id="{00000000-0008-0000-0400-00008B01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96" name="Freeform: Shape 187">
              <a:extLst>
                <a:ext uri="{FF2B5EF4-FFF2-40B4-BE49-F238E27FC236}">
                  <a16:creationId xmlns:a16="http://schemas.microsoft.com/office/drawing/2014/main" id="{00000000-0008-0000-0400-00008C01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97" name="Freeform: Shape 188">
              <a:extLst>
                <a:ext uri="{FF2B5EF4-FFF2-40B4-BE49-F238E27FC236}">
                  <a16:creationId xmlns:a16="http://schemas.microsoft.com/office/drawing/2014/main" id="{00000000-0008-0000-0400-00008D01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98" name="Freeform: Shape 189">
              <a:extLst>
                <a:ext uri="{FF2B5EF4-FFF2-40B4-BE49-F238E27FC236}">
                  <a16:creationId xmlns:a16="http://schemas.microsoft.com/office/drawing/2014/main" id="{00000000-0008-0000-0400-00008E01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99" name="Freeform: Shape 190">
              <a:extLst>
                <a:ext uri="{FF2B5EF4-FFF2-40B4-BE49-F238E27FC236}">
                  <a16:creationId xmlns:a16="http://schemas.microsoft.com/office/drawing/2014/main" id="{00000000-0008-0000-0400-00008F01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00" name="Freeform: Shape 191">
              <a:extLst>
                <a:ext uri="{FF2B5EF4-FFF2-40B4-BE49-F238E27FC236}">
                  <a16:creationId xmlns:a16="http://schemas.microsoft.com/office/drawing/2014/main" id="{00000000-0008-0000-0400-00009001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01" name="Freeform: Shape 192">
              <a:extLst>
                <a:ext uri="{FF2B5EF4-FFF2-40B4-BE49-F238E27FC236}">
                  <a16:creationId xmlns:a16="http://schemas.microsoft.com/office/drawing/2014/main" id="{00000000-0008-0000-0400-00009101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02" name="Freeform: Shape 193">
              <a:extLst>
                <a:ext uri="{FF2B5EF4-FFF2-40B4-BE49-F238E27FC236}">
                  <a16:creationId xmlns:a16="http://schemas.microsoft.com/office/drawing/2014/main" id="{00000000-0008-0000-0400-00009201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03" name="TextBox 37">
              <a:extLst>
                <a:ext uri="{FF2B5EF4-FFF2-40B4-BE49-F238E27FC236}">
                  <a16:creationId xmlns:a16="http://schemas.microsoft.com/office/drawing/2014/main" id="{00000000-0008-0000-0400-00009301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404" name="TextBox 38">
              <a:extLst>
                <a:ext uri="{FF2B5EF4-FFF2-40B4-BE49-F238E27FC236}">
                  <a16:creationId xmlns:a16="http://schemas.microsoft.com/office/drawing/2014/main" id="{00000000-0008-0000-0400-00009401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405" name="Freeform: Shape 196">
              <a:extLst>
                <a:ext uri="{FF2B5EF4-FFF2-40B4-BE49-F238E27FC236}">
                  <a16:creationId xmlns:a16="http://schemas.microsoft.com/office/drawing/2014/main" id="{00000000-0008-0000-0400-00009501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06" name="Freeform: Shape 197">
              <a:extLst>
                <a:ext uri="{FF2B5EF4-FFF2-40B4-BE49-F238E27FC236}">
                  <a16:creationId xmlns:a16="http://schemas.microsoft.com/office/drawing/2014/main" id="{00000000-0008-0000-0400-00009601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07" name="Freeform: Shape 198">
              <a:extLst>
                <a:ext uri="{FF2B5EF4-FFF2-40B4-BE49-F238E27FC236}">
                  <a16:creationId xmlns:a16="http://schemas.microsoft.com/office/drawing/2014/main" id="{00000000-0008-0000-0400-00009701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08" name="Freeform: Shape 199">
              <a:extLst>
                <a:ext uri="{FF2B5EF4-FFF2-40B4-BE49-F238E27FC236}">
                  <a16:creationId xmlns:a16="http://schemas.microsoft.com/office/drawing/2014/main" id="{00000000-0008-0000-0400-00009801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09" name="Freeform: Shape 200">
              <a:extLst>
                <a:ext uri="{FF2B5EF4-FFF2-40B4-BE49-F238E27FC236}">
                  <a16:creationId xmlns:a16="http://schemas.microsoft.com/office/drawing/2014/main" id="{00000000-0008-0000-0400-00009901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10" name="Freeform: Shape 201">
              <a:extLst>
                <a:ext uri="{FF2B5EF4-FFF2-40B4-BE49-F238E27FC236}">
                  <a16:creationId xmlns:a16="http://schemas.microsoft.com/office/drawing/2014/main" id="{00000000-0008-0000-0400-00009A01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11" name="Freeform: Shape 202">
              <a:extLst>
                <a:ext uri="{FF2B5EF4-FFF2-40B4-BE49-F238E27FC236}">
                  <a16:creationId xmlns:a16="http://schemas.microsoft.com/office/drawing/2014/main" id="{00000000-0008-0000-0400-00009B01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12" name="Freeform: Shape 203">
              <a:extLst>
                <a:ext uri="{FF2B5EF4-FFF2-40B4-BE49-F238E27FC236}">
                  <a16:creationId xmlns:a16="http://schemas.microsoft.com/office/drawing/2014/main" id="{00000000-0008-0000-0400-00009C01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13" name="Freeform: Shape 204">
              <a:extLst>
                <a:ext uri="{FF2B5EF4-FFF2-40B4-BE49-F238E27FC236}">
                  <a16:creationId xmlns:a16="http://schemas.microsoft.com/office/drawing/2014/main" id="{00000000-0008-0000-0400-00009D01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14" name="Freeform: Shape 205">
              <a:extLst>
                <a:ext uri="{FF2B5EF4-FFF2-40B4-BE49-F238E27FC236}">
                  <a16:creationId xmlns:a16="http://schemas.microsoft.com/office/drawing/2014/main" id="{00000000-0008-0000-0400-00009E01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7</xdr:col>
      <xdr:colOff>3991843</xdr:colOff>
      <xdr:row>0</xdr:row>
      <xdr:rowOff>21226</xdr:rowOff>
    </xdr:from>
    <xdr:to>
      <xdr:col>9</xdr:col>
      <xdr:colOff>508421</xdr:colOff>
      <xdr:row>1</xdr:row>
      <xdr:rowOff>130035</xdr:rowOff>
    </xdr:to>
    <xdr:grpSp>
      <xdr:nvGrpSpPr>
        <xdr:cNvPr id="417" name="Group 182">
          <a:hlinkClick xmlns:r="http://schemas.openxmlformats.org/officeDocument/2006/relationships" r:id="rId8"/>
          <a:extLst>
            <a:ext uri="{FF2B5EF4-FFF2-40B4-BE49-F238E27FC236}">
              <a16:creationId xmlns:a16="http://schemas.microsoft.com/office/drawing/2014/main" id="{00000000-0008-0000-0400-0000A1010000}"/>
            </a:ext>
          </a:extLst>
        </xdr:cNvPr>
        <xdr:cNvGrpSpPr/>
      </xdr:nvGrpSpPr>
      <xdr:grpSpPr>
        <a:xfrm>
          <a:off x="9316318" y="21226"/>
          <a:ext cx="2222053" cy="956534"/>
          <a:chOff x="8811259" y="251459"/>
          <a:chExt cx="1856261" cy="852171"/>
        </a:xfrm>
      </xdr:grpSpPr>
      <xdr:grpSp>
        <xdr:nvGrpSpPr>
          <xdr:cNvPr id="418" name="Agrupar 10">
            <a:extLst>
              <a:ext uri="{FF2B5EF4-FFF2-40B4-BE49-F238E27FC236}">
                <a16:creationId xmlns:a16="http://schemas.microsoft.com/office/drawing/2014/main" id="{00000000-0008-0000-0400-0000A2010000}"/>
              </a:ext>
            </a:extLst>
          </xdr:cNvPr>
          <xdr:cNvGrpSpPr/>
        </xdr:nvGrpSpPr>
        <xdr:grpSpPr>
          <a:xfrm>
            <a:off x="8811259" y="251459"/>
            <a:ext cx="1856261" cy="852171"/>
            <a:chOff x="5210175" y="147637"/>
            <a:chExt cx="2421589" cy="1038225"/>
          </a:xfrm>
          <a:solidFill>
            <a:schemeClr val="bg1">
              <a:lumMod val="50000"/>
            </a:schemeClr>
          </a:solidFill>
        </xdr:grpSpPr>
        <xdr:sp macro="" textlink="">
          <xdr:nvSpPr>
            <xdr:cNvPr id="441" name="Retângulo: Cantos Arredondados 12">
              <a:extLst>
                <a:ext uri="{FF2B5EF4-FFF2-40B4-BE49-F238E27FC236}">
                  <a16:creationId xmlns:a16="http://schemas.microsoft.com/office/drawing/2014/main" id="{00000000-0008-0000-0400-0000B901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442" name="Retângulo: Cantos Arredondados 13">
              <a:hlinkClick xmlns:r="http://schemas.openxmlformats.org/officeDocument/2006/relationships" r:id="rId8"/>
              <a:extLst>
                <a:ext uri="{FF2B5EF4-FFF2-40B4-BE49-F238E27FC236}">
                  <a16:creationId xmlns:a16="http://schemas.microsoft.com/office/drawing/2014/main" id="{00000000-0008-0000-0400-0000BA010000}"/>
                </a:ext>
              </a:extLst>
            </xdr:cNvPr>
            <xdr:cNvSpPr/>
          </xdr:nvSpPr>
          <xdr:spPr>
            <a:xfrm>
              <a:off x="5917423" y="398766"/>
              <a:ext cx="1714341" cy="782932"/>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PRIVACIDADE</a:t>
              </a:r>
            </a:p>
          </xdr:txBody>
        </xdr:sp>
      </xdr:grpSp>
      <xdr:grpSp>
        <xdr:nvGrpSpPr>
          <xdr:cNvPr id="419" name="Group 184">
            <a:extLst>
              <a:ext uri="{FF2B5EF4-FFF2-40B4-BE49-F238E27FC236}">
                <a16:creationId xmlns:a16="http://schemas.microsoft.com/office/drawing/2014/main" id="{00000000-0008-0000-0400-0000A3010000}"/>
              </a:ext>
            </a:extLst>
          </xdr:cNvPr>
          <xdr:cNvGrpSpPr/>
        </xdr:nvGrpSpPr>
        <xdr:grpSpPr>
          <a:xfrm>
            <a:off x="8890001" y="488130"/>
            <a:ext cx="581077" cy="489770"/>
            <a:chOff x="6943724" y="1902932"/>
            <a:chExt cx="2763297" cy="2251371"/>
          </a:xfrm>
        </xdr:grpSpPr>
        <xdr:sp macro="" textlink="">
          <xdr:nvSpPr>
            <xdr:cNvPr id="420" name="Freeform: Shape 185">
              <a:extLst>
                <a:ext uri="{FF2B5EF4-FFF2-40B4-BE49-F238E27FC236}">
                  <a16:creationId xmlns:a16="http://schemas.microsoft.com/office/drawing/2014/main" id="{00000000-0008-0000-0400-0000A401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21" name="Freeform: Shape 186">
              <a:extLst>
                <a:ext uri="{FF2B5EF4-FFF2-40B4-BE49-F238E27FC236}">
                  <a16:creationId xmlns:a16="http://schemas.microsoft.com/office/drawing/2014/main" id="{00000000-0008-0000-0400-0000A501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22" name="Freeform: Shape 187">
              <a:extLst>
                <a:ext uri="{FF2B5EF4-FFF2-40B4-BE49-F238E27FC236}">
                  <a16:creationId xmlns:a16="http://schemas.microsoft.com/office/drawing/2014/main" id="{00000000-0008-0000-0400-0000A601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23" name="Freeform: Shape 188">
              <a:extLst>
                <a:ext uri="{FF2B5EF4-FFF2-40B4-BE49-F238E27FC236}">
                  <a16:creationId xmlns:a16="http://schemas.microsoft.com/office/drawing/2014/main" id="{00000000-0008-0000-0400-0000A701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24" name="Freeform: Shape 189">
              <a:extLst>
                <a:ext uri="{FF2B5EF4-FFF2-40B4-BE49-F238E27FC236}">
                  <a16:creationId xmlns:a16="http://schemas.microsoft.com/office/drawing/2014/main" id="{00000000-0008-0000-0400-0000A801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25" name="Freeform: Shape 190">
              <a:extLst>
                <a:ext uri="{FF2B5EF4-FFF2-40B4-BE49-F238E27FC236}">
                  <a16:creationId xmlns:a16="http://schemas.microsoft.com/office/drawing/2014/main" id="{00000000-0008-0000-0400-0000A901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26" name="Freeform: Shape 191">
              <a:extLst>
                <a:ext uri="{FF2B5EF4-FFF2-40B4-BE49-F238E27FC236}">
                  <a16:creationId xmlns:a16="http://schemas.microsoft.com/office/drawing/2014/main" id="{00000000-0008-0000-0400-0000AA01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27" name="Freeform: Shape 192">
              <a:extLst>
                <a:ext uri="{FF2B5EF4-FFF2-40B4-BE49-F238E27FC236}">
                  <a16:creationId xmlns:a16="http://schemas.microsoft.com/office/drawing/2014/main" id="{00000000-0008-0000-0400-0000AB01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28" name="Freeform: Shape 193">
              <a:extLst>
                <a:ext uri="{FF2B5EF4-FFF2-40B4-BE49-F238E27FC236}">
                  <a16:creationId xmlns:a16="http://schemas.microsoft.com/office/drawing/2014/main" id="{00000000-0008-0000-0400-0000AC01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29" name="TextBox 37">
              <a:extLst>
                <a:ext uri="{FF2B5EF4-FFF2-40B4-BE49-F238E27FC236}">
                  <a16:creationId xmlns:a16="http://schemas.microsoft.com/office/drawing/2014/main" id="{00000000-0008-0000-0400-0000AD01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430" name="TextBox 38">
              <a:extLst>
                <a:ext uri="{FF2B5EF4-FFF2-40B4-BE49-F238E27FC236}">
                  <a16:creationId xmlns:a16="http://schemas.microsoft.com/office/drawing/2014/main" id="{00000000-0008-0000-0400-0000AE01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431" name="Freeform: Shape 196">
              <a:extLst>
                <a:ext uri="{FF2B5EF4-FFF2-40B4-BE49-F238E27FC236}">
                  <a16:creationId xmlns:a16="http://schemas.microsoft.com/office/drawing/2014/main" id="{00000000-0008-0000-0400-0000AF01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32" name="Freeform: Shape 197">
              <a:extLst>
                <a:ext uri="{FF2B5EF4-FFF2-40B4-BE49-F238E27FC236}">
                  <a16:creationId xmlns:a16="http://schemas.microsoft.com/office/drawing/2014/main" id="{00000000-0008-0000-0400-0000B001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33" name="Freeform: Shape 198">
              <a:extLst>
                <a:ext uri="{FF2B5EF4-FFF2-40B4-BE49-F238E27FC236}">
                  <a16:creationId xmlns:a16="http://schemas.microsoft.com/office/drawing/2014/main" id="{00000000-0008-0000-0400-0000B101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34" name="Freeform: Shape 199">
              <a:extLst>
                <a:ext uri="{FF2B5EF4-FFF2-40B4-BE49-F238E27FC236}">
                  <a16:creationId xmlns:a16="http://schemas.microsoft.com/office/drawing/2014/main" id="{00000000-0008-0000-0400-0000B201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35" name="Freeform: Shape 200">
              <a:extLst>
                <a:ext uri="{FF2B5EF4-FFF2-40B4-BE49-F238E27FC236}">
                  <a16:creationId xmlns:a16="http://schemas.microsoft.com/office/drawing/2014/main" id="{00000000-0008-0000-0400-0000B301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36" name="Freeform: Shape 201">
              <a:extLst>
                <a:ext uri="{FF2B5EF4-FFF2-40B4-BE49-F238E27FC236}">
                  <a16:creationId xmlns:a16="http://schemas.microsoft.com/office/drawing/2014/main" id="{00000000-0008-0000-0400-0000B401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37" name="Freeform: Shape 202">
              <a:extLst>
                <a:ext uri="{FF2B5EF4-FFF2-40B4-BE49-F238E27FC236}">
                  <a16:creationId xmlns:a16="http://schemas.microsoft.com/office/drawing/2014/main" id="{00000000-0008-0000-0400-0000B501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38" name="Freeform: Shape 203">
              <a:extLst>
                <a:ext uri="{FF2B5EF4-FFF2-40B4-BE49-F238E27FC236}">
                  <a16:creationId xmlns:a16="http://schemas.microsoft.com/office/drawing/2014/main" id="{00000000-0008-0000-0400-0000B601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39" name="Freeform: Shape 204">
              <a:extLst>
                <a:ext uri="{FF2B5EF4-FFF2-40B4-BE49-F238E27FC236}">
                  <a16:creationId xmlns:a16="http://schemas.microsoft.com/office/drawing/2014/main" id="{00000000-0008-0000-0400-0000B701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40" name="Freeform: Shape 205">
              <a:extLst>
                <a:ext uri="{FF2B5EF4-FFF2-40B4-BE49-F238E27FC236}">
                  <a16:creationId xmlns:a16="http://schemas.microsoft.com/office/drawing/2014/main" id="{00000000-0008-0000-0400-0000B801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9</xdr:col>
      <xdr:colOff>763899</xdr:colOff>
      <xdr:row>0</xdr:row>
      <xdr:rowOff>19527</xdr:rowOff>
    </xdr:from>
    <xdr:to>
      <xdr:col>10</xdr:col>
      <xdr:colOff>119532</xdr:colOff>
      <xdr:row>1</xdr:row>
      <xdr:rowOff>134778</xdr:rowOff>
    </xdr:to>
    <xdr:grpSp>
      <xdr:nvGrpSpPr>
        <xdr:cNvPr id="29" name="Group 9">
          <a:hlinkClick xmlns:r="http://schemas.openxmlformats.org/officeDocument/2006/relationships" r:id="rId9"/>
          <a:extLst>
            <a:ext uri="{FF2B5EF4-FFF2-40B4-BE49-F238E27FC236}">
              <a16:creationId xmlns:a16="http://schemas.microsoft.com/office/drawing/2014/main" id="{6359F23E-9A00-4B84-97EF-34F54A2C92CB}"/>
            </a:ext>
          </a:extLst>
        </xdr:cNvPr>
        <xdr:cNvGrpSpPr/>
      </xdr:nvGrpSpPr>
      <xdr:grpSpPr>
        <a:xfrm>
          <a:off x="11793849" y="19527"/>
          <a:ext cx="1803558" cy="962976"/>
          <a:chOff x="10716260" y="251459"/>
          <a:chExt cx="1813560" cy="852171"/>
        </a:xfrm>
      </xdr:grpSpPr>
      <xdr:grpSp>
        <xdr:nvGrpSpPr>
          <xdr:cNvPr id="30" name="Agrupar 15">
            <a:extLst>
              <a:ext uri="{FF2B5EF4-FFF2-40B4-BE49-F238E27FC236}">
                <a16:creationId xmlns:a16="http://schemas.microsoft.com/office/drawing/2014/main" id="{2419DAEA-8348-DB41-2015-E88AC37999EA}"/>
              </a:ext>
            </a:extLst>
          </xdr:cNvPr>
          <xdr:cNvGrpSpPr/>
        </xdr:nvGrpSpPr>
        <xdr:grpSpPr>
          <a:xfrm>
            <a:off x="10716260" y="251459"/>
            <a:ext cx="1813560" cy="852171"/>
            <a:chOff x="5210175" y="147637"/>
            <a:chExt cx="2365883" cy="1038225"/>
          </a:xfrm>
          <a:solidFill>
            <a:srgbClr val="002060"/>
          </a:solidFill>
        </xdr:grpSpPr>
        <xdr:sp macro="" textlink="">
          <xdr:nvSpPr>
            <xdr:cNvPr id="47" name="Retângulo: Cantos Arredondados 16">
              <a:extLst>
                <a:ext uri="{FF2B5EF4-FFF2-40B4-BE49-F238E27FC236}">
                  <a16:creationId xmlns:a16="http://schemas.microsoft.com/office/drawing/2014/main" id="{C4005050-DBC6-666D-FA15-981DE1EB815E}"/>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900"/>
            </a:p>
          </xdr:txBody>
        </xdr:sp>
        <xdr:sp macro="" textlink="">
          <xdr:nvSpPr>
            <xdr:cNvPr id="48" name="Retângulo: Cantos Arredondados 17">
              <a:extLst>
                <a:ext uri="{FF2B5EF4-FFF2-40B4-BE49-F238E27FC236}">
                  <a16:creationId xmlns:a16="http://schemas.microsoft.com/office/drawing/2014/main" id="{4A345A45-B09F-AD16-24DE-0DE735D22B31}"/>
                </a:ext>
              </a:extLst>
            </xdr:cNvPr>
            <xdr:cNvSpPr/>
          </xdr:nvSpPr>
          <xdr:spPr>
            <a:xfrm>
              <a:off x="5982901" y="443574"/>
              <a:ext cx="1583984" cy="485775"/>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500" b="1">
                  <a:solidFill>
                    <a:schemeClr val="bg1"/>
                  </a:solidFill>
                  <a:latin typeface="+mn-lt"/>
                </a:rPr>
                <a:t>RELATÓRIO</a:t>
              </a:r>
            </a:p>
          </xdr:txBody>
        </xdr:sp>
      </xdr:grpSp>
      <xdr:grpSp>
        <xdr:nvGrpSpPr>
          <xdr:cNvPr id="31" name="Graphic 2">
            <a:extLst>
              <a:ext uri="{FF2B5EF4-FFF2-40B4-BE49-F238E27FC236}">
                <a16:creationId xmlns:a16="http://schemas.microsoft.com/office/drawing/2014/main" id="{6085BE0E-DA6D-A3EC-0617-2E48C9AC1D21}"/>
              </a:ext>
            </a:extLst>
          </xdr:cNvPr>
          <xdr:cNvGrpSpPr/>
        </xdr:nvGrpSpPr>
        <xdr:grpSpPr>
          <a:xfrm>
            <a:off x="10902950" y="457201"/>
            <a:ext cx="419100" cy="452156"/>
            <a:chOff x="7845579" y="1500588"/>
            <a:chExt cx="604404" cy="843863"/>
          </a:xfrm>
        </xdr:grpSpPr>
        <xdr:sp macro="" textlink="">
          <xdr:nvSpPr>
            <xdr:cNvPr id="32" name="Freeform: Shape 12">
              <a:extLst>
                <a:ext uri="{FF2B5EF4-FFF2-40B4-BE49-F238E27FC236}">
                  <a16:creationId xmlns:a16="http://schemas.microsoft.com/office/drawing/2014/main" id="{EC03C745-5C38-98D1-D228-17758945F37E}"/>
                </a:ext>
              </a:extLst>
            </xdr:cNvPr>
            <xdr:cNvSpPr/>
          </xdr:nvSpPr>
          <xdr:spPr>
            <a:xfrm>
              <a:off x="7845579" y="1646590"/>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296ACC"/>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3" name="Freeform: Shape 13">
              <a:extLst>
                <a:ext uri="{FF2B5EF4-FFF2-40B4-BE49-F238E27FC236}">
                  <a16:creationId xmlns:a16="http://schemas.microsoft.com/office/drawing/2014/main" id="{7B8BF127-9C22-14E9-39B8-2F504965D223}"/>
                </a:ext>
              </a:extLst>
            </xdr:cNvPr>
            <xdr:cNvSpPr/>
          </xdr:nvSpPr>
          <xdr:spPr>
            <a:xfrm>
              <a:off x="7901002" y="170163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4" name="Freeform: Shape 14">
              <a:extLst>
                <a:ext uri="{FF2B5EF4-FFF2-40B4-BE49-F238E27FC236}">
                  <a16:creationId xmlns:a16="http://schemas.microsoft.com/office/drawing/2014/main" id="{3C7508CB-552D-8F39-8DCA-DBC519119A56}"/>
                </a:ext>
              </a:extLst>
            </xdr:cNvPr>
            <xdr:cNvSpPr/>
          </xdr:nvSpPr>
          <xdr:spPr>
            <a:xfrm>
              <a:off x="7893746" y="1694632"/>
              <a:ext cx="441761" cy="547729"/>
            </a:xfrm>
            <a:custGeom>
              <a:avLst/>
              <a:gdLst>
                <a:gd name="connsiteX0" fmla="*/ 441267 w 441761"/>
                <a:gd name="connsiteY0" fmla="*/ 547609 h 547729"/>
                <a:gd name="connsiteX1" fmla="*/ -495 w 441761"/>
                <a:gd name="connsiteY1" fmla="*/ 547609 h 547729"/>
                <a:gd name="connsiteX2" fmla="*/ -495 w 441761"/>
                <a:gd name="connsiteY2" fmla="*/ -121 h 547729"/>
                <a:gd name="connsiteX3" fmla="*/ 441267 w 441761"/>
                <a:gd name="connsiteY3" fmla="*/ -121 h 547729"/>
                <a:gd name="connsiteX4" fmla="*/ 13767 w 441761"/>
                <a:gd name="connsiteY4" fmla="*/ 533347 h 547729"/>
                <a:gd name="connsiteX5" fmla="*/ 426629 w 441761"/>
                <a:gd name="connsiteY5" fmla="*/ 533347 h 547729"/>
                <a:gd name="connsiteX6" fmla="*/ 426629 w 441761"/>
                <a:gd name="connsiteY6" fmla="*/ 14142 h 547729"/>
                <a:gd name="connsiteX7" fmla="*/ 13767 w 441761"/>
                <a:gd name="connsiteY7" fmla="*/ 14142 h 5477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41761" h="547729">
                  <a:moveTo>
                    <a:pt x="441267" y="547609"/>
                  </a:moveTo>
                  <a:lnTo>
                    <a:pt x="-495" y="547609"/>
                  </a:lnTo>
                  <a:lnTo>
                    <a:pt x="-495" y="-121"/>
                  </a:lnTo>
                  <a:lnTo>
                    <a:pt x="441267" y="-121"/>
                  </a:lnTo>
                  <a:close/>
                  <a:moveTo>
                    <a:pt x="13767" y="533347"/>
                  </a:moveTo>
                  <a:lnTo>
                    <a:pt x="426629" y="533347"/>
                  </a:lnTo>
                  <a:lnTo>
                    <a:pt x="426629" y="14142"/>
                  </a:lnTo>
                  <a:lnTo>
                    <a:pt x="13767" y="1414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5" name="Freeform: Shape 15">
              <a:extLst>
                <a:ext uri="{FF2B5EF4-FFF2-40B4-BE49-F238E27FC236}">
                  <a16:creationId xmlns:a16="http://schemas.microsoft.com/office/drawing/2014/main" id="{6AA11C76-76D4-6138-8596-264920E0192E}"/>
                </a:ext>
              </a:extLst>
            </xdr:cNvPr>
            <xdr:cNvSpPr/>
          </xdr:nvSpPr>
          <xdr:spPr>
            <a:xfrm>
              <a:off x="7954299" y="1500588"/>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EA5D00"/>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6" name="Freeform: Shape 16">
              <a:extLst>
                <a:ext uri="{FF2B5EF4-FFF2-40B4-BE49-F238E27FC236}">
                  <a16:creationId xmlns:a16="http://schemas.microsoft.com/office/drawing/2014/main" id="{B8B5F683-593B-0D54-4FAF-C74A639C752D}"/>
                </a:ext>
              </a:extLst>
            </xdr:cNvPr>
            <xdr:cNvSpPr/>
          </xdr:nvSpPr>
          <xdr:spPr>
            <a:xfrm>
              <a:off x="8108434" y="1570524"/>
              <a:ext cx="221068" cy="34655"/>
            </a:xfrm>
            <a:custGeom>
              <a:avLst/>
              <a:gdLst>
                <a:gd name="connsiteX0" fmla="*/ 0 w 221068"/>
                <a:gd name="connsiteY0" fmla="*/ 0 h 34655"/>
                <a:gd name="connsiteX1" fmla="*/ 221069 w 221068"/>
                <a:gd name="connsiteY1" fmla="*/ 0 h 34655"/>
                <a:gd name="connsiteX2" fmla="*/ 221069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9" y="0"/>
                  </a:lnTo>
                  <a:lnTo>
                    <a:pt x="221069"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7" name="Freeform: Shape 17">
              <a:extLst>
                <a:ext uri="{FF2B5EF4-FFF2-40B4-BE49-F238E27FC236}">
                  <a16:creationId xmlns:a16="http://schemas.microsoft.com/office/drawing/2014/main" id="{C9A7DBAD-35DC-819B-B81F-8EC103BC7CAA}"/>
                </a:ext>
              </a:extLst>
            </xdr:cNvPr>
            <xdr:cNvSpPr/>
          </xdr:nvSpPr>
          <xdr:spPr>
            <a:xfrm>
              <a:off x="8043002" y="1651970"/>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8" name="Freeform: Shape 18">
              <a:extLst>
                <a:ext uri="{FF2B5EF4-FFF2-40B4-BE49-F238E27FC236}">
                  <a16:creationId xmlns:a16="http://schemas.microsoft.com/office/drawing/2014/main" id="{D43A4298-8AE0-B48B-50A1-C84E4FEE2CD4}"/>
                </a:ext>
              </a:extLst>
            </xdr:cNvPr>
            <xdr:cNvSpPr/>
          </xdr:nvSpPr>
          <xdr:spPr>
            <a:xfrm>
              <a:off x="8043002" y="1733542"/>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9" name="Freeform: Shape 19">
              <a:extLst>
                <a:ext uri="{FF2B5EF4-FFF2-40B4-BE49-F238E27FC236}">
                  <a16:creationId xmlns:a16="http://schemas.microsoft.com/office/drawing/2014/main" id="{98C41DF4-A108-FF0E-35FA-E289DF25D99E}"/>
                </a:ext>
              </a:extLst>
            </xdr:cNvPr>
            <xdr:cNvSpPr/>
          </xdr:nvSpPr>
          <xdr:spPr>
            <a:xfrm>
              <a:off x="8043002" y="1815113"/>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40" name="Freeform: Shape 20">
              <a:extLst>
                <a:ext uri="{FF2B5EF4-FFF2-40B4-BE49-F238E27FC236}">
                  <a16:creationId xmlns:a16="http://schemas.microsoft.com/office/drawing/2014/main" id="{1007655F-FA80-809B-21BA-EE4F1FA1141D}"/>
                </a:ext>
              </a:extLst>
            </xdr:cNvPr>
            <xdr:cNvSpPr/>
          </xdr:nvSpPr>
          <xdr:spPr>
            <a:xfrm>
              <a:off x="8043002" y="189655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41" name="Freeform: Shape 21">
              <a:extLst>
                <a:ext uri="{FF2B5EF4-FFF2-40B4-BE49-F238E27FC236}">
                  <a16:creationId xmlns:a16="http://schemas.microsoft.com/office/drawing/2014/main" id="{247B006C-2884-EDDF-E25D-0D8A7D15F185}"/>
                </a:ext>
              </a:extLst>
            </xdr:cNvPr>
            <xdr:cNvSpPr/>
          </xdr:nvSpPr>
          <xdr:spPr>
            <a:xfrm>
              <a:off x="8022609" y="181085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42" name="Freeform: Shape 22">
              <a:extLst>
                <a:ext uri="{FF2B5EF4-FFF2-40B4-BE49-F238E27FC236}">
                  <a16:creationId xmlns:a16="http://schemas.microsoft.com/office/drawing/2014/main" id="{094A4861-2E61-B69A-C7D2-B5716E35A6D1}"/>
                </a:ext>
              </a:extLst>
            </xdr:cNvPr>
            <xdr:cNvSpPr/>
          </xdr:nvSpPr>
          <xdr:spPr>
            <a:xfrm>
              <a:off x="8162481" y="1898436"/>
              <a:ext cx="221068" cy="34655"/>
            </a:xfrm>
            <a:custGeom>
              <a:avLst/>
              <a:gdLst>
                <a:gd name="connsiteX0" fmla="*/ 0 w 221068"/>
                <a:gd name="connsiteY0" fmla="*/ 0 h 34655"/>
                <a:gd name="connsiteX1" fmla="*/ 221068 w 221068"/>
                <a:gd name="connsiteY1" fmla="*/ 0 h 34655"/>
                <a:gd name="connsiteX2" fmla="*/ 221068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8" y="0"/>
                  </a:lnTo>
                  <a:lnTo>
                    <a:pt x="221068"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43" name="Freeform: Shape 23">
              <a:extLst>
                <a:ext uri="{FF2B5EF4-FFF2-40B4-BE49-F238E27FC236}">
                  <a16:creationId xmlns:a16="http://schemas.microsoft.com/office/drawing/2014/main" id="{17906385-A2BC-31BF-A1DA-3B8F73AEE9E1}"/>
                </a:ext>
              </a:extLst>
            </xdr:cNvPr>
            <xdr:cNvSpPr/>
          </xdr:nvSpPr>
          <xdr:spPr>
            <a:xfrm>
              <a:off x="8097049" y="198000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44" name="Freeform: Shape 24">
              <a:extLst>
                <a:ext uri="{FF2B5EF4-FFF2-40B4-BE49-F238E27FC236}">
                  <a16:creationId xmlns:a16="http://schemas.microsoft.com/office/drawing/2014/main" id="{B09F18CA-0703-0CC2-9F63-84C74F87A034}"/>
                </a:ext>
              </a:extLst>
            </xdr:cNvPr>
            <xdr:cNvSpPr/>
          </xdr:nvSpPr>
          <xdr:spPr>
            <a:xfrm>
              <a:off x="8097049" y="206157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45" name="Freeform: Shape 25">
              <a:extLst>
                <a:ext uri="{FF2B5EF4-FFF2-40B4-BE49-F238E27FC236}">
                  <a16:creationId xmlns:a16="http://schemas.microsoft.com/office/drawing/2014/main" id="{2C59866D-85D6-4CAF-464E-E807646CBF0A}"/>
                </a:ext>
              </a:extLst>
            </xdr:cNvPr>
            <xdr:cNvSpPr/>
          </xdr:nvSpPr>
          <xdr:spPr>
            <a:xfrm>
              <a:off x="8097049" y="2143025"/>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46" name="Freeform: Shape 26">
              <a:extLst>
                <a:ext uri="{FF2B5EF4-FFF2-40B4-BE49-F238E27FC236}">
                  <a16:creationId xmlns:a16="http://schemas.microsoft.com/office/drawing/2014/main" id="{2B9F885F-0CB2-4386-09BA-CCF6D48BBA8B}"/>
                </a:ext>
              </a:extLst>
            </xdr:cNvPr>
            <xdr:cNvSpPr/>
          </xdr:nvSpPr>
          <xdr:spPr>
            <a:xfrm>
              <a:off x="8097049" y="222459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grpSp>
    </xdr:grpSp>
    <xdr:clientData/>
  </xdr:twoCellAnchor>
</xdr:wsDr>
</file>

<file path=xl/drawings/drawing5.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16383</xdr:col>
      <xdr:colOff>3082971</xdr:colOff>
      <xdr:row>0</xdr:row>
      <xdr:rowOff>873125</xdr:rowOff>
    </xdr:to>
    <xdr:sp macro="" textlink="">
      <xdr:nvSpPr>
        <xdr:cNvPr id="2" name="Retângulo 1">
          <a:extLst>
            <a:ext uri="{FF2B5EF4-FFF2-40B4-BE49-F238E27FC236}">
              <a16:creationId xmlns:a16="http://schemas.microsoft.com/office/drawing/2014/main" id="{00000000-0008-0000-0500-000002000000}"/>
            </a:ext>
          </a:extLst>
        </xdr:cNvPr>
        <xdr:cNvSpPr/>
      </xdr:nvSpPr>
      <xdr:spPr>
        <a:xfrm>
          <a:off x="0" y="0"/>
          <a:ext cx="26968813" cy="873125"/>
        </a:xfrm>
        <a:prstGeom prst="rect">
          <a:avLst/>
        </a:prstGeom>
        <a:gradFill>
          <a:gsLst>
            <a:gs pos="0">
              <a:srgbClr val="002060"/>
            </a:gs>
            <a:gs pos="100000">
              <a:srgbClr val="3363F4">
                <a:alpha val="80000"/>
              </a:srgbClr>
            </a:gs>
          </a:gsLst>
          <a:lin ang="2700000" scaled="0"/>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1</xdr:col>
      <xdr:colOff>22858</xdr:colOff>
      <xdr:row>1</xdr:row>
      <xdr:rowOff>58899</xdr:rowOff>
    </xdr:from>
    <xdr:to>
      <xdr:col>4</xdr:col>
      <xdr:colOff>1546575</xdr:colOff>
      <xdr:row>4</xdr:row>
      <xdr:rowOff>20002</xdr:rowOff>
    </xdr:to>
    <xdr:sp macro="" textlink="">
      <xdr:nvSpPr>
        <xdr:cNvPr id="3" name="CaixaDeTexto 2">
          <a:extLst>
            <a:ext uri="{FF2B5EF4-FFF2-40B4-BE49-F238E27FC236}">
              <a16:creationId xmlns:a16="http://schemas.microsoft.com/office/drawing/2014/main" id="{00000000-0008-0000-0500-000003000000}"/>
            </a:ext>
          </a:extLst>
        </xdr:cNvPr>
        <xdr:cNvSpPr txBox="1"/>
      </xdr:nvSpPr>
      <xdr:spPr>
        <a:xfrm>
          <a:off x="141921" y="940438"/>
          <a:ext cx="5667092" cy="4883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pt-BR" sz="2000" b="1" u="sng">
              <a:solidFill>
                <a:srgbClr val="002060"/>
              </a:solidFill>
            </a:rPr>
            <a:t>PRIVACIDADE</a:t>
          </a:r>
        </a:p>
        <a:p>
          <a:endParaRPr lang="pt-BR" sz="2000" b="1" u="sng">
            <a:solidFill>
              <a:srgbClr val="002060"/>
            </a:solidFill>
          </a:endParaRPr>
        </a:p>
      </xdr:txBody>
    </xdr:sp>
    <xdr:clientData/>
  </xdr:twoCellAnchor>
  <xdr:twoCellAnchor>
    <xdr:from>
      <xdr:col>0</xdr:col>
      <xdr:colOff>175260</xdr:colOff>
      <xdr:row>0</xdr:row>
      <xdr:rowOff>91440</xdr:rowOff>
    </xdr:from>
    <xdr:to>
      <xdr:col>1</xdr:col>
      <xdr:colOff>882660</xdr:colOff>
      <xdr:row>0</xdr:row>
      <xdr:rowOff>775440</xdr:rowOff>
    </xdr:to>
    <xdr:sp macro="" textlink="">
      <xdr:nvSpPr>
        <xdr:cNvPr id="4" name="Retângulo: Cantos Arredondados 3">
          <a:extLst>
            <a:ext uri="{FF2B5EF4-FFF2-40B4-BE49-F238E27FC236}">
              <a16:creationId xmlns:a16="http://schemas.microsoft.com/office/drawing/2014/main" id="{00000000-0008-0000-0500-000004000000}"/>
            </a:ext>
          </a:extLst>
        </xdr:cNvPr>
        <xdr:cNvSpPr/>
      </xdr:nvSpPr>
      <xdr:spPr>
        <a:xfrm>
          <a:off x="171450" y="95250"/>
          <a:ext cx="741690" cy="684000"/>
        </a:xfrm>
        <a:prstGeom prst="roundRect">
          <a:avLst/>
        </a:prstGeom>
        <a:solidFill>
          <a:schemeClr val="bg1"/>
        </a:solidFill>
        <a:ln>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0</xdr:col>
      <xdr:colOff>0</xdr:colOff>
      <xdr:row>4</xdr:row>
      <xdr:rowOff>794</xdr:rowOff>
    </xdr:from>
    <xdr:to>
      <xdr:col>16383</xdr:col>
      <xdr:colOff>3182779</xdr:colOff>
      <xdr:row>4</xdr:row>
      <xdr:rowOff>17213</xdr:rowOff>
    </xdr:to>
    <xdr:cxnSp macro="">
      <xdr:nvCxnSpPr>
        <xdr:cNvPr id="5" name="Conector reto 5">
          <a:extLst>
            <a:ext uri="{FF2B5EF4-FFF2-40B4-BE49-F238E27FC236}">
              <a16:creationId xmlns:a16="http://schemas.microsoft.com/office/drawing/2014/main" id="{00000000-0008-0000-0500-000005000000}"/>
            </a:ext>
          </a:extLst>
        </xdr:cNvPr>
        <xdr:cNvCxnSpPr/>
      </xdr:nvCxnSpPr>
      <xdr:spPr>
        <a:xfrm>
          <a:off x="0" y="1405732"/>
          <a:ext cx="26911935" cy="16419"/>
        </a:xfrm>
        <a:prstGeom prst="line">
          <a:avLst/>
        </a:prstGeom>
        <a:ln w="28575">
          <a:solidFill>
            <a:schemeClr val="accent5">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absolute">
    <xdr:from>
      <xdr:col>1</xdr:col>
      <xdr:colOff>130492</xdr:colOff>
      <xdr:row>0</xdr:row>
      <xdr:rowOff>93345</xdr:rowOff>
    </xdr:from>
    <xdr:to>
      <xdr:col>2</xdr:col>
      <xdr:colOff>56991</xdr:colOff>
      <xdr:row>0</xdr:row>
      <xdr:rowOff>360045</xdr:rowOff>
    </xdr:to>
    <xdr:pic>
      <xdr:nvPicPr>
        <xdr:cNvPr id="6" name="Imagem 39">
          <a:extLst>
            <a:ext uri="{FF2B5EF4-FFF2-40B4-BE49-F238E27FC236}">
              <a16:creationId xmlns:a16="http://schemas.microsoft.com/office/drawing/2014/main" id="{00000000-0008-0000-0500-000006000000}"/>
            </a:ext>
          </a:extLst>
        </xdr:cNvPr>
        <xdr:cNvPicPr>
          <a:picLocks noChangeAspect="1" noChangeArrowheads="1"/>
        </xdr:cNvPicPr>
      </xdr:nvPicPr>
      <xdr:blipFill rotWithShape="1">
        <a:blip xmlns:r="http://schemas.openxmlformats.org/officeDocument/2006/relationships" r:embed="rId1"/>
        <a:srcRect l="7500" t="3604" r="10000" b="8109"/>
        <a:stretch>
          <a:fillRect/>
        </a:stretch>
      </xdr:blipFill>
      <xdr:spPr bwMode="auto">
        <a:xfrm>
          <a:off x="238125" y="93345"/>
          <a:ext cx="620395" cy="266700"/>
        </a:xfrm>
        <a:prstGeom prst="rect">
          <a:avLst/>
        </a:prstGeom>
        <a:solidFill>
          <a:srgbClr xmlns:mc="http://schemas.openxmlformats.org/markup-compatibility/2006" xmlns:a14="http://schemas.microsoft.com/office/drawing/2010/main" val="FFFFFF" mc:Ignorable="a14" a14:legacySpreadsheetColorIndex="9"/>
        </a:solidFill>
        <a:ln w="9525">
          <a:noFill/>
          <a:miter lim="800000"/>
          <a:headEnd/>
          <a:tailEnd/>
        </a:ln>
      </xdr:spPr>
    </xdr:pic>
    <xdr:clientData/>
  </xdr:twoCellAnchor>
  <xdr:twoCellAnchor editAs="absolute">
    <xdr:from>
      <xdr:col>1</xdr:col>
      <xdr:colOff>57467</xdr:colOff>
      <xdr:row>0</xdr:row>
      <xdr:rowOff>91440</xdr:rowOff>
    </xdr:from>
    <xdr:to>
      <xdr:col>2</xdr:col>
      <xdr:colOff>345555</xdr:colOff>
      <xdr:row>0</xdr:row>
      <xdr:rowOff>783060</xdr:rowOff>
    </xdr:to>
    <xdr:sp macro="" textlink="">
      <xdr:nvSpPr>
        <xdr:cNvPr id="7" name="Retângulo: Cantos Arredondados 3">
          <a:extLst>
            <a:ext uri="{FF2B5EF4-FFF2-40B4-BE49-F238E27FC236}">
              <a16:creationId xmlns:a16="http://schemas.microsoft.com/office/drawing/2014/main" id="{00000000-0008-0000-0500-000007000000}"/>
            </a:ext>
          </a:extLst>
        </xdr:cNvPr>
        <xdr:cNvSpPr/>
      </xdr:nvSpPr>
      <xdr:spPr>
        <a:xfrm>
          <a:off x="168910" y="91440"/>
          <a:ext cx="971983" cy="691620"/>
        </a:xfrm>
        <a:prstGeom prst="roundRect">
          <a:avLst/>
        </a:prstGeom>
        <a:solidFill>
          <a:schemeClr val="bg1"/>
        </a:solidFill>
        <a:ln>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2</xdr:col>
      <xdr:colOff>476355</xdr:colOff>
      <xdr:row>0</xdr:row>
      <xdr:rowOff>243840</xdr:rowOff>
    </xdr:from>
    <xdr:to>
      <xdr:col>5</xdr:col>
      <xdr:colOff>935143</xdr:colOff>
      <xdr:row>0</xdr:row>
      <xdr:rowOff>664512</xdr:rowOff>
    </xdr:to>
    <xdr:sp macro="" textlink="FORM1!C6">
      <xdr:nvSpPr>
        <xdr:cNvPr id="8" name="CaixaDeTexto 4">
          <a:extLst>
            <a:ext uri="{FF2B5EF4-FFF2-40B4-BE49-F238E27FC236}">
              <a16:creationId xmlns:a16="http://schemas.microsoft.com/office/drawing/2014/main" id="{00000000-0008-0000-0500-000008000000}"/>
            </a:ext>
          </a:extLst>
        </xdr:cNvPr>
        <xdr:cNvSpPr txBox="1"/>
      </xdr:nvSpPr>
      <xdr:spPr>
        <a:xfrm>
          <a:off x="1279313" y="243840"/>
          <a:ext cx="6623367" cy="42067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fld id="{50B80CE9-C92B-48D8-A3C8-9D81E1109746}" type="TxLink">
            <a:rPr lang="en-US" sz="2000" b="1" i="0" u="none" strike="noStrike">
              <a:solidFill>
                <a:schemeClr val="bg1"/>
              </a:solidFill>
              <a:latin typeface="Calibri"/>
              <a:ea typeface="+mn-ea"/>
              <a:cs typeface="Calibri"/>
            </a:rPr>
            <a:pPr/>
            <a:t> </a:t>
          </a:fld>
          <a:endParaRPr lang="pt-BR" sz="2000" b="1" i="0" u="none" strike="noStrike">
            <a:solidFill>
              <a:schemeClr val="bg1"/>
            </a:solidFill>
            <a:latin typeface="Calibri"/>
            <a:ea typeface="+mn-ea"/>
            <a:cs typeface="Calibri"/>
          </a:endParaRPr>
        </a:p>
      </xdr:txBody>
    </xdr:sp>
    <xdr:clientData/>
  </xdr:twoCellAnchor>
  <xdr:twoCellAnchor editAs="oneCell">
    <xdr:from>
      <xdr:col>1</xdr:col>
      <xdr:colOff>60482</xdr:colOff>
      <xdr:row>0</xdr:row>
      <xdr:rowOff>307974</xdr:rowOff>
    </xdr:from>
    <xdr:to>
      <xdr:col>2</xdr:col>
      <xdr:colOff>284843</xdr:colOff>
      <xdr:row>0</xdr:row>
      <xdr:rowOff>629919</xdr:rowOff>
    </xdr:to>
    <xdr:pic>
      <xdr:nvPicPr>
        <xdr:cNvPr id="9" name="Picture 9">
          <a:extLst>
            <a:ext uri="{FF2B5EF4-FFF2-40B4-BE49-F238E27FC236}">
              <a16:creationId xmlns:a16="http://schemas.microsoft.com/office/drawing/2014/main" id="{00000000-0008-0000-0500-000009000000}"/>
            </a:ext>
          </a:extLst>
        </xdr:cNvPr>
        <xdr:cNvPicPr>
          <a:picLocks noChangeAspect="1"/>
        </xdr:cNvPicPr>
      </xdr:nvPicPr>
      <xdr:blipFill>
        <a:blip xmlns:r="http://schemas.openxmlformats.org/officeDocument/2006/relationships" r:embed="rId2"/>
        <a:stretch>
          <a:fillRect/>
        </a:stretch>
      </xdr:blipFill>
      <xdr:spPr>
        <a:xfrm>
          <a:off x="179545" y="307974"/>
          <a:ext cx="899207" cy="318135"/>
        </a:xfrm>
        <a:prstGeom prst="rect">
          <a:avLst/>
        </a:prstGeom>
      </xdr:spPr>
    </xdr:pic>
    <xdr:clientData/>
  </xdr:twoCellAnchor>
  <xdr:twoCellAnchor>
    <xdr:from>
      <xdr:col>2</xdr:col>
      <xdr:colOff>381276</xdr:colOff>
      <xdr:row>0</xdr:row>
      <xdr:rowOff>190137</xdr:rowOff>
    </xdr:from>
    <xdr:to>
      <xdr:col>3</xdr:col>
      <xdr:colOff>313271</xdr:colOff>
      <xdr:row>0</xdr:row>
      <xdr:rowOff>624900</xdr:rowOff>
    </xdr:to>
    <xdr:sp macro="" textlink="FORM1!E5">
      <xdr:nvSpPr>
        <xdr:cNvPr id="119" name="CaixaDeTexto 20">
          <a:extLst>
            <a:ext uri="{FF2B5EF4-FFF2-40B4-BE49-F238E27FC236}">
              <a16:creationId xmlns:a16="http://schemas.microsoft.com/office/drawing/2014/main" id="{00000000-0008-0000-0500-000077000000}"/>
            </a:ext>
          </a:extLst>
        </xdr:cNvPr>
        <xdr:cNvSpPr txBox="1"/>
      </xdr:nvSpPr>
      <xdr:spPr>
        <a:xfrm>
          <a:off x="1178995" y="190137"/>
          <a:ext cx="1551245" cy="4347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fld id="{43BD2642-C1CA-47C3-AF3D-919EA0D2D36C}" type="TxLink">
            <a:rPr lang="en-US" sz="2000" b="1" i="0" u="none" strike="noStrike">
              <a:solidFill>
                <a:srgbClr val="FFFFFF"/>
              </a:solidFill>
              <a:latin typeface="Calibri"/>
              <a:ea typeface="Calibri"/>
              <a:cs typeface="Calibri"/>
            </a:rPr>
            <a:pPr algn="ctr"/>
            <a:t>MENU: </a:t>
          </a:fld>
          <a:endParaRPr lang="en-US" sz="2000" b="1">
            <a:solidFill>
              <a:schemeClr val="bg1"/>
            </a:solidFill>
          </a:endParaRPr>
        </a:p>
      </xdr:txBody>
    </xdr:sp>
    <xdr:clientData/>
  </xdr:twoCellAnchor>
  <xdr:twoCellAnchor>
    <xdr:from>
      <xdr:col>6</xdr:col>
      <xdr:colOff>2549072</xdr:colOff>
      <xdr:row>0</xdr:row>
      <xdr:rowOff>335643</xdr:rowOff>
    </xdr:from>
    <xdr:to>
      <xdr:col>7</xdr:col>
      <xdr:colOff>139337</xdr:colOff>
      <xdr:row>0</xdr:row>
      <xdr:rowOff>741075</xdr:rowOff>
    </xdr:to>
    <xdr:sp macro="" textlink="FORM1!$F$18">
      <xdr:nvSpPr>
        <xdr:cNvPr id="120" name="CaixaDeTexto 20">
          <a:extLst>
            <a:ext uri="{FF2B5EF4-FFF2-40B4-BE49-F238E27FC236}">
              <a16:creationId xmlns:a16="http://schemas.microsoft.com/office/drawing/2014/main" id="{00000000-0008-0000-0500-000078000000}"/>
            </a:ext>
          </a:extLst>
        </xdr:cNvPr>
        <xdr:cNvSpPr txBox="1"/>
      </xdr:nvSpPr>
      <xdr:spPr>
        <a:xfrm>
          <a:off x="11588297" y="333738"/>
          <a:ext cx="596355" cy="41114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fld id="{2836AA05-0E21-4D10-AE58-EC7BFDBDE6AB}" type="TxLink">
            <a:rPr lang="en-US" sz="1800" b="1" i="0" u="none" strike="noStrike">
              <a:solidFill>
                <a:schemeClr val="bg1"/>
              </a:solidFill>
              <a:latin typeface="Calibri"/>
              <a:cs typeface="Calibri"/>
            </a:rPr>
            <a:pPr/>
            <a:t> </a:t>
          </a:fld>
          <a:endParaRPr lang="en-US" sz="5400" b="1" i="0" u="none" strike="noStrike">
            <a:solidFill>
              <a:schemeClr val="bg1"/>
            </a:solidFill>
            <a:latin typeface="Calibri"/>
            <a:cs typeface="Calibri"/>
          </a:endParaRPr>
        </a:p>
      </xdr:txBody>
    </xdr:sp>
    <xdr:clientData/>
  </xdr:twoCellAnchor>
  <xdr:twoCellAnchor>
    <xdr:from>
      <xdr:col>3</xdr:col>
      <xdr:colOff>358642</xdr:colOff>
      <xdr:row>0</xdr:row>
      <xdr:rowOff>0</xdr:rowOff>
    </xdr:from>
    <xdr:to>
      <xdr:col>4</xdr:col>
      <xdr:colOff>390253</xdr:colOff>
      <xdr:row>1</xdr:row>
      <xdr:rowOff>17555</xdr:rowOff>
    </xdr:to>
    <xdr:grpSp>
      <xdr:nvGrpSpPr>
        <xdr:cNvPr id="210" name="Group 10">
          <a:hlinkClick xmlns:r="http://schemas.openxmlformats.org/officeDocument/2006/relationships" r:id="rId3"/>
          <a:extLst>
            <a:ext uri="{FF2B5EF4-FFF2-40B4-BE49-F238E27FC236}">
              <a16:creationId xmlns:a16="http://schemas.microsoft.com/office/drawing/2014/main" id="{00000000-0008-0000-0500-0000D2000000}"/>
            </a:ext>
          </a:extLst>
        </xdr:cNvPr>
        <xdr:cNvGrpSpPr/>
      </xdr:nvGrpSpPr>
      <xdr:grpSpPr>
        <a:xfrm>
          <a:off x="2768467" y="0"/>
          <a:ext cx="1879461" cy="912905"/>
          <a:chOff x="6906260" y="251459"/>
          <a:chExt cx="1813560" cy="852171"/>
        </a:xfrm>
      </xdr:grpSpPr>
      <xdr:grpSp>
        <xdr:nvGrpSpPr>
          <xdr:cNvPr id="211" name="Agrupar 6">
            <a:hlinkClick xmlns:r="http://schemas.openxmlformats.org/officeDocument/2006/relationships" r:id="rId4"/>
            <a:extLst>
              <a:ext uri="{FF2B5EF4-FFF2-40B4-BE49-F238E27FC236}">
                <a16:creationId xmlns:a16="http://schemas.microsoft.com/office/drawing/2014/main" id="{00000000-0008-0000-0500-0000D3000000}"/>
              </a:ext>
            </a:extLst>
          </xdr:cNvPr>
          <xdr:cNvGrpSpPr/>
        </xdr:nvGrpSpPr>
        <xdr:grpSpPr>
          <a:xfrm>
            <a:off x="6906260" y="251459"/>
            <a:ext cx="1813560" cy="852171"/>
            <a:chOff x="5210175" y="147637"/>
            <a:chExt cx="2365883" cy="1038225"/>
          </a:xfrm>
          <a:solidFill>
            <a:srgbClr val="002060"/>
          </a:solidFill>
        </xdr:grpSpPr>
        <xdr:sp macro="" textlink="">
          <xdr:nvSpPr>
            <xdr:cNvPr id="271" name="Retângulo: Cantos Arredondados 7">
              <a:hlinkClick xmlns:r="http://schemas.openxmlformats.org/officeDocument/2006/relationships" r:id="rId3"/>
              <a:extLst>
                <a:ext uri="{FF2B5EF4-FFF2-40B4-BE49-F238E27FC236}">
                  <a16:creationId xmlns:a16="http://schemas.microsoft.com/office/drawing/2014/main" id="{00000000-0008-0000-0500-00000F010000}"/>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sp macro="" textlink="">
          <xdr:nvSpPr>
            <xdr:cNvPr id="272" name="Retângulo: Cantos Arredondados 8">
              <a:hlinkClick xmlns:r="http://schemas.openxmlformats.org/officeDocument/2006/relationships" r:id="rId3"/>
              <a:extLst>
                <a:ext uri="{FF2B5EF4-FFF2-40B4-BE49-F238E27FC236}">
                  <a16:creationId xmlns:a16="http://schemas.microsoft.com/office/drawing/2014/main" id="{00000000-0008-0000-0500-000010010000}"/>
                </a:ext>
              </a:extLst>
            </xdr:cNvPr>
            <xdr:cNvSpPr/>
          </xdr:nvSpPr>
          <xdr:spPr>
            <a:xfrm>
              <a:off x="5857875" y="419100"/>
              <a:ext cx="1677567" cy="485776"/>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400" b="1">
                  <a:solidFill>
                    <a:schemeClr val="bg1"/>
                  </a:solidFill>
                  <a:latin typeface="+mn-lt"/>
                </a:rPr>
                <a:t>CADASTROS</a:t>
              </a:r>
            </a:p>
          </xdr:txBody>
        </xdr:sp>
      </xdr:grpSp>
      <xdr:grpSp>
        <xdr:nvGrpSpPr>
          <xdr:cNvPr id="212" name="Group 12">
            <a:extLst>
              <a:ext uri="{FF2B5EF4-FFF2-40B4-BE49-F238E27FC236}">
                <a16:creationId xmlns:a16="http://schemas.microsoft.com/office/drawing/2014/main" id="{00000000-0008-0000-0500-0000D4000000}"/>
              </a:ext>
            </a:extLst>
          </xdr:cNvPr>
          <xdr:cNvGrpSpPr/>
        </xdr:nvGrpSpPr>
        <xdr:grpSpPr>
          <a:xfrm>
            <a:off x="6985001" y="508000"/>
            <a:ext cx="615950" cy="594035"/>
            <a:chOff x="10426051" y="2130696"/>
            <a:chExt cx="1130901" cy="1090665"/>
          </a:xfrm>
        </xdr:grpSpPr>
        <xdr:sp macro="" textlink="">
          <xdr:nvSpPr>
            <xdr:cNvPr id="213" name="Freeform: Shape 13">
              <a:extLst>
                <a:ext uri="{FF2B5EF4-FFF2-40B4-BE49-F238E27FC236}">
                  <a16:creationId xmlns:a16="http://schemas.microsoft.com/office/drawing/2014/main" id="{00000000-0008-0000-0500-0000D5000000}"/>
                </a:ext>
              </a:extLst>
            </xdr:cNvPr>
            <xdr:cNvSpPr/>
          </xdr:nvSpPr>
          <xdr:spPr>
            <a:xfrm>
              <a:off x="10681672" y="2130696"/>
              <a:ext cx="692937" cy="764174"/>
            </a:xfrm>
            <a:custGeom>
              <a:avLst/>
              <a:gdLst>
                <a:gd name="connsiteX0" fmla="*/ 692938 w 692937"/>
                <a:gd name="connsiteY0" fmla="*/ 764175 h 764174"/>
                <a:gd name="connsiteX1" fmla="*/ 17351 w 692937"/>
                <a:gd name="connsiteY1" fmla="*/ 764175 h 764174"/>
                <a:gd name="connsiteX2" fmla="*/ 0 w 692937"/>
                <a:gd name="connsiteY2" fmla="*/ 746946 h 764174"/>
                <a:gd name="connsiteX3" fmla="*/ 17351 w 692937"/>
                <a:gd name="connsiteY3" fmla="*/ 17351 h 764174"/>
                <a:gd name="connsiteX4" fmla="*/ 675587 w 692937"/>
                <a:gd name="connsiteY4" fmla="*/ 0 h 764174"/>
                <a:gd name="connsiteX5" fmla="*/ 692938 w 692937"/>
                <a:gd name="connsiteY5" fmla="*/ 17351 h 764174"/>
                <a:gd name="connsiteX6" fmla="*/ 692938 w 692937"/>
                <a:gd name="connsiteY6" fmla="*/ 764175 h 76417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692937" h="764174">
                  <a:moveTo>
                    <a:pt x="692938" y="764175"/>
                  </a:moveTo>
                  <a:lnTo>
                    <a:pt x="17351" y="764175"/>
                  </a:lnTo>
                  <a:lnTo>
                    <a:pt x="0" y="746946"/>
                  </a:lnTo>
                  <a:lnTo>
                    <a:pt x="17351" y="17351"/>
                  </a:lnTo>
                  <a:lnTo>
                    <a:pt x="675587" y="0"/>
                  </a:lnTo>
                  <a:lnTo>
                    <a:pt x="692938" y="17351"/>
                  </a:lnTo>
                  <a:lnTo>
                    <a:pt x="692938" y="764175"/>
                  </a:ln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4" name="Freeform: Shape 14">
              <a:extLst>
                <a:ext uri="{FF2B5EF4-FFF2-40B4-BE49-F238E27FC236}">
                  <a16:creationId xmlns:a16="http://schemas.microsoft.com/office/drawing/2014/main" id="{00000000-0008-0000-0500-0000D6000000}"/>
                </a:ext>
              </a:extLst>
            </xdr:cNvPr>
            <xdr:cNvSpPr/>
          </xdr:nvSpPr>
          <xdr:spPr>
            <a:xfrm>
              <a:off x="10681672" y="2130696"/>
              <a:ext cx="675587" cy="746823"/>
            </a:xfrm>
            <a:custGeom>
              <a:avLst/>
              <a:gdLst>
                <a:gd name="connsiteX0" fmla="*/ 0 w 675587"/>
                <a:gd name="connsiteY0" fmla="*/ 0 h 746823"/>
                <a:gd name="connsiteX1" fmla="*/ 675587 w 675587"/>
                <a:gd name="connsiteY1" fmla="*/ 0 h 746823"/>
                <a:gd name="connsiteX2" fmla="*/ 675587 w 675587"/>
                <a:gd name="connsiteY2" fmla="*/ 746824 h 746823"/>
                <a:gd name="connsiteX3" fmla="*/ 0 w 675587"/>
                <a:gd name="connsiteY3" fmla="*/ 746824 h 746823"/>
              </a:gdLst>
              <a:ahLst/>
              <a:cxnLst>
                <a:cxn ang="0">
                  <a:pos x="connsiteX0" y="connsiteY0"/>
                </a:cxn>
                <a:cxn ang="0">
                  <a:pos x="connsiteX1" y="connsiteY1"/>
                </a:cxn>
                <a:cxn ang="0">
                  <a:pos x="connsiteX2" y="connsiteY2"/>
                </a:cxn>
                <a:cxn ang="0">
                  <a:pos x="connsiteX3" y="connsiteY3"/>
                </a:cxn>
              </a:cxnLst>
              <a:rect l="l" t="t" r="r" b="b"/>
              <a:pathLst>
                <a:path w="675587" h="746823">
                  <a:moveTo>
                    <a:pt x="0" y="0"/>
                  </a:moveTo>
                  <a:lnTo>
                    <a:pt x="675587" y="0"/>
                  </a:lnTo>
                  <a:lnTo>
                    <a:pt x="675587" y="746824"/>
                  </a:lnTo>
                  <a:lnTo>
                    <a:pt x="0" y="746824"/>
                  </a:lnTo>
                  <a:close/>
                </a:path>
              </a:pathLst>
            </a:custGeom>
            <a:solidFill>
              <a:srgbClr val="FFFFFF"/>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5" name="Freeform: Shape 15">
              <a:extLst>
                <a:ext uri="{FF2B5EF4-FFF2-40B4-BE49-F238E27FC236}">
                  <a16:creationId xmlns:a16="http://schemas.microsoft.com/office/drawing/2014/main" id="{00000000-0008-0000-0500-0000D7000000}"/>
                </a:ext>
              </a:extLst>
            </xdr:cNvPr>
            <xdr:cNvSpPr/>
          </xdr:nvSpPr>
          <xdr:spPr>
            <a:xfrm>
              <a:off x="11050318" y="2558360"/>
              <a:ext cx="33357" cy="13318"/>
            </a:xfrm>
            <a:custGeom>
              <a:avLst/>
              <a:gdLst>
                <a:gd name="connsiteX0" fmla="*/ 0 w 33357"/>
                <a:gd name="connsiteY0" fmla="*/ 0 h 13318"/>
                <a:gd name="connsiteX1" fmla="*/ 33358 w 33357"/>
                <a:gd name="connsiteY1" fmla="*/ 0 h 13318"/>
                <a:gd name="connsiteX2" fmla="*/ 33358 w 33357"/>
                <a:gd name="connsiteY2" fmla="*/ 13319 h 13318"/>
                <a:gd name="connsiteX3" fmla="*/ 0 w 33357"/>
                <a:gd name="connsiteY3" fmla="*/ 13319 h 13318"/>
              </a:gdLst>
              <a:ahLst/>
              <a:cxnLst>
                <a:cxn ang="0">
                  <a:pos x="connsiteX0" y="connsiteY0"/>
                </a:cxn>
                <a:cxn ang="0">
                  <a:pos x="connsiteX1" y="connsiteY1"/>
                </a:cxn>
                <a:cxn ang="0">
                  <a:pos x="connsiteX2" y="connsiteY2"/>
                </a:cxn>
                <a:cxn ang="0">
                  <a:pos x="connsiteX3" y="connsiteY3"/>
                </a:cxn>
              </a:cxnLst>
              <a:rect l="l" t="t" r="r" b="b"/>
              <a:pathLst>
                <a:path w="33357" h="13318">
                  <a:moveTo>
                    <a:pt x="0" y="0"/>
                  </a:moveTo>
                  <a:lnTo>
                    <a:pt x="33358" y="0"/>
                  </a:lnTo>
                  <a:lnTo>
                    <a:pt x="33358"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6" name="Freeform: Shape 16">
              <a:extLst>
                <a:ext uri="{FF2B5EF4-FFF2-40B4-BE49-F238E27FC236}">
                  <a16:creationId xmlns:a16="http://schemas.microsoft.com/office/drawing/2014/main" id="{00000000-0008-0000-0500-0000D8000000}"/>
                </a:ext>
              </a:extLst>
            </xdr:cNvPr>
            <xdr:cNvSpPr/>
          </xdr:nvSpPr>
          <xdr:spPr>
            <a:xfrm>
              <a:off x="10855426" y="2558360"/>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7" name="Freeform: Shape 17">
              <a:extLst>
                <a:ext uri="{FF2B5EF4-FFF2-40B4-BE49-F238E27FC236}">
                  <a16:creationId xmlns:a16="http://schemas.microsoft.com/office/drawing/2014/main" id="{00000000-0008-0000-0500-0000D9000000}"/>
                </a:ext>
              </a:extLst>
            </xdr:cNvPr>
            <xdr:cNvSpPr/>
          </xdr:nvSpPr>
          <xdr:spPr>
            <a:xfrm>
              <a:off x="10786633" y="2558360"/>
              <a:ext cx="55351" cy="13318"/>
            </a:xfrm>
            <a:custGeom>
              <a:avLst/>
              <a:gdLst>
                <a:gd name="connsiteX0" fmla="*/ 0 w 55351"/>
                <a:gd name="connsiteY0" fmla="*/ 0 h 13318"/>
                <a:gd name="connsiteX1" fmla="*/ 55352 w 55351"/>
                <a:gd name="connsiteY1" fmla="*/ 0 h 13318"/>
                <a:gd name="connsiteX2" fmla="*/ 55352 w 55351"/>
                <a:gd name="connsiteY2" fmla="*/ 13319 h 13318"/>
                <a:gd name="connsiteX3" fmla="*/ 0 w 5535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5351" h="13318">
                  <a:moveTo>
                    <a:pt x="0" y="0"/>
                  </a:moveTo>
                  <a:lnTo>
                    <a:pt x="55352" y="0"/>
                  </a:lnTo>
                  <a:lnTo>
                    <a:pt x="5535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8" name="Freeform: Shape 18">
              <a:extLst>
                <a:ext uri="{FF2B5EF4-FFF2-40B4-BE49-F238E27FC236}">
                  <a16:creationId xmlns:a16="http://schemas.microsoft.com/office/drawing/2014/main" id="{00000000-0008-0000-0500-0000DA000000}"/>
                </a:ext>
              </a:extLst>
            </xdr:cNvPr>
            <xdr:cNvSpPr/>
          </xdr:nvSpPr>
          <xdr:spPr>
            <a:xfrm>
              <a:off x="10855426" y="2627886"/>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9" name="Freeform: Shape 19">
              <a:extLst>
                <a:ext uri="{FF2B5EF4-FFF2-40B4-BE49-F238E27FC236}">
                  <a16:creationId xmlns:a16="http://schemas.microsoft.com/office/drawing/2014/main" id="{00000000-0008-0000-0500-0000DB000000}"/>
                </a:ext>
              </a:extLst>
            </xdr:cNvPr>
            <xdr:cNvSpPr/>
          </xdr:nvSpPr>
          <xdr:spPr>
            <a:xfrm>
              <a:off x="10786633" y="2593185"/>
              <a:ext cx="81133" cy="13318"/>
            </a:xfrm>
            <a:custGeom>
              <a:avLst/>
              <a:gdLst>
                <a:gd name="connsiteX0" fmla="*/ 0 w 81133"/>
                <a:gd name="connsiteY0" fmla="*/ 0 h 13318"/>
                <a:gd name="connsiteX1" fmla="*/ 81134 w 81133"/>
                <a:gd name="connsiteY1" fmla="*/ 0 h 13318"/>
                <a:gd name="connsiteX2" fmla="*/ 81134 w 81133"/>
                <a:gd name="connsiteY2" fmla="*/ 13319 h 13318"/>
                <a:gd name="connsiteX3" fmla="*/ 0 w 81133"/>
                <a:gd name="connsiteY3" fmla="*/ 13319 h 13318"/>
              </a:gdLst>
              <a:ahLst/>
              <a:cxnLst>
                <a:cxn ang="0">
                  <a:pos x="connsiteX0" y="connsiteY0"/>
                </a:cxn>
                <a:cxn ang="0">
                  <a:pos x="connsiteX1" y="connsiteY1"/>
                </a:cxn>
                <a:cxn ang="0">
                  <a:pos x="connsiteX2" y="connsiteY2"/>
                </a:cxn>
                <a:cxn ang="0">
                  <a:pos x="connsiteX3" y="connsiteY3"/>
                </a:cxn>
              </a:cxnLst>
              <a:rect l="l" t="t" r="r" b="b"/>
              <a:pathLst>
                <a:path w="81133" h="13318">
                  <a:moveTo>
                    <a:pt x="0" y="0"/>
                  </a:moveTo>
                  <a:lnTo>
                    <a:pt x="81134" y="0"/>
                  </a:lnTo>
                  <a:lnTo>
                    <a:pt x="81134"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0" name="Freeform: Shape 20">
              <a:extLst>
                <a:ext uri="{FF2B5EF4-FFF2-40B4-BE49-F238E27FC236}">
                  <a16:creationId xmlns:a16="http://schemas.microsoft.com/office/drawing/2014/main" id="{00000000-0008-0000-0500-0000DC000000}"/>
                </a:ext>
              </a:extLst>
            </xdr:cNvPr>
            <xdr:cNvSpPr/>
          </xdr:nvSpPr>
          <xdr:spPr>
            <a:xfrm>
              <a:off x="10786633" y="2627886"/>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1" name="Freeform: Shape 21">
              <a:extLst>
                <a:ext uri="{FF2B5EF4-FFF2-40B4-BE49-F238E27FC236}">
                  <a16:creationId xmlns:a16="http://schemas.microsoft.com/office/drawing/2014/main" id="{00000000-0008-0000-0500-0000DD000000}"/>
                </a:ext>
              </a:extLst>
            </xdr:cNvPr>
            <xdr:cNvSpPr/>
          </xdr:nvSpPr>
          <xdr:spPr>
            <a:xfrm>
              <a:off x="10752420" y="2398048"/>
              <a:ext cx="102028" cy="10874"/>
            </a:xfrm>
            <a:custGeom>
              <a:avLst/>
              <a:gdLst>
                <a:gd name="connsiteX0" fmla="*/ 0 w 102028"/>
                <a:gd name="connsiteY0" fmla="*/ 0 h 10874"/>
                <a:gd name="connsiteX1" fmla="*/ 102028 w 102028"/>
                <a:gd name="connsiteY1" fmla="*/ 0 h 10874"/>
                <a:gd name="connsiteX2" fmla="*/ 102028 w 102028"/>
                <a:gd name="connsiteY2" fmla="*/ 10875 h 10874"/>
                <a:gd name="connsiteX3" fmla="*/ 0 w 10202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02028" h="10874">
                  <a:moveTo>
                    <a:pt x="0" y="0"/>
                  </a:moveTo>
                  <a:lnTo>
                    <a:pt x="102028" y="0"/>
                  </a:lnTo>
                  <a:lnTo>
                    <a:pt x="102028"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2" name="Freeform: Shape 22">
              <a:extLst>
                <a:ext uri="{FF2B5EF4-FFF2-40B4-BE49-F238E27FC236}">
                  <a16:creationId xmlns:a16="http://schemas.microsoft.com/office/drawing/2014/main" id="{00000000-0008-0000-0500-0000DE000000}"/>
                </a:ext>
              </a:extLst>
            </xdr:cNvPr>
            <xdr:cNvSpPr/>
          </xdr:nvSpPr>
          <xdr:spPr>
            <a:xfrm>
              <a:off x="10891227" y="2366889"/>
              <a:ext cx="51564" cy="10874"/>
            </a:xfrm>
            <a:custGeom>
              <a:avLst/>
              <a:gdLst>
                <a:gd name="connsiteX0" fmla="*/ 0 w 51564"/>
                <a:gd name="connsiteY0" fmla="*/ 0 h 10874"/>
                <a:gd name="connsiteX1" fmla="*/ 51564 w 51564"/>
                <a:gd name="connsiteY1" fmla="*/ 0 h 10874"/>
                <a:gd name="connsiteX2" fmla="*/ 51564 w 51564"/>
                <a:gd name="connsiteY2" fmla="*/ 10875 h 10874"/>
                <a:gd name="connsiteX3" fmla="*/ 0 w 5156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1564" h="10874">
                  <a:moveTo>
                    <a:pt x="0" y="0"/>
                  </a:moveTo>
                  <a:lnTo>
                    <a:pt x="51564" y="0"/>
                  </a:lnTo>
                  <a:lnTo>
                    <a:pt x="51564"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3" name="Freeform: Shape 23">
              <a:extLst>
                <a:ext uri="{FF2B5EF4-FFF2-40B4-BE49-F238E27FC236}">
                  <a16:creationId xmlns:a16="http://schemas.microsoft.com/office/drawing/2014/main" id="{00000000-0008-0000-0500-0000DF000000}"/>
                </a:ext>
              </a:extLst>
            </xdr:cNvPr>
            <xdr:cNvSpPr/>
          </xdr:nvSpPr>
          <xdr:spPr>
            <a:xfrm>
              <a:off x="10939370" y="2398048"/>
              <a:ext cx="197214" cy="10874"/>
            </a:xfrm>
            <a:custGeom>
              <a:avLst/>
              <a:gdLst>
                <a:gd name="connsiteX0" fmla="*/ 0 w 197214"/>
                <a:gd name="connsiteY0" fmla="*/ 0 h 10874"/>
                <a:gd name="connsiteX1" fmla="*/ 197214 w 197214"/>
                <a:gd name="connsiteY1" fmla="*/ 0 h 10874"/>
                <a:gd name="connsiteX2" fmla="*/ 197214 w 197214"/>
                <a:gd name="connsiteY2" fmla="*/ 10875 h 10874"/>
                <a:gd name="connsiteX3" fmla="*/ 0 w 1972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97214" h="10874">
                  <a:moveTo>
                    <a:pt x="0" y="0"/>
                  </a:moveTo>
                  <a:lnTo>
                    <a:pt x="197214" y="0"/>
                  </a:lnTo>
                  <a:lnTo>
                    <a:pt x="197214"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4" name="Freeform: Shape 24">
              <a:extLst>
                <a:ext uri="{FF2B5EF4-FFF2-40B4-BE49-F238E27FC236}">
                  <a16:creationId xmlns:a16="http://schemas.microsoft.com/office/drawing/2014/main" id="{00000000-0008-0000-0500-0000E0000000}"/>
                </a:ext>
              </a:extLst>
            </xdr:cNvPr>
            <xdr:cNvSpPr/>
          </xdr:nvSpPr>
          <xdr:spPr>
            <a:xfrm>
              <a:off x="11180817" y="2398048"/>
              <a:ext cx="78201" cy="10874"/>
            </a:xfrm>
            <a:custGeom>
              <a:avLst/>
              <a:gdLst>
                <a:gd name="connsiteX0" fmla="*/ 0 w 78201"/>
                <a:gd name="connsiteY0" fmla="*/ 0 h 10874"/>
                <a:gd name="connsiteX1" fmla="*/ 78201 w 78201"/>
                <a:gd name="connsiteY1" fmla="*/ 0 h 10874"/>
                <a:gd name="connsiteX2" fmla="*/ 78201 w 78201"/>
                <a:gd name="connsiteY2" fmla="*/ 10875 h 10874"/>
                <a:gd name="connsiteX3" fmla="*/ 0 w 782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8201" h="10874">
                  <a:moveTo>
                    <a:pt x="0" y="0"/>
                  </a:moveTo>
                  <a:lnTo>
                    <a:pt x="78201" y="0"/>
                  </a:lnTo>
                  <a:lnTo>
                    <a:pt x="78201"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5" name="Freeform: Shape 25">
              <a:extLst>
                <a:ext uri="{FF2B5EF4-FFF2-40B4-BE49-F238E27FC236}">
                  <a16:creationId xmlns:a16="http://schemas.microsoft.com/office/drawing/2014/main" id="{00000000-0008-0000-0500-0000E1000000}"/>
                </a:ext>
              </a:extLst>
            </xdr:cNvPr>
            <xdr:cNvSpPr/>
          </xdr:nvSpPr>
          <xdr:spPr>
            <a:xfrm>
              <a:off x="10972239" y="2366889"/>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6" name="Freeform: Shape 26">
              <a:extLst>
                <a:ext uri="{FF2B5EF4-FFF2-40B4-BE49-F238E27FC236}">
                  <a16:creationId xmlns:a16="http://schemas.microsoft.com/office/drawing/2014/main" id="{00000000-0008-0000-0500-0000E2000000}"/>
                </a:ext>
              </a:extLst>
            </xdr:cNvPr>
            <xdr:cNvSpPr/>
          </xdr:nvSpPr>
          <xdr:spPr>
            <a:xfrm>
              <a:off x="10739345" y="2321312"/>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solidFill>
              <a:srgbClr val="F04C4D"/>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7" name="Freeform: Shape 27">
              <a:extLst>
                <a:ext uri="{FF2B5EF4-FFF2-40B4-BE49-F238E27FC236}">
                  <a16:creationId xmlns:a16="http://schemas.microsoft.com/office/drawing/2014/main" id="{00000000-0008-0000-0500-0000E3000000}"/>
                </a:ext>
              </a:extLst>
            </xdr:cNvPr>
            <xdr:cNvSpPr/>
          </xdr:nvSpPr>
          <xdr:spPr>
            <a:xfrm>
              <a:off x="10743866" y="2366889"/>
              <a:ext cx="125244" cy="10874"/>
            </a:xfrm>
            <a:custGeom>
              <a:avLst/>
              <a:gdLst>
                <a:gd name="connsiteX0" fmla="*/ 0 w 125244"/>
                <a:gd name="connsiteY0" fmla="*/ 0 h 10874"/>
                <a:gd name="connsiteX1" fmla="*/ 125245 w 125244"/>
                <a:gd name="connsiteY1" fmla="*/ 0 h 10874"/>
                <a:gd name="connsiteX2" fmla="*/ 125245 w 125244"/>
                <a:gd name="connsiteY2" fmla="*/ 10875 h 10874"/>
                <a:gd name="connsiteX3" fmla="*/ 0 w 1252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25244" h="10874">
                  <a:moveTo>
                    <a:pt x="0" y="0"/>
                  </a:moveTo>
                  <a:lnTo>
                    <a:pt x="125245" y="0"/>
                  </a:lnTo>
                  <a:lnTo>
                    <a:pt x="125245"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8" name="Freeform: Shape 28">
              <a:extLst>
                <a:ext uri="{FF2B5EF4-FFF2-40B4-BE49-F238E27FC236}">
                  <a16:creationId xmlns:a16="http://schemas.microsoft.com/office/drawing/2014/main" id="{00000000-0008-0000-0500-0000E4000000}"/>
                </a:ext>
              </a:extLst>
            </xdr:cNvPr>
            <xdr:cNvSpPr/>
          </xdr:nvSpPr>
          <xdr:spPr>
            <a:xfrm>
              <a:off x="11111413" y="2273292"/>
              <a:ext cx="43255" cy="10874"/>
            </a:xfrm>
            <a:custGeom>
              <a:avLst/>
              <a:gdLst>
                <a:gd name="connsiteX0" fmla="*/ 0 w 43255"/>
                <a:gd name="connsiteY0" fmla="*/ 0 h 10874"/>
                <a:gd name="connsiteX1" fmla="*/ 43255 w 43255"/>
                <a:gd name="connsiteY1" fmla="*/ 0 h 10874"/>
                <a:gd name="connsiteX2" fmla="*/ 43255 w 43255"/>
                <a:gd name="connsiteY2" fmla="*/ 10875 h 10874"/>
                <a:gd name="connsiteX3" fmla="*/ 0 w 43255"/>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3255" h="10874">
                  <a:moveTo>
                    <a:pt x="0" y="0"/>
                  </a:moveTo>
                  <a:lnTo>
                    <a:pt x="43255" y="0"/>
                  </a:lnTo>
                  <a:lnTo>
                    <a:pt x="43255"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9" name="Freeform: Shape 29">
              <a:extLst>
                <a:ext uri="{FF2B5EF4-FFF2-40B4-BE49-F238E27FC236}">
                  <a16:creationId xmlns:a16="http://schemas.microsoft.com/office/drawing/2014/main" id="{00000000-0008-0000-0500-0000E5000000}"/>
                </a:ext>
              </a:extLst>
            </xdr:cNvPr>
            <xdr:cNvSpPr/>
          </xdr:nvSpPr>
          <xdr:spPr>
            <a:xfrm>
              <a:off x="11014883" y="2273292"/>
              <a:ext cx="84799" cy="10874"/>
            </a:xfrm>
            <a:custGeom>
              <a:avLst/>
              <a:gdLst>
                <a:gd name="connsiteX0" fmla="*/ 0 w 84799"/>
                <a:gd name="connsiteY0" fmla="*/ 0 h 10874"/>
                <a:gd name="connsiteX1" fmla="*/ 84800 w 84799"/>
                <a:gd name="connsiteY1" fmla="*/ 0 h 10874"/>
                <a:gd name="connsiteX2" fmla="*/ 84800 w 84799"/>
                <a:gd name="connsiteY2" fmla="*/ 10875 h 10874"/>
                <a:gd name="connsiteX3" fmla="*/ 0 w 8479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4799" h="10874">
                  <a:moveTo>
                    <a:pt x="0" y="0"/>
                  </a:moveTo>
                  <a:lnTo>
                    <a:pt x="84800" y="0"/>
                  </a:lnTo>
                  <a:lnTo>
                    <a:pt x="8480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0" name="Freeform: Shape 30">
              <a:extLst>
                <a:ext uri="{FF2B5EF4-FFF2-40B4-BE49-F238E27FC236}">
                  <a16:creationId xmlns:a16="http://schemas.microsoft.com/office/drawing/2014/main" id="{00000000-0008-0000-0500-0000E6000000}"/>
                </a:ext>
              </a:extLst>
            </xdr:cNvPr>
            <xdr:cNvSpPr/>
          </xdr:nvSpPr>
          <xdr:spPr>
            <a:xfrm>
              <a:off x="10925685" y="2273292"/>
              <a:ext cx="70747" cy="10874"/>
            </a:xfrm>
            <a:custGeom>
              <a:avLst/>
              <a:gdLst>
                <a:gd name="connsiteX0" fmla="*/ 0 w 70747"/>
                <a:gd name="connsiteY0" fmla="*/ 0 h 10874"/>
                <a:gd name="connsiteX1" fmla="*/ 70748 w 70747"/>
                <a:gd name="connsiteY1" fmla="*/ 0 h 10874"/>
                <a:gd name="connsiteX2" fmla="*/ 70748 w 70747"/>
                <a:gd name="connsiteY2" fmla="*/ 10875 h 10874"/>
                <a:gd name="connsiteX3" fmla="*/ 0 w 7074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747" h="10874">
                  <a:moveTo>
                    <a:pt x="0" y="0"/>
                  </a:moveTo>
                  <a:lnTo>
                    <a:pt x="70748" y="0"/>
                  </a:lnTo>
                  <a:lnTo>
                    <a:pt x="70748"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1" name="Freeform: Shape 31">
              <a:extLst>
                <a:ext uri="{FF2B5EF4-FFF2-40B4-BE49-F238E27FC236}">
                  <a16:creationId xmlns:a16="http://schemas.microsoft.com/office/drawing/2014/main" id="{00000000-0008-0000-0500-0000E7000000}"/>
                </a:ext>
              </a:extLst>
            </xdr:cNvPr>
            <xdr:cNvSpPr/>
          </xdr:nvSpPr>
          <xdr:spPr>
            <a:xfrm>
              <a:off x="10860802" y="2273292"/>
              <a:ext cx="55229" cy="10874"/>
            </a:xfrm>
            <a:custGeom>
              <a:avLst/>
              <a:gdLst>
                <a:gd name="connsiteX0" fmla="*/ 0 w 55229"/>
                <a:gd name="connsiteY0" fmla="*/ 0 h 10874"/>
                <a:gd name="connsiteX1" fmla="*/ 55230 w 55229"/>
                <a:gd name="connsiteY1" fmla="*/ 0 h 10874"/>
                <a:gd name="connsiteX2" fmla="*/ 55230 w 55229"/>
                <a:gd name="connsiteY2" fmla="*/ 10875 h 10874"/>
                <a:gd name="connsiteX3" fmla="*/ 0 w 5522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5229" h="10874">
                  <a:moveTo>
                    <a:pt x="0" y="0"/>
                  </a:moveTo>
                  <a:lnTo>
                    <a:pt x="55230" y="0"/>
                  </a:lnTo>
                  <a:lnTo>
                    <a:pt x="5523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2" name="Freeform: Shape 32">
              <a:extLst>
                <a:ext uri="{FF2B5EF4-FFF2-40B4-BE49-F238E27FC236}">
                  <a16:creationId xmlns:a16="http://schemas.microsoft.com/office/drawing/2014/main" id="{00000000-0008-0000-0500-0000E8000000}"/>
                </a:ext>
              </a:extLst>
            </xdr:cNvPr>
            <xdr:cNvSpPr/>
          </xdr:nvSpPr>
          <xdr:spPr>
            <a:xfrm>
              <a:off x="10777591" y="2273292"/>
              <a:ext cx="75146" cy="10874"/>
            </a:xfrm>
            <a:custGeom>
              <a:avLst/>
              <a:gdLst>
                <a:gd name="connsiteX0" fmla="*/ 0 w 75146"/>
                <a:gd name="connsiteY0" fmla="*/ 0 h 10874"/>
                <a:gd name="connsiteX1" fmla="*/ 75147 w 75146"/>
                <a:gd name="connsiteY1" fmla="*/ 0 h 10874"/>
                <a:gd name="connsiteX2" fmla="*/ 75147 w 75146"/>
                <a:gd name="connsiteY2" fmla="*/ 10875 h 10874"/>
                <a:gd name="connsiteX3" fmla="*/ 0 w 7514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5146" h="10874">
                  <a:moveTo>
                    <a:pt x="0" y="0"/>
                  </a:moveTo>
                  <a:lnTo>
                    <a:pt x="75147" y="0"/>
                  </a:lnTo>
                  <a:lnTo>
                    <a:pt x="75147"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3" name="Freeform: Shape 33">
              <a:extLst>
                <a:ext uri="{FF2B5EF4-FFF2-40B4-BE49-F238E27FC236}">
                  <a16:creationId xmlns:a16="http://schemas.microsoft.com/office/drawing/2014/main" id="{00000000-0008-0000-0500-0000E9000000}"/>
                </a:ext>
              </a:extLst>
            </xdr:cNvPr>
            <xdr:cNvSpPr/>
          </xdr:nvSpPr>
          <xdr:spPr>
            <a:xfrm>
              <a:off x="10742889" y="2273292"/>
              <a:ext cx="22116" cy="10874"/>
            </a:xfrm>
            <a:custGeom>
              <a:avLst/>
              <a:gdLst>
                <a:gd name="connsiteX0" fmla="*/ 0 w 22116"/>
                <a:gd name="connsiteY0" fmla="*/ 0 h 10874"/>
                <a:gd name="connsiteX1" fmla="*/ 22116 w 22116"/>
                <a:gd name="connsiteY1" fmla="*/ 0 h 10874"/>
                <a:gd name="connsiteX2" fmla="*/ 22116 w 22116"/>
                <a:gd name="connsiteY2" fmla="*/ 10875 h 10874"/>
                <a:gd name="connsiteX3" fmla="*/ 0 w 2211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2116" h="10874">
                  <a:moveTo>
                    <a:pt x="0" y="0"/>
                  </a:moveTo>
                  <a:lnTo>
                    <a:pt x="22116" y="0"/>
                  </a:lnTo>
                  <a:lnTo>
                    <a:pt x="22116"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4" name="Freeform: Shape 34">
              <a:extLst>
                <a:ext uri="{FF2B5EF4-FFF2-40B4-BE49-F238E27FC236}">
                  <a16:creationId xmlns:a16="http://schemas.microsoft.com/office/drawing/2014/main" id="{00000000-0008-0000-0500-0000EA000000}"/>
                </a:ext>
              </a:extLst>
            </xdr:cNvPr>
            <xdr:cNvSpPr/>
          </xdr:nvSpPr>
          <xdr:spPr>
            <a:xfrm>
              <a:off x="11025392" y="2245066"/>
              <a:ext cx="77590" cy="10874"/>
            </a:xfrm>
            <a:custGeom>
              <a:avLst/>
              <a:gdLst>
                <a:gd name="connsiteX0" fmla="*/ 0 w 77590"/>
                <a:gd name="connsiteY0" fmla="*/ 0 h 10874"/>
                <a:gd name="connsiteX1" fmla="*/ 77590 w 77590"/>
                <a:gd name="connsiteY1" fmla="*/ 0 h 10874"/>
                <a:gd name="connsiteX2" fmla="*/ 77590 w 77590"/>
                <a:gd name="connsiteY2" fmla="*/ 10875 h 10874"/>
                <a:gd name="connsiteX3" fmla="*/ 0 w 7759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590" h="10874">
                  <a:moveTo>
                    <a:pt x="0" y="0"/>
                  </a:moveTo>
                  <a:lnTo>
                    <a:pt x="77590" y="0"/>
                  </a:lnTo>
                  <a:lnTo>
                    <a:pt x="7759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5" name="Freeform: Shape 35">
              <a:extLst>
                <a:ext uri="{FF2B5EF4-FFF2-40B4-BE49-F238E27FC236}">
                  <a16:creationId xmlns:a16="http://schemas.microsoft.com/office/drawing/2014/main" id="{00000000-0008-0000-0500-0000EB000000}"/>
                </a:ext>
              </a:extLst>
            </xdr:cNvPr>
            <xdr:cNvSpPr/>
          </xdr:nvSpPr>
          <xdr:spPr>
            <a:xfrm>
              <a:off x="10941447" y="2245066"/>
              <a:ext cx="74413" cy="10874"/>
            </a:xfrm>
            <a:custGeom>
              <a:avLst/>
              <a:gdLst>
                <a:gd name="connsiteX0" fmla="*/ 0 w 74413"/>
                <a:gd name="connsiteY0" fmla="*/ 0 h 10874"/>
                <a:gd name="connsiteX1" fmla="*/ 74414 w 74413"/>
                <a:gd name="connsiteY1" fmla="*/ 0 h 10874"/>
                <a:gd name="connsiteX2" fmla="*/ 74414 w 74413"/>
                <a:gd name="connsiteY2" fmla="*/ 10875 h 10874"/>
                <a:gd name="connsiteX3" fmla="*/ 0 w 7441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4413" h="10874">
                  <a:moveTo>
                    <a:pt x="0" y="0"/>
                  </a:moveTo>
                  <a:lnTo>
                    <a:pt x="74414" y="0"/>
                  </a:lnTo>
                  <a:lnTo>
                    <a:pt x="74414"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6" name="Freeform: Shape 36">
              <a:extLst>
                <a:ext uri="{FF2B5EF4-FFF2-40B4-BE49-F238E27FC236}">
                  <a16:creationId xmlns:a16="http://schemas.microsoft.com/office/drawing/2014/main" id="{00000000-0008-0000-0500-0000EC000000}"/>
                </a:ext>
              </a:extLst>
            </xdr:cNvPr>
            <xdr:cNvSpPr/>
          </xdr:nvSpPr>
          <xdr:spPr>
            <a:xfrm>
              <a:off x="10886828" y="2245066"/>
              <a:ext cx="42033" cy="10874"/>
            </a:xfrm>
            <a:custGeom>
              <a:avLst/>
              <a:gdLst>
                <a:gd name="connsiteX0" fmla="*/ 0 w 42033"/>
                <a:gd name="connsiteY0" fmla="*/ 0 h 10874"/>
                <a:gd name="connsiteX1" fmla="*/ 42033 w 42033"/>
                <a:gd name="connsiteY1" fmla="*/ 0 h 10874"/>
                <a:gd name="connsiteX2" fmla="*/ 42033 w 42033"/>
                <a:gd name="connsiteY2" fmla="*/ 10875 h 10874"/>
                <a:gd name="connsiteX3" fmla="*/ 0 w 4203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033" h="10874">
                  <a:moveTo>
                    <a:pt x="0" y="0"/>
                  </a:moveTo>
                  <a:lnTo>
                    <a:pt x="42033" y="0"/>
                  </a:lnTo>
                  <a:lnTo>
                    <a:pt x="42033"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7" name="Freeform: Shape 37">
              <a:extLst>
                <a:ext uri="{FF2B5EF4-FFF2-40B4-BE49-F238E27FC236}">
                  <a16:creationId xmlns:a16="http://schemas.microsoft.com/office/drawing/2014/main" id="{00000000-0008-0000-0500-0000ED000000}"/>
                </a:ext>
              </a:extLst>
            </xdr:cNvPr>
            <xdr:cNvSpPr/>
          </xdr:nvSpPr>
          <xdr:spPr>
            <a:xfrm>
              <a:off x="10802884" y="2245066"/>
              <a:ext cx="70014" cy="10874"/>
            </a:xfrm>
            <a:custGeom>
              <a:avLst/>
              <a:gdLst>
                <a:gd name="connsiteX0" fmla="*/ 0 w 70014"/>
                <a:gd name="connsiteY0" fmla="*/ 0 h 10874"/>
                <a:gd name="connsiteX1" fmla="*/ 70015 w 70014"/>
                <a:gd name="connsiteY1" fmla="*/ 0 h 10874"/>
                <a:gd name="connsiteX2" fmla="*/ 70015 w 70014"/>
                <a:gd name="connsiteY2" fmla="*/ 10875 h 10874"/>
                <a:gd name="connsiteX3" fmla="*/ 0 w 700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014" h="10874">
                  <a:moveTo>
                    <a:pt x="0" y="0"/>
                  </a:moveTo>
                  <a:lnTo>
                    <a:pt x="70015" y="0"/>
                  </a:lnTo>
                  <a:lnTo>
                    <a:pt x="70015"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8" name="Freeform: Shape 38">
              <a:extLst>
                <a:ext uri="{FF2B5EF4-FFF2-40B4-BE49-F238E27FC236}">
                  <a16:creationId xmlns:a16="http://schemas.microsoft.com/office/drawing/2014/main" id="{00000000-0008-0000-0500-0000EE000000}"/>
                </a:ext>
              </a:extLst>
            </xdr:cNvPr>
            <xdr:cNvSpPr/>
          </xdr:nvSpPr>
          <xdr:spPr>
            <a:xfrm>
              <a:off x="11112024" y="2202300"/>
              <a:ext cx="42644" cy="10874"/>
            </a:xfrm>
            <a:custGeom>
              <a:avLst/>
              <a:gdLst>
                <a:gd name="connsiteX0" fmla="*/ 0 w 42644"/>
                <a:gd name="connsiteY0" fmla="*/ 0 h 10874"/>
                <a:gd name="connsiteX1" fmla="*/ 42644 w 42644"/>
                <a:gd name="connsiteY1" fmla="*/ 0 h 10874"/>
                <a:gd name="connsiteX2" fmla="*/ 42644 w 42644"/>
                <a:gd name="connsiteY2" fmla="*/ 10875 h 10874"/>
                <a:gd name="connsiteX3" fmla="*/ 0 w 426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644" h="10874">
                  <a:moveTo>
                    <a:pt x="0" y="0"/>
                  </a:moveTo>
                  <a:lnTo>
                    <a:pt x="42644" y="0"/>
                  </a:lnTo>
                  <a:lnTo>
                    <a:pt x="42644"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9" name="Freeform: Shape 39">
              <a:extLst>
                <a:ext uri="{FF2B5EF4-FFF2-40B4-BE49-F238E27FC236}">
                  <a16:creationId xmlns:a16="http://schemas.microsoft.com/office/drawing/2014/main" id="{00000000-0008-0000-0500-0000EF000000}"/>
                </a:ext>
              </a:extLst>
            </xdr:cNvPr>
            <xdr:cNvSpPr/>
          </xdr:nvSpPr>
          <xdr:spPr>
            <a:xfrm>
              <a:off x="11035289" y="2202300"/>
              <a:ext cx="65127" cy="10874"/>
            </a:xfrm>
            <a:custGeom>
              <a:avLst/>
              <a:gdLst>
                <a:gd name="connsiteX0" fmla="*/ 0 w 65127"/>
                <a:gd name="connsiteY0" fmla="*/ 0 h 10874"/>
                <a:gd name="connsiteX1" fmla="*/ 65127 w 65127"/>
                <a:gd name="connsiteY1" fmla="*/ 0 h 10874"/>
                <a:gd name="connsiteX2" fmla="*/ 65127 w 65127"/>
                <a:gd name="connsiteY2" fmla="*/ 10875 h 10874"/>
                <a:gd name="connsiteX3" fmla="*/ 0 w 6512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65127" h="10874">
                  <a:moveTo>
                    <a:pt x="0" y="0"/>
                  </a:moveTo>
                  <a:lnTo>
                    <a:pt x="65127" y="0"/>
                  </a:lnTo>
                  <a:lnTo>
                    <a:pt x="65127"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0" name="Freeform: Shape 40">
              <a:extLst>
                <a:ext uri="{FF2B5EF4-FFF2-40B4-BE49-F238E27FC236}">
                  <a16:creationId xmlns:a16="http://schemas.microsoft.com/office/drawing/2014/main" id="{00000000-0008-0000-0500-0000F0000000}"/>
                </a:ext>
              </a:extLst>
            </xdr:cNvPr>
            <xdr:cNvSpPr/>
          </xdr:nvSpPr>
          <xdr:spPr>
            <a:xfrm>
              <a:off x="10934116" y="2202300"/>
              <a:ext cx="81011" cy="10874"/>
            </a:xfrm>
            <a:custGeom>
              <a:avLst/>
              <a:gdLst>
                <a:gd name="connsiteX0" fmla="*/ 0 w 81011"/>
                <a:gd name="connsiteY0" fmla="*/ 0 h 10874"/>
                <a:gd name="connsiteX1" fmla="*/ 81012 w 81011"/>
                <a:gd name="connsiteY1" fmla="*/ 0 h 10874"/>
                <a:gd name="connsiteX2" fmla="*/ 81012 w 81011"/>
                <a:gd name="connsiteY2" fmla="*/ 10875 h 10874"/>
                <a:gd name="connsiteX3" fmla="*/ 0 w 8101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1011" h="10874">
                  <a:moveTo>
                    <a:pt x="0" y="0"/>
                  </a:moveTo>
                  <a:lnTo>
                    <a:pt x="81012" y="0"/>
                  </a:lnTo>
                  <a:lnTo>
                    <a:pt x="81012"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1" name="Freeform: Shape 41">
              <a:extLst>
                <a:ext uri="{FF2B5EF4-FFF2-40B4-BE49-F238E27FC236}">
                  <a16:creationId xmlns:a16="http://schemas.microsoft.com/office/drawing/2014/main" id="{00000000-0008-0000-0500-0000F1000000}"/>
                </a:ext>
              </a:extLst>
            </xdr:cNvPr>
            <xdr:cNvSpPr/>
          </xdr:nvSpPr>
          <xdr:spPr>
            <a:xfrm>
              <a:off x="10805328" y="2202300"/>
              <a:ext cx="112903" cy="10874"/>
            </a:xfrm>
            <a:custGeom>
              <a:avLst/>
              <a:gdLst>
                <a:gd name="connsiteX0" fmla="*/ 0 w 112903"/>
                <a:gd name="connsiteY0" fmla="*/ 0 h 10874"/>
                <a:gd name="connsiteX1" fmla="*/ 112903 w 112903"/>
                <a:gd name="connsiteY1" fmla="*/ 0 h 10874"/>
                <a:gd name="connsiteX2" fmla="*/ 112903 w 112903"/>
                <a:gd name="connsiteY2" fmla="*/ 10875 h 10874"/>
                <a:gd name="connsiteX3" fmla="*/ 0 w 11290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12903" h="10874">
                  <a:moveTo>
                    <a:pt x="0" y="0"/>
                  </a:moveTo>
                  <a:lnTo>
                    <a:pt x="112903" y="0"/>
                  </a:lnTo>
                  <a:lnTo>
                    <a:pt x="112903"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2" name="Freeform: Shape 42">
              <a:extLst>
                <a:ext uri="{FF2B5EF4-FFF2-40B4-BE49-F238E27FC236}">
                  <a16:creationId xmlns:a16="http://schemas.microsoft.com/office/drawing/2014/main" id="{00000000-0008-0000-0500-0000F2000000}"/>
                </a:ext>
              </a:extLst>
            </xdr:cNvPr>
            <xdr:cNvSpPr/>
          </xdr:nvSpPr>
          <xdr:spPr>
            <a:xfrm>
              <a:off x="10742889" y="2202300"/>
              <a:ext cx="48020" cy="10874"/>
            </a:xfrm>
            <a:custGeom>
              <a:avLst/>
              <a:gdLst>
                <a:gd name="connsiteX0" fmla="*/ 0 w 48020"/>
                <a:gd name="connsiteY0" fmla="*/ 0 h 10874"/>
                <a:gd name="connsiteX1" fmla="*/ 48021 w 48020"/>
                <a:gd name="connsiteY1" fmla="*/ 0 h 10874"/>
                <a:gd name="connsiteX2" fmla="*/ 48021 w 48020"/>
                <a:gd name="connsiteY2" fmla="*/ 10875 h 10874"/>
                <a:gd name="connsiteX3" fmla="*/ 0 w 4802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8020" h="10874">
                  <a:moveTo>
                    <a:pt x="0" y="0"/>
                  </a:moveTo>
                  <a:lnTo>
                    <a:pt x="48021" y="0"/>
                  </a:lnTo>
                  <a:lnTo>
                    <a:pt x="48021"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3" name="Freeform: Shape 43">
              <a:extLst>
                <a:ext uri="{FF2B5EF4-FFF2-40B4-BE49-F238E27FC236}">
                  <a16:creationId xmlns:a16="http://schemas.microsoft.com/office/drawing/2014/main" id="{00000000-0008-0000-0500-0000F3000000}"/>
                </a:ext>
              </a:extLst>
            </xdr:cNvPr>
            <xdr:cNvSpPr/>
          </xdr:nvSpPr>
          <xdr:spPr>
            <a:xfrm>
              <a:off x="10814981" y="2479181"/>
              <a:ext cx="20161" cy="10874"/>
            </a:xfrm>
            <a:custGeom>
              <a:avLst/>
              <a:gdLst>
                <a:gd name="connsiteX0" fmla="*/ 0 w 20161"/>
                <a:gd name="connsiteY0" fmla="*/ 0 h 10874"/>
                <a:gd name="connsiteX1" fmla="*/ 20161 w 20161"/>
                <a:gd name="connsiteY1" fmla="*/ 0 h 10874"/>
                <a:gd name="connsiteX2" fmla="*/ 20161 w 20161"/>
                <a:gd name="connsiteY2" fmla="*/ 10875 h 10874"/>
                <a:gd name="connsiteX3" fmla="*/ 0 w 2016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0161" h="10874">
                  <a:moveTo>
                    <a:pt x="0" y="0"/>
                  </a:moveTo>
                  <a:lnTo>
                    <a:pt x="20161" y="0"/>
                  </a:lnTo>
                  <a:lnTo>
                    <a:pt x="20161"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4" name="Freeform: Shape 44">
              <a:extLst>
                <a:ext uri="{FF2B5EF4-FFF2-40B4-BE49-F238E27FC236}">
                  <a16:creationId xmlns:a16="http://schemas.microsoft.com/office/drawing/2014/main" id="{00000000-0008-0000-0500-0000F4000000}"/>
                </a:ext>
              </a:extLst>
            </xdr:cNvPr>
            <xdr:cNvSpPr/>
          </xdr:nvSpPr>
          <xdr:spPr>
            <a:xfrm>
              <a:off x="10832698" y="2432138"/>
              <a:ext cx="70381" cy="13318"/>
            </a:xfrm>
            <a:custGeom>
              <a:avLst/>
              <a:gdLst>
                <a:gd name="connsiteX0" fmla="*/ 0 w 70381"/>
                <a:gd name="connsiteY0" fmla="*/ 0 h 13318"/>
                <a:gd name="connsiteX1" fmla="*/ 70381 w 70381"/>
                <a:gd name="connsiteY1" fmla="*/ 0 h 13318"/>
                <a:gd name="connsiteX2" fmla="*/ 70381 w 70381"/>
                <a:gd name="connsiteY2" fmla="*/ 13319 h 13318"/>
                <a:gd name="connsiteX3" fmla="*/ 0 w 7038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70381" h="13318">
                  <a:moveTo>
                    <a:pt x="0" y="0"/>
                  </a:moveTo>
                  <a:lnTo>
                    <a:pt x="70381" y="0"/>
                  </a:lnTo>
                  <a:lnTo>
                    <a:pt x="70381"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5" name="Freeform: Shape 45">
              <a:extLst>
                <a:ext uri="{FF2B5EF4-FFF2-40B4-BE49-F238E27FC236}">
                  <a16:creationId xmlns:a16="http://schemas.microsoft.com/office/drawing/2014/main" id="{00000000-0008-0000-0500-0000F5000000}"/>
                </a:ext>
              </a:extLst>
            </xdr:cNvPr>
            <xdr:cNvSpPr/>
          </xdr:nvSpPr>
          <xdr:spPr>
            <a:xfrm>
              <a:off x="10759140" y="2432138"/>
              <a:ext cx="64271" cy="13318"/>
            </a:xfrm>
            <a:custGeom>
              <a:avLst/>
              <a:gdLst>
                <a:gd name="connsiteX0" fmla="*/ 0 w 64271"/>
                <a:gd name="connsiteY0" fmla="*/ 0 h 13318"/>
                <a:gd name="connsiteX1" fmla="*/ 64272 w 64271"/>
                <a:gd name="connsiteY1" fmla="*/ 0 h 13318"/>
                <a:gd name="connsiteX2" fmla="*/ 64272 w 64271"/>
                <a:gd name="connsiteY2" fmla="*/ 13319 h 13318"/>
                <a:gd name="connsiteX3" fmla="*/ 0 w 6427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64271" h="13318">
                  <a:moveTo>
                    <a:pt x="0" y="0"/>
                  </a:moveTo>
                  <a:lnTo>
                    <a:pt x="64272" y="0"/>
                  </a:lnTo>
                  <a:lnTo>
                    <a:pt x="6427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6" name="Freeform: Shape 46">
              <a:extLst>
                <a:ext uri="{FF2B5EF4-FFF2-40B4-BE49-F238E27FC236}">
                  <a16:creationId xmlns:a16="http://schemas.microsoft.com/office/drawing/2014/main" id="{00000000-0008-0000-0500-0000F6000000}"/>
                </a:ext>
              </a:extLst>
            </xdr:cNvPr>
            <xdr:cNvSpPr/>
          </xdr:nvSpPr>
          <xdr:spPr>
            <a:xfrm>
              <a:off x="10846750" y="2479181"/>
              <a:ext cx="44232" cy="10874"/>
            </a:xfrm>
            <a:custGeom>
              <a:avLst/>
              <a:gdLst>
                <a:gd name="connsiteX0" fmla="*/ 0 w 44232"/>
                <a:gd name="connsiteY0" fmla="*/ 0 h 10874"/>
                <a:gd name="connsiteX1" fmla="*/ 44233 w 44232"/>
                <a:gd name="connsiteY1" fmla="*/ 0 h 10874"/>
                <a:gd name="connsiteX2" fmla="*/ 44233 w 44232"/>
                <a:gd name="connsiteY2" fmla="*/ 10875 h 10874"/>
                <a:gd name="connsiteX3" fmla="*/ 0 w 44232"/>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4232" h="10874">
                  <a:moveTo>
                    <a:pt x="0" y="0"/>
                  </a:moveTo>
                  <a:lnTo>
                    <a:pt x="44233" y="0"/>
                  </a:lnTo>
                  <a:lnTo>
                    <a:pt x="44233"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7" name="Freeform: Shape 47">
              <a:extLst>
                <a:ext uri="{FF2B5EF4-FFF2-40B4-BE49-F238E27FC236}">
                  <a16:creationId xmlns:a16="http://schemas.microsoft.com/office/drawing/2014/main" id="{00000000-0008-0000-0500-0000F7000000}"/>
                </a:ext>
              </a:extLst>
            </xdr:cNvPr>
            <xdr:cNvSpPr/>
          </xdr:nvSpPr>
          <xdr:spPr>
            <a:xfrm>
              <a:off x="11182528" y="2432138"/>
              <a:ext cx="54252" cy="13318"/>
            </a:xfrm>
            <a:custGeom>
              <a:avLst/>
              <a:gdLst>
                <a:gd name="connsiteX0" fmla="*/ 0 w 54252"/>
                <a:gd name="connsiteY0" fmla="*/ 0 h 13318"/>
                <a:gd name="connsiteX1" fmla="*/ 54252 w 54252"/>
                <a:gd name="connsiteY1" fmla="*/ 0 h 13318"/>
                <a:gd name="connsiteX2" fmla="*/ 54252 w 54252"/>
                <a:gd name="connsiteY2" fmla="*/ 13319 h 13318"/>
                <a:gd name="connsiteX3" fmla="*/ 0 w 54252"/>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252" h="13318">
                  <a:moveTo>
                    <a:pt x="0" y="0"/>
                  </a:moveTo>
                  <a:lnTo>
                    <a:pt x="54252" y="0"/>
                  </a:lnTo>
                  <a:lnTo>
                    <a:pt x="5425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8" name="Freeform: Shape 48">
              <a:extLst>
                <a:ext uri="{FF2B5EF4-FFF2-40B4-BE49-F238E27FC236}">
                  <a16:creationId xmlns:a16="http://schemas.microsoft.com/office/drawing/2014/main" id="{00000000-0008-0000-0500-0000F8000000}"/>
                </a:ext>
              </a:extLst>
            </xdr:cNvPr>
            <xdr:cNvSpPr/>
          </xdr:nvSpPr>
          <xdr:spPr>
            <a:xfrm>
              <a:off x="11160900" y="2479181"/>
              <a:ext cx="77101" cy="10874"/>
            </a:xfrm>
            <a:custGeom>
              <a:avLst/>
              <a:gdLst>
                <a:gd name="connsiteX0" fmla="*/ 0 w 77101"/>
                <a:gd name="connsiteY0" fmla="*/ 0 h 10874"/>
                <a:gd name="connsiteX1" fmla="*/ 77102 w 77101"/>
                <a:gd name="connsiteY1" fmla="*/ 0 h 10874"/>
                <a:gd name="connsiteX2" fmla="*/ 77102 w 77101"/>
                <a:gd name="connsiteY2" fmla="*/ 10875 h 10874"/>
                <a:gd name="connsiteX3" fmla="*/ 0 w 771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101" h="10874">
                  <a:moveTo>
                    <a:pt x="0" y="0"/>
                  </a:moveTo>
                  <a:lnTo>
                    <a:pt x="77102" y="0"/>
                  </a:lnTo>
                  <a:lnTo>
                    <a:pt x="77102"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9" name="Freeform: Shape 49">
              <a:extLst>
                <a:ext uri="{FF2B5EF4-FFF2-40B4-BE49-F238E27FC236}">
                  <a16:creationId xmlns:a16="http://schemas.microsoft.com/office/drawing/2014/main" id="{00000000-0008-0000-0500-0000F9000000}"/>
                </a:ext>
              </a:extLst>
            </xdr:cNvPr>
            <xdr:cNvSpPr/>
          </xdr:nvSpPr>
          <xdr:spPr>
            <a:xfrm>
              <a:off x="11116301" y="2432138"/>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0" name="Freeform: Shape 50">
              <a:extLst>
                <a:ext uri="{FF2B5EF4-FFF2-40B4-BE49-F238E27FC236}">
                  <a16:creationId xmlns:a16="http://schemas.microsoft.com/office/drawing/2014/main" id="{00000000-0008-0000-0500-0000FA000000}"/>
                </a:ext>
              </a:extLst>
            </xdr:cNvPr>
            <xdr:cNvSpPr/>
          </xdr:nvSpPr>
          <xdr:spPr>
            <a:xfrm>
              <a:off x="11134787" y="2556405"/>
              <a:ext cx="380096" cy="350806"/>
            </a:xfrm>
            <a:custGeom>
              <a:avLst/>
              <a:gdLst>
                <a:gd name="connsiteX0" fmla="*/ 47480 w 380096"/>
                <a:gd name="connsiteY0" fmla="*/ 350512 h 350806"/>
                <a:gd name="connsiteX1" fmla="*/ 113219 w 380096"/>
                <a:gd name="connsiteY1" fmla="*/ 341470 h 350806"/>
                <a:gd name="connsiteX2" fmla="*/ 203883 w 380096"/>
                <a:gd name="connsiteY2" fmla="*/ 339026 h 350806"/>
                <a:gd name="connsiteX3" fmla="*/ 238218 w 380096"/>
                <a:gd name="connsiteY3" fmla="*/ 340614 h 350806"/>
                <a:gd name="connsiteX4" fmla="*/ 277197 w 380096"/>
                <a:gd name="connsiteY4" fmla="*/ 242862 h 350806"/>
                <a:gd name="connsiteX5" fmla="*/ 358698 w 380096"/>
                <a:gd name="connsiteY5" fmla="*/ 293449 h 350806"/>
                <a:gd name="connsiteX6" fmla="*/ 379348 w 380096"/>
                <a:gd name="connsiteY6" fmla="*/ 260335 h 350806"/>
                <a:gd name="connsiteX7" fmla="*/ 291860 w 380096"/>
                <a:gd name="connsiteY7" fmla="*/ 205961 h 350806"/>
                <a:gd name="connsiteX8" fmla="*/ 297114 w 380096"/>
                <a:gd name="connsiteY8" fmla="*/ 192765 h 350806"/>
                <a:gd name="connsiteX9" fmla="*/ 297114 w 380096"/>
                <a:gd name="connsiteY9" fmla="*/ 175169 h 350806"/>
                <a:gd name="connsiteX10" fmla="*/ 223800 w 380096"/>
                <a:gd name="connsiteY10" fmla="*/ 32452 h 350806"/>
                <a:gd name="connsiteX11" fmla="*/ 213781 w 380096"/>
                <a:gd name="connsiteY11" fmla="*/ 24998 h 350806"/>
                <a:gd name="connsiteX12" fmla="*/ 108698 w 380096"/>
                <a:gd name="connsiteY12" fmla="*/ 1171 h 350806"/>
                <a:gd name="connsiteX13" fmla="*/ 32940 w 380096"/>
                <a:gd name="connsiteY13" fmla="*/ -295 h 350806"/>
                <a:gd name="connsiteX14" fmla="*/ 20294 w 380096"/>
                <a:gd name="connsiteY14" fmla="*/ 12962 h 350806"/>
                <a:gd name="connsiteX15" fmla="*/ 20721 w 380096"/>
                <a:gd name="connsiteY15" fmla="*/ 15956 h 350806"/>
                <a:gd name="connsiteX16" fmla="*/ 34895 w 380096"/>
                <a:gd name="connsiteY16" fmla="*/ 33796 h 350806"/>
                <a:gd name="connsiteX17" fmla="*/ 38072 w 380096"/>
                <a:gd name="connsiteY17" fmla="*/ 47725 h 350806"/>
                <a:gd name="connsiteX18" fmla="*/ 38072 w 380096"/>
                <a:gd name="connsiteY18" fmla="*/ 47725 h 350806"/>
                <a:gd name="connsiteX19" fmla="*/ 23532 w 380096"/>
                <a:gd name="connsiteY19" fmla="*/ 50536 h 350806"/>
                <a:gd name="connsiteX20" fmla="*/ 193 w 380096"/>
                <a:gd name="connsiteY20" fmla="*/ 90736 h 350806"/>
                <a:gd name="connsiteX21" fmla="*/ 36850 w 380096"/>
                <a:gd name="connsiteY21" fmla="*/ 320086 h 350806"/>
                <a:gd name="connsiteX22" fmla="*/ 47480 w 380096"/>
                <a:gd name="connsiteY22" fmla="*/ 350512 h 350806"/>
                <a:gd name="connsiteX23" fmla="*/ 126048 w 380096"/>
                <a:gd name="connsiteY23" fmla="*/ 95990 h 350806"/>
                <a:gd name="connsiteX24" fmla="*/ 135946 w 380096"/>
                <a:gd name="connsiteY24" fmla="*/ 108209 h 350806"/>
                <a:gd name="connsiteX25" fmla="*/ 114685 w 380096"/>
                <a:gd name="connsiteY25" fmla="*/ 95013 h 350806"/>
                <a:gd name="connsiteX26" fmla="*/ 160995 w 380096"/>
                <a:gd name="connsiteY26" fmla="*/ 170159 h 350806"/>
                <a:gd name="connsiteX27" fmla="*/ 153663 w 380096"/>
                <a:gd name="connsiteY27" fmla="*/ 215003 h 350806"/>
                <a:gd name="connsiteX28" fmla="*/ 149753 w 380096"/>
                <a:gd name="connsiteY28" fmla="*/ 218913 h 350806"/>
                <a:gd name="connsiteX29" fmla="*/ 149753 w 380096"/>
                <a:gd name="connsiteY29" fmla="*/ 218913 h 350806"/>
                <a:gd name="connsiteX30" fmla="*/ 113096 w 380096"/>
                <a:gd name="connsiteY30" fmla="*/ 189099 h 350806"/>
                <a:gd name="connsiteX31" fmla="*/ 85604 w 380096"/>
                <a:gd name="connsiteY31" fmla="*/ 123361 h 35080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Lst>
              <a:rect l="l" t="t" r="r" b="b"/>
              <a:pathLst>
                <a:path w="380096" h="350806">
                  <a:moveTo>
                    <a:pt x="47480" y="350512"/>
                  </a:moveTo>
                  <a:cubicBezTo>
                    <a:pt x="69474" y="348679"/>
                    <a:pt x="91469" y="343302"/>
                    <a:pt x="113219" y="341470"/>
                  </a:cubicBezTo>
                  <a:cubicBezTo>
                    <a:pt x="143375" y="338940"/>
                    <a:pt x="173642" y="338134"/>
                    <a:pt x="203883" y="339026"/>
                  </a:cubicBezTo>
                  <a:cubicBezTo>
                    <a:pt x="215369" y="339026"/>
                    <a:pt x="226733" y="339759"/>
                    <a:pt x="238218" y="340614"/>
                  </a:cubicBezTo>
                  <a:lnTo>
                    <a:pt x="277197" y="242862"/>
                  </a:lnTo>
                  <a:lnTo>
                    <a:pt x="358698" y="293449"/>
                  </a:lnTo>
                  <a:lnTo>
                    <a:pt x="379348" y="260335"/>
                  </a:lnTo>
                  <a:lnTo>
                    <a:pt x="291860" y="205961"/>
                  </a:lnTo>
                  <a:lnTo>
                    <a:pt x="297114" y="192765"/>
                  </a:lnTo>
                  <a:cubicBezTo>
                    <a:pt x="299815" y="187205"/>
                    <a:pt x="299815" y="180729"/>
                    <a:pt x="297114" y="175169"/>
                  </a:cubicBezTo>
                  <a:lnTo>
                    <a:pt x="223800" y="32452"/>
                  </a:lnTo>
                  <a:cubicBezTo>
                    <a:pt x="221748" y="28590"/>
                    <a:pt x="218070" y="25853"/>
                    <a:pt x="213781" y="24998"/>
                  </a:cubicBezTo>
                  <a:lnTo>
                    <a:pt x="108698" y="1171"/>
                  </a:lnTo>
                  <a:lnTo>
                    <a:pt x="32940" y="-295"/>
                  </a:lnTo>
                  <a:cubicBezTo>
                    <a:pt x="25792" y="-124"/>
                    <a:pt x="20122" y="5802"/>
                    <a:pt x="20294" y="12962"/>
                  </a:cubicBezTo>
                  <a:cubicBezTo>
                    <a:pt x="20318" y="13977"/>
                    <a:pt x="20464" y="14979"/>
                    <a:pt x="20721" y="15956"/>
                  </a:cubicBezTo>
                  <a:cubicBezTo>
                    <a:pt x="24008" y="22909"/>
                    <a:pt x="28859" y="29018"/>
                    <a:pt x="34895" y="33796"/>
                  </a:cubicBezTo>
                  <a:cubicBezTo>
                    <a:pt x="35420" y="38549"/>
                    <a:pt x="36496" y="43217"/>
                    <a:pt x="38072" y="47725"/>
                  </a:cubicBezTo>
                  <a:lnTo>
                    <a:pt x="38072" y="47725"/>
                  </a:lnTo>
                  <a:cubicBezTo>
                    <a:pt x="33062" y="47285"/>
                    <a:pt x="28015" y="48251"/>
                    <a:pt x="23532" y="50536"/>
                  </a:cubicBezTo>
                  <a:cubicBezTo>
                    <a:pt x="-5549" y="64588"/>
                    <a:pt x="-906" y="74974"/>
                    <a:pt x="193" y="90736"/>
                  </a:cubicBezTo>
                  <a:cubicBezTo>
                    <a:pt x="6058" y="168070"/>
                    <a:pt x="18326" y="244781"/>
                    <a:pt x="36850" y="320086"/>
                  </a:cubicBezTo>
                  <a:cubicBezTo>
                    <a:pt x="39660" y="329495"/>
                    <a:pt x="43815" y="339881"/>
                    <a:pt x="47480" y="350512"/>
                  </a:cubicBezTo>
                  <a:close/>
                  <a:moveTo>
                    <a:pt x="126048" y="95990"/>
                  </a:moveTo>
                  <a:lnTo>
                    <a:pt x="135946" y="108209"/>
                  </a:lnTo>
                  <a:lnTo>
                    <a:pt x="114685" y="95013"/>
                  </a:lnTo>
                  <a:close/>
                  <a:moveTo>
                    <a:pt x="160995" y="170159"/>
                  </a:moveTo>
                  <a:cubicBezTo>
                    <a:pt x="155924" y="184553"/>
                    <a:pt x="153443" y="199742"/>
                    <a:pt x="153663" y="215003"/>
                  </a:cubicBezTo>
                  <a:lnTo>
                    <a:pt x="149753" y="218913"/>
                  </a:lnTo>
                  <a:lnTo>
                    <a:pt x="149753" y="218913"/>
                  </a:lnTo>
                  <a:cubicBezTo>
                    <a:pt x="133673" y="215003"/>
                    <a:pt x="120208" y="204043"/>
                    <a:pt x="113096" y="189099"/>
                  </a:cubicBezTo>
                  <a:cubicBezTo>
                    <a:pt x="104543" y="170526"/>
                    <a:pt x="91713" y="141445"/>
                    <a:pt x="85604" y="123361"/>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1" name="Freeform: Shape 51">
              <a:extLst>
                <a:ext uri="{FF2B5EF4-FFF2-40B4-BE49-F238E27FC236}">
                  <a16:creationId xmlns:a16="http://schemas.microsoft.com/office/drawing/2014/main" id="{00000000-0008-0000-0500-0000FB000000}"/>
                </a:ext>
              </a:extLst>
            </xdr:cNvPr>
            <xdr:cNvSpPr/>
          </xdr:nvSpPr>
          <xdr:spPr>
            <a:xfrm>
              <a:off x="11150994" y="2564103"/>
              <a:ext cx="196245" cy="233883"/>
            </a:xfrm>
            <a:custGeom>
              <a:avLst/>
              <a:gdLst>
                <a:gd name="connsiteX0" fmla="*/ -740 w 196245"/>
                <a:gd name="connsiteY0" fmla="*/ -295 h 233883"/>
                <a:gd name="connsiteX1" fmla="*/ 90780 w 196245"/>
                <a:gd name="connsiteY1" fmla="*/ 66787 h 233883"/>
                <a:gd name="connsiteX2" fmla="*/ 134402 w 196245"/>
                <a:gd name="connsiteY2" fmla="*/ 122383 h 233883"/>
                <a:gd name="connsiteX3" fmla="*/ 122183 w 196245"/>
                <a:gd name="connsiteY3" fmla="*/ 214637 h 233883"/>
                <a:gd name="connsiteX4" fmla="*/ 195497 w 196245"/>
                <a:gd name="connsiteY4" fmla="*/ 202418 h 233883"/>
                <a:gd name="connsiteX5" fmla="*/ 174236 w 196245"/>
                <a:gd name="connsiteY5" fmla="*/ 30863 h 23388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96245" h="233883">
                  <a:moveTo>
                    <a:pt x="-740" y="-295"/>
                  </a:moveTo>
                  <a:cubicBezTo>
                    <a:pt x="-740" y="-295"/>
                    <a:pt x="-3550" y="64832"/>
                    <a:pt x="90780" y="66787"/>
                  </a:cubicBezTo>
                  <a:lnTo>
                    <a:pt x="134402" y="122383"/>
                  </a:lnTo>
                  <a:cubicBezTo>
                    <a:pt x="118640" y="150426"/>
                    <a:pt x="114265" y="183454"/>
                    <a:pt x="122183" y="214637"/>
                  </a:cubicBezTo>
                  <a:cubicBezTo>
                    <a:pt x="133547" y="263512"/>
                    <a:pt x="195497" y="202418"/>
                    <a:pt x="195497" y="202418"/>
                  </a:cubicBezTo>
                  <a:lnTo>
                    <a:pt x="174236" y="30863"/>
                  </a:lnTo>
                  <a:close/>
                </a:path>
              </a:pathLst>
            </a:custGeom>
            <a:solidFill>
              <a:srgbClr val="D36F54"/>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2" name="Freeform: Shape 52">
              <a:extLst>
                <a:ext uri="{FF2B5EF4-FFF2-40B4-BE49-F238E27FC236}">
                  <a16:creationId xmlns:a16="http://schemas.microsoft.com/office/drawing/2014/main" id="{00000000-0008-0000-0500-0000FC000000}"/>
                </a:ext>
              </a:extLst>
            </xdr:cNvPr>
            <xdr:cNvSpPr/>
          </xdr:nvSpPr>
          <xdr:spPr>
            <a:xfrm>
              <a:off x="11063637" y="2525369"/>
              <a:ext cx="126955" cy="138318"/>
            </a:xfrm>
            <a:custGeom>
              <a:avLst/>
              <a:gdLst>
                <a:gd name="connsiteX0" fmla="*/ 0 w 126955"/>
                <a:gd name="connsiteY0" fmla="*/ 0 h 138318"/>
                <a:gd name="connsiteX1" fmla="*/ 15885 w 126955"/>
                <a:gd name="connsiteY1" fmla="*/ 16984 h 138318"/>
                <a:gd name="connsiteX2" fmla="*/ 75880 w 126955"/>
                <a:gd name="connsiteY2" fmla="*/ 107649 h 138318"/>
                <a:gd name="connsiteX3" fmla="*/ 126955 w 126955"/>
                <a:gd name="connsiteY3" fmla="*/ 138319 h 138318"/>
                <a:gd name="connsiteX4" fmla="*/ 126955 w 126955"/>
                <a:gd name="connsiteY4" fmla="*/ 69404 h 138318"/>
                <a:gd name="connsiteX5" fmla="*/ 0 w 126955"/>
                <a:gd name="connsiteY5" fmla="*/ 0 h 1383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26955" h="138318">
                  <a:moveTo>
                    <a:pt x="0" y="0"/>
                  </a:moveTo>
                  <a:lnTo>
                    <a:pt x="15885" y="16984"/>
                  </a:lnTo>
                  <a:lnTo>
                    <a:pt x="75880" y="107649"/>
                  </a:lnTo>
                  <a:lnTo>
                    <a:pt x="126955" y="138319"/>
                  </a:lnTo>
                  <a:lnTo>
                    <a:pt x="126955" y="69404"/>
                  </a:lnTo>
                  <a:lnTo>
                    <a:pt x="0" y="0"/>
                  </a:ln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3" name="Freeform: Shape 53">
              <a:extLst>
                <a:ext uri="{FF2B5EF4-FFF2-40B4-BE49-F238E27FC236}">
                  <a16:creationId xmlns:a16="http://schemas.microsoft.com/office/drawing/2014/main" id="{00000000-0008-0000-0500-0000FD000000}"/>
                </a:ext>
              </a:extLst>
            </xdr:cNvPr>
            <xdr:cNvSpPr/>
          </xdr:nvSpPr>
          <xdr:spPr>
            <a:xfrm rot="18111602">
              <a:off x="11156823" y="2505265"/>
              <a:ext cx="39100" cy="180229"/>
            </a:xfrm>
            <a:custGeom>
              <a:avLst/>
              <a:gdLst>
                <a:gd name="connsiteX0" fmla="*/ -748 w 39100"/>
                <a:gd name="connsiteY0" fmla="*/ -295 h 180229"/>
                <a:gd name="connsiteX1" fmla="*/ 38353 w 39100"/>
                <a:gd name="connsiteY1" fmla="*/ -295 h 180229"/>
                <a:gd name="connsiteX2" fmla="*/ 38353 w 39100"/>
                <a:gd name="connsiteY2" fmla="*/ 179935 h 180229"/>
                <a:gd name="connsiteX3" fmla="*/ -748 w 39100"/>
                <a:gd name="connsiteY3" fmla="*/ 179935 h 180229"/>
              </a:gdLst>
              <a:ahLst/>
              <a:cxnLst>
                <a:cxn ang="0">
                  <a:pos x="connsiteX0" y="connsiteY0"/>
                </a:cxn>
                <a:cxn ang="0">
                  <a:pos x="connsiteX1" y="connsiteY1"/>
                </a:cxn>
                <a:cxn ang="0">
                  <a:pos x="connsiteX2" y="connsiteY2"/>
                </a:cxn>
                <a:cxn ang="0">
                  <a:pos x="connsiteX3" y="connsiteY3"/>
                </a:cxn>
              </a:cxnLst>
              <a:rect l="l" t="t" r="r" b="b"/>
              <a:pathLst>
                <a:path w="39100" h="180229">
                  <a:moveTo>
                    <a:pt x="-748" y="-295"/>
                  </a:moveTo>
                  <a:lnTo>
                    <a:pt x="38353" y="-295"/>
                  </a:lnTo>
                  <a:lnTo>
                    <a:pt x="38353" y="179935"/>
                  </a:lnTo>
                  <a:lnTo>
                    <a:pt x="-748" y="179935"/>
                  </a:lnTo>
                  <a:close/>
                </a:path>
              </a:pathLst>
            </a:custGeom>
            <a:solidFill>
              <a:srgbClr val="FDB515"/>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4" name="Freeform: Shape 54">
              <a:extLst>
                <a:ext uri="{FF2B5EF4-FFF2-40B4-BE49-F238E27FC236}">
                  <a16:creationId xmlns:a16="http://schemas.microsoft.com/office/drawing/2014/main" id="{00000000-0008-0000-0500-0000FE000000}"/>
                </a:ext>
              </a:extLst>
            </xdr:cNvPr>
            <xdr:cNvSpPr/>
          </xdr:nvSpPr>
          <xdr:spPr>
            <a:xfrm rot="18111602">
              <a:off x="11163949" y="2508098"/>
              <a:ext cx="14662" cy="168133"/>
            </a:xfrm>
            <a:custGeom>
              <a:avLst/>
              <a:gdLst>
                <a:gd name="connsiteX0" fmla="*/ -749 w 14662"/>
                <a:gd name="connsiteY0" fmla="*/ -295 h 168133"/>
                <a:gd name="connsiteX1" fmla="*/ 13914 w 14662"/>
                <a:gd name="connsiteY1" fmla="*/ -295 h 168133"/>
                <a:gd name="connsiteX2" fmla="*/ 13914 w 14662"/>
                <a:gd name="connsiteY2" fmla="*/ 167838 h 168133"/>
                <a:gd name="connsiteX3" fmla="*/ -749 w 14662"/>
                <a:gd name="connsiteY3" fmla="*/ 167838 h 168133"/>
              </a:gdLst>
              <a:ahLst/>
              <a:cxnLst>
                <a:cxn ang="0">
                  <a:pos x="connsiteX0" y="connsiteY0"/>
                </a:cxn>
                <a:cxn ang="0">
                  <a:pos x="connsiteX1" y="connsiteY1"/>
                </a:cxn>
                <a:cxn ang="0">
                  <a:pos x="connsiteX2" y="connsiteY2"/>
                </a:cxn>
                <a:cxn ang="0">
                  <a:pos x="connsiteX3" y="connsiteY3"/>
                </a:cxn>
              </a:cxnLst>
              <a:rect l="l" t="t" r="r" b="b"/>
              <a:pathLst>
                <a:path w="14662" h="168133">
                  <a:moveTo>
                    <a:pt x="-749" y="-295"/>
                  </a:moveTo>
                  <a:lnTo>
                    <a:pt x="13914" y="-295"/>
                  </a:lnTo>
                  <a:lnTo>
                    <a:pt x="13914" y="167838"/>
                  </a:lnTo>
                  <a:lnTo>
                    <a:pt x="-749" y="167838"/>
                  </a:lnTo>
                  <a:close/>
                </a:path>
              </a:pathLst>
            </a:custGeom>
            <a:solidFill>
              <a:srgbClr val="FEDA42"/>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5" name="Freeform: Shape 55">
              <a:extLst>
                <a:ext uri="{FF2B5EF4-FFF2-40B4-BE49-F238E27FC236}">
                  <a16:creationId xmlns:a16="http://schemas.microsoft.com/office/drawing/2014/main" id="{00000000-0008-0000-0500-0000FF000000}"/>
                </a:ext>
              </a:extLst>
            </xdr:cNvPr>
            <xdr:cNvSpPr/>
          </xdr:nvSpPr>
          <xdr:spPr>
            <a:xfrm>
              <a:off x="11129131" y="2586929"/>
              <a:ext cx="73313" cy="48166"/>
            </a:xfrm>
            <a:custGeom>
              <a:avLst/>
              <a:gdLst>
                <a:gd name="connsiteX0" fmla="*/ -749 w 73313"/>
                <a:gd name="connsiteY0" fmla="*/ 2050 h 48166"/>
                <a:gd name="connsiteX1" fmla="*/ 72565 w 73313"/>
                <a:gd name="connsiteY1" fmla="*/ 47871 h 48166"/>
                <a:gd name="connsiteX2" fmla="*/ 44828 w 73313"/>
                <a:gd name="connsiteY2" fmla="*/ 11948 h 48166"/>
                <a:gd name="connsiteX3" fmla="*/ -749 w 73313"/>
                <a:gd name="connsiteY3" fmla="*/ 2050 h 48166"/>
              </a:gdLst>
              <a:ahLst/>
              <a:cxnLst>
                <a:cxn ang="0">
                  <a:pos x="connsiteX0" y="connsiteY0"/>
                </a:cxn>
                <a:cxn ang="0">
                  <a:pos x="connsiteX1" y="connsiteY1"/>
                </a:cxn>
                <a:cxn ang="0">
                  <a:pos x="connsiteX2" y="connsiteY2"/>
                </a:cxn>
                <a:cxn ang="0">
                  <a:pos x="connsiteX3" y="connsiteY3"/>
                </a:cxn>
              </a:cxnLst>
              <a:rect l="l" t="t" r="r" b="b"/>
              <a:pathLst>
                <a:path w="73313" h="48166">
                  <a:moveTo>
                    <a:pt x="-749" y="2050"/>
                  </a:moveTo>
                  <a:lnTo>
                    <a:pt x="72565" y="47871"/>
                  </a:lnTo>
                  <a:cubicBezTo>
                    <a:pt x="72565" y="37241"/>
                    <a:pt x="61568" y="22822"/>
                    <a:pt x="44828" y="11948"/>
                  </a:cubicBezTo>
                  <a:cubicBezTo>
                    <a:pt x="28088" y="1072"/>
                    <a:pt x="8416" y="-3449"/>
                    <a:pt x="-749" y="2050"/>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6" name="Freeform: Shape 56">
              <a:extLst>
                <a:ext uri="{FF2B5EF4-FFF2-40B4-BE49-F238E27FC236}">
                  <a16:creationId xmlns:a16="http://schemas.microsoft.com/office/drawing/2014/main" id="{00000000-0008-0000-0500-000000010000}"/>
                </a:ext>
              </a:extLst>
            </xdr:cNvPr>
            <xdr:cNvSpPr/>
          </xdr:nvSpPr>
          <xdr:spPr>
            <a:xfrm>
              <a:off x="11136548" y="2549196"/>
              <a:ext cx="68584" cy="41481"/>
            </a:xfrm>
            <a:custGeom>
              <a:avLst/>
              <a:gdLst>
                <a:gd name="connsiteX0" fmla="*/ 1243 w 68584"/>
                <a:gd name="connsiteY0" fmla="*/ -295 h 41481"/>
                <a:gd name="connsiteX1" fmla="*/ -224 w 68584"/>
                <a:gd name="connsiteY1" fmla="*/ 2515 h 41481"/>
                <a:gd name="connsiteX2" fmla="*/ 36433 w 68584"/>
                <a:gd name="connsiteY2" fmla="*/ 37095 h 41481"/>
                <a:gd name="connsiteX3" fmla="*/ 67836 w 68584"/>
                <a:gd name="connsiteY3" fmla="*/ 40883 h 41481"/>
              </a:gdLst>
              <a:ahLst/>
              <a:cxnLst>
                <a:cxn ang="0">
                  <a:pos x="connsiteX0" y="connsiteY0"/>
                </a:cxn>
                <a:cxn ang="0">
                  <a:pos x="connsiteX1" y="connsiteY1"/>
                </a:cxn>
                <a:cxn ang="0">
                  <a:pos x="connsiteX2" y="connsiteY2"/>
                </a:cxn>
                <a:cxn ang="0">
                  <a:pos x="connsiteX3" y="connsiteY3"/>
                </a:cxn>
              </a:cxnLst>
              <a:rect l="l" t="t" r="r" b="b"/>
              <a:pathLst>
                <a:path w="68584" h="41481">
                  <a:moveTo>
                    <a:pt x="1243" y="-295"/>
                  </a:moveTo>
                  <a:cubicBezTo>
                    <a:pt x="583" y="548"/>
                    <a:pt x="94" y="1501"/>
                    <a:pt x="-224" y="2515"/>
                  </a:cubicBezTo>
                  <a:cubicBezTo>
                    <a:pt x="-3889" y="14734"/>
                    <a:pt x="11995" y="29519"/>
                    <a:pt x="36433" y="37095"/>
                  </a:cubicBezTo>
                  <a:cubicBezTo>
                    <a:pt x="46514" y="40540"/>
                    <a:pt x="57218" y="41836"/>
                    <a:pt x="67836" y="40883"/>
                  </a:cubicBezTo>
                  <a:close/>
                </a:path>
              </a:pathLst>
            </a:custGeom>
            <a:solidFill>
              <a:srgbClr val="D36F54">
                <a:alpha val="3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7" name="Freeform: Shape 57">
              <a:extLst>
                <a:ext uri="{FF2B5EF4-FFF2-40B4-BE49-F238E27FC236}">
                  <a16:creationId xmlns:a16="http://schemas.microsoft.com/office/drawing/2014/main" id="{00000000-0008-0000-0500-000001010000}"/>
                </a:ext>
              </a:extLst>
            </xdr:cNvPr>
            <xdr:cNvSpPr/>
          </xdr:nvSpPr>
          <xdr:spPr>
            <a:xfrm>
              <a:off x="11120668" y="2535125"/>
              <a:ext cx="371855" cy="686236"/>
            </a:xfrm>
            <a:custGeom>
              <a:avLst/>
              <a:gdLst>
                <a:gd name="connsiteX0" fmla="*/ 291806 w 371855"/>
                <a:gd name="connsiteY0" fmla="*/ 174578 h 686236"/>
                <a:gd name="connsiteX1" fmla="*/ 218492 w 371855"/>
                <a:gd name="connsiteY1" fmla="*/ 31860 h 686236"/>
                <a:gd name="connsiteX2" fmla="*/ 208472 w 371855"/>
                <a:gd name="connsiteY2" fmla="*/ 24284 h 686236"/>
                <a:gd name="connsiteX3" fmla="*/ 103267 w 371855"/>
                <a:gd name="connsiteY3" fmla="*/ 1191 h 686236"/>
                <a:gd name="connsiteX4" fmla="*/ 27509 w 371855"/>
                <a:gd name="connsiteY4" fmla="*/ -275 h 686236"/>
                <a:gd name="connsiteX5" fmla="*/ 14618 w 371855"/>
                <a:gd name="connsiteY5" fmla="*/ 11235 h 686236"/>
                <a:gd name="connsiteX6" fmla="*/ 15290 w 371855"/>
                <a:gd name="connsiteY6" fmla="*/ 15976 h 686236"/>
                <a:gd name="connsiteX7" fmla="*/ 94224 w 371855"/>
                <a:gd name="connsiteY7" fmla="*/ 50677 h 686236"/>
                <a:gd name="connsiteX8" fmla="*/ 181102 w 371855"/>
                <a:gd name="connsiteY8" fmla="*/ 81347 h 686236"/>
                <a:gd name="connsiteX9" fmla="*/ 188921 w 371855"/>
                <a:gd name="connsiteY9" fmla="*/ 156860 h 686236"/>
                <a:gd name="connsiteX10" fmla="*/ 181468 w 371855"/>
                <a:gd name="connsiteY10" fmla="*/ 181298 h 686236"/>
                <a:gd name="connsiteX11" fmla="*/ 144811 w 371855"/>
                <a:gd name="connsiteY11" fmla="*/ 218933 h 686236"/>
                <a:gd name="connsiteX12" fmla="*/ 144811 w 371855"/>
                <a:gd name="connsiteY12" fmla="*/ 218933 h 686236"/>
                <a:gd name="connsiteX13" fmla="*/ 108154 w 371855"/>
                <a:gd name="connsiteY13" fmla="*/ 189119 h 686236"/>
                <a:gd name="connsiteX14" fmla="*/ 77851 w 371855"/>
                <a:gd name="connsiteY14" fmla="*/ 114094 h 686236"/>
                <a:gd name="connsiteX15" fmla="*/ 9425 w 371855"/>
                <a:gd name="connsiteY15" fmla="*/ 56909 h 686236"/>
                <a:gd name="connsiteX16" fmla="*/ 13335 w 371855"/>
                <a:gd name="connsiteY16" fmla="*/ 110306 h 686236"/>
                <a:gd name="connsiteX17" fmla="*/ 49992 w 371855"/>
                <a:gd name="connsiteY17" fmla="*/ 272574 h 686236"/>
                <a:gd name="connsiteX18" fmla="*/ 103755 w 371855"/>
                <a:gd name="connsiteY18" fmla="*/ 401606 h 686236"/>
                <a:gd name="connsiteX19" fmla="*/ 149332 w 371855"/>
                <a:gd name="connsiteY19" fmla="*/ 685942 h 686236"/>
                <a:gd name="connsiteX20" fmla="*/ 371107 w 371855"/>
                <a:gd name="connsiteY20" fmla="*/ 685942 h 686236"/>
                <a:gd name="connsiteX21" fmla="*/ 224479 w 371855"/>
                <a:gd name="connsiteY21" fmla="*/ 360673 h 686236"/>
                <a:gd name="connsiteX22" fmla="*/ 291195 w 371855"/>
                <a:gd name="connsiteY22" fmla="*/ 192784 h 686236"/>
                <a:gd name="connsiteX23" fmla="*/ 291806 w 371855"/>
                <a:gd name="connsiteY23" fmla="*/ 174578 h 68623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Lst>
              <a:rect l="l" t="t" r="r" b="b"/>
              <a:pathLst>
                <a:path w="371855" h="686236">
                  <a:moveTo>
                    <a:pt x="291806" y="174578"/>
                  </a:moveTo>
                  <a:lnTo>
                    <a:pt x="218492" y="31860"/>
                  </a:lnTo>
                  <a:cubicBezTo>
                    <a:pt x="216512" y="27913"/>
                    <a:pt x="212810" y="25115"/>
                    <a:pt x="208472" y="24284"/>
                  </a:cubicBezTo>
                  <a:lnTo>
                    <a:pt x="103267" y="1191"/>
                  </a:lnTo>
                  <a:lnTo>
                    <a:pt x="27509" y="-275"/>
                  </a:lnTo>
                  <a:cubicBezTo>
                    <a:pt x="20776" y="-654"/>
                    <a:pt x="14997" y="4490"/>
                    <a:pt x="14618" y="11235"/>
                  </a:cubicBezTo>
                  <a:cubicBezTo>
                    <a:pt x="14532" y="12847"/>
                    <a:pt x="14752" y="14448"/>
                    <a:pt x="15290" y="15976"/>
                  </a:cubicBezTo>
                  <a:cubicBezTo>
                    <a:pt x="22988" y="32593"/>
                    <a:pt x="43149" y="51655"/>
                    <a:pt x="94224" y="50677"/>
                  </a:cubicBezTo>
                  <a:lnTo>
                    <a:pt x="181102" y="81347"/>
                  </a:lnTo>
                  <a:cubicBezTo>
                    <a:pt x="180809" y="106738"/>
                    <a:pt x="183423" y="132068"/>
                    <a:pt x="188921" y="156860"/>
                  </a:cubicBezTo>
                  <a:cubicBezTo>
                    <a:pt x="190607" y="165731"/>
                    <a:pt x="187822" y="174871"/>
                    <a:pt x="181468" y="181298"/>
                  </a:cubicBezTo>
                  <a:lnTo>
                    <a:pt x="144811" y="218933"/>
                  </a:lnTo>
                  <a:lnTo>
                    <a:pt x="144811" y="218933"/>
                  </a:lnTo>
                  <a:cubicBezTo>
                    <a:pt x="128731" y="215023"/>
                    <a:pt x="115266" y="204062"/>
                    <a:pt x="108154" y="189119"/>
                  </a:cubicBezTo>
                  <a:cubicBezTo>
                    <a:pt x="95850" y="165059"/>
                    <a:pt x="85708" y="139949"/>
                    <a:pt x="77851" y="114094"/>
                  </a:cubicBezTo>
                  <a:cubicBezTo>
                    <a:pt x="73696" y="85990"/>
                    <a:pt x="44371" y="46401"/>
                    <a:pt x="9425" y="56909"/>
                  </a:cubicBezTo>
                  <a:cubicBezTo>
                    <a:pt x="-13180" y="63752"/>
                    <a:pt x="8203" y="95155"/>
                    <a:pt x="13335" y="110306"/>
                  </a:cubicBezTo>
                  <a:cubicBezTo>
                    <a:pt x="22988" y="138654"/>
                    <a:pt x="35940" y="224309"/>
                    <a:pt x="49992" y="272574"/>
                  </a:cubicBezTo>
                  <a:cubicBezTo>
                    <a:pt x="65400" y="316587"/>
                    <a:pt x="83350" y="359671"/>
                    <a:pt x="103755" y="401606"/>
                  </a:cubicBezTo>
                  <a:lnTo>
                    <a:pt x="149332" y="685942"/>
                  </a:lnTo>
                  <a:lnTo>
                    <a:pt x="371107" y="685942"/>
                  </a:lnTo>
                  <a:lnTo>
                    <a:pt x="224479" y="360673"/>
                  </a:lnTo>
                  <a:lnTo>
                    <a:pt x="291195" y="192784"/>
                  </a:lnTo>
                  <a:cubicBezTo>
                    <a:pt x="294249" y="187151"/>
                    <a:pt x="294469" y="180406"/>
                    <a:pt x="291806" y="174578"/>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8" name="Freeform: Shape 58">
              <a:extLst>
                <a:ext uri="{FF2B5EF4-FFF2-40B4-BE49-F238E27FC236}">
                  <a16:creationId xmlns:a16="http://schemas.microsoft.com/office/drawing/2014/main" id="{00000000-0008-0000-0500-000002010000}"/>
                </a:ext>
              </a:extLst>
            </xdr:cNvPr>
            <xdr:cNvSpPr/>
          </xdr:nvSpPr>
          <xdr:spPr>
            <a:xfrm>
              <a:off x="11301540" y="2684827"/>
              <a:ext cx="108382" cy="105938"/>
            </a:xfrm>
            <a:custGeom>
              <a:avLst/>
              <a:gdLst>
                <a:gd name="connsiteX0" fmla="*/ 8660 w 108382"/>
                <a:gd name="connsiteY0" fmla="*/ -295 h 105938"/>
                <a:gd name="connsiteX1" fmla="*/ 9393 w 108382"/>
                <a:gd name="connsiteY1" fmla="*/ 3981 h 105938"/>
                <a:gd name="connsiteX2" fmla="*/ 2062 w 108382"/>
                <a:gd name="connsiteY2" fmla="*/ 28419 h 105938"/>
                <a:gd name="connsiteX3" fmla="*/ -749 w 108382"/>
                <a:gd name="connsiteY3" fmla="*/ 31596 h 105938"/>
                <a:gd name="connsiteX4" fmla="*/ 86251 w 108382"/>
                <a:gd name="connsiteY4" fmla="*/ 105643 h 105938"/>
                <a:gd name="connsiteX5" fmla="*/ 107634 w 108382"/>
                <a:gd name="connsiteY5" fmla="*/ 52124 h 10593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8382" h="105938">
                  <a:moveTo>
                    <a:pt x="8660" y="-295"/>
                  </a:moveTo>
                  <a:lnTo>
                    <a:pt x="9393" y="3981"/>
                  </a:lnTo>
                  <a:cubicBezTo>
                    <a:pt x="11080" y="12840"/>
                    <a:pt x="8343" y="21955"/>
                    <a:pt x="2062" y="28419"/>
                  </a:cubicBezTo>
                  <a:lnTo>
                    <a:pt x="-749" y="31596"/>
                  </a:lnTo>
                  <a:lnTo>
                    <a:pt x="86251" y="105643"/>
                  </a:lnTo>
                  <a:lnTo>
                    <a:pt x="107634" y="52124"/>
                  </a:lnTo>
                  <a:close/>
                </a:path>
              </a:pathLst>
            </a:custGeom>
            <a:solidFill>
              <a:srgbClr val="E67B6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9" name="Freeform: Shape 59">
              <a:extLst>
                <a:ext uri="{FF2B5EF4-FFF2-40B4-BE49-F238E27FC236}">
                  <a16:creationId xmlns:a16="http://schemas.microsoft.com/office/drawing/2014/main" id="{00000000-0008-0000-0500-000003010000}"/>
                </a:ext>
              </a:extLst>
            </xdr:cNvPr>
            <xdr:cNvSpPr/>
          </xdr:nvSpPr>
          <xdr:spPr>
            <a:xfrm rot="18092998">
              <a:off x="11372811" y="2564282"/>
              <a:ext cx="39100" cy="327835"/>
            </a:xfrm>
            <a:custGeom>
              <a:avLst/>
              <a:gdLst>
                <a:gd name="connsiteX0" fmla="*/ -749 w 39100"/>
                <a:gd name="connsiteY0" fmla="*/ -295 h 327835"/>
                <a:gd name="connsiteX1" fmla="*/ 38352 w 39100"/>
                <a:gd name="connsiteY1" fmla="*/ -295 h 327835"/>
                <a:gd name="connsiteX2" fmla="*/ 38352 w 39100"/>
                <a:gd name="connsiteY2" fmla="*/ 327540 h 327835"/>
                <a:gd name="connsiteX3" fmla="*/ -749 w 39100"/>
                <a:gd name="connsiteY3" fmla="*/ 327540 h 327835"/>
              </a:gdLst>
              <a:ahLst/>
              <a:cxnLst>
                <a:cxn ang="0">
                  <a:pos x="connsiteX0" y="connsiteY0"/>
                </a:cxn>
                <a:cxn ang="0">
                  <a:pos x="connsiteX1" y="connsiteY1"/>
                </a:cxn>
                <a:cxn ang="0">
                  <a:pos x="connsiteX2" y="connsiteY2"/>
                </a:cxn>
                <a:cxn ang="0">
                  <a:pos x="connsiteX3" y="connsiteY3"/>
                </a:cxn>
              </a:cxnLst>
              <a:rect l="l" t="t" r="r" b="b"/>
              <a:pathLst>
                <a:path w="39100" h="327835">
                  <a:moveTo>
                    <a:pt x="-749" y="-295"/>
                  </a:moveTo>
                  <a:lnTo>
                    <a:pt x="38352" y="-295"/>
                  </a:lnTo>
                  <a:lnTo>
                    <a:pt x="38352" y="327540"/>
                  </a:lnTo>
                  <a:lnTo>
                    <a:pt x="-749" y="327540"/>
                  </a:lnTo>
                  <a:close/>
                </a:path>
              </a:pathLst>
            </a:custGeom>
            <a:solidFill>
              <a:srgbClr val="FDB515"/>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0" name="Freeform: Shape 60">
              <a:extLst>
                <a:ext uri="{FF2B5EF4-FFF2-40B4-BE49-F238E27FC236}">
                  <a16:creationId xmlns:a16="http://schemas.microsoft.com/office/drawing/2014/main" id="{00000000-0008-0000-0500-000004010000}"/>
                </a:ext>
              </a:extLst>
            </xdr:cNvPr>
            <xdr:cNvSpPr/>
          </xdr:nvSpPr>
          <xdr:spPr>
            <a:xfrm rot="18093599">
              <a:off x="11379656" y="2554915"/>
              <a:ext cx="14662" cy="339931"/>
            </a:xfrm>
            <a:custGeom>
              <a:avLst/>
              <a:gdLst>
                <a:gd name="connsiteX0" fmla="*/ -749 w 14662"/>
                <a:gd name="connsiteY0" fmla="*/ -295 h 339931"/>
                <a:gd name="connsiteX1" fmla="*/ 13914 w 14662"/>
                <a:gd name="connsiteY1" fmla="*/ -295 h 339931"/>
                <a:gd name="connsiteX2" fmla="*/ 13914 w 14662"/>
                <a:gd name="connsiteY2" fmla="*/ 339637 h 339931"/>
                <a:gd name="connsiteX3" fmla="*/ -749 w 14662"/>
                <a:gd name="connsiteY3" fmla="*/ 339637 h 339931"/>
              </a:gdLst>
              <a:ahLst/>
              <a:cxnLst>
                <a:cxn ang="0">
                  <a:pos x="connsiteX0" y="connsiteY0"/>
                </a:cxn>
                <a:cxn ang="0">
                  <a:pos x="connsiteX1" y="connsiteY1"/>
                </a:cxn>
                <a:cxn ang="0">
                  <a:pos x="connsiteX2" y="connsiteY2"/>
                </a:cxn>
                <a:cxn ang="0">
                  <a:pos x="connsiteX3" y="connsiteY3"/>
                </a:cxn>
              </a:cxnLst>
              <a:rect l="l" t="t" r="r" b="b"/>
              <a:pathLst>
                <a:path w="14662" h="339931">
                  <a:moveTo>
                    <a:pt x="-749" y="-295"/>
                  </a:moveTo>
                  <a:lnTo>
                    <a:pt x="13914" y="-295"/>
                  </a:lnTo>
                  <a:lnTo>
                    <a:pt x="13914" y="339637"/>
                  </a:lnTo>
                  <a:lnTo>
                    <a:pt x="-749" y="339637"/>
                  </a:lnTo>
                  <a:close/>
                </a:path>
              </a:pathLst>
            </a:custGeom>
            <a:solidFill>
              <a:srgbClr val="FEDA42"/>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1" name="Freeform: Shape 61">
              <a:extLst>
                <a:ext uri="{FF2B5EF4-FFF2-40B4-BE49-F238E27FC236}">
                  <a16:creationId xmlns:a16="http://schemas.microsoft.com/office/drawing/2014/main" id="{00000000-0008-0000-0500-000005010000}"/>
                </a:ext>
              </a:extLst>
            </xdr:cNvPr>
            <xdr:cNvSpPr/>
          </xdr:nvSpPr>
          <xdr:spPr>
            <a:xfrm>
              <a:off x="11063637" y="2525369"/>
              <a:ext cx="46432" cy="39222"/>
            </a:xfrm>
            <a:custGeom>
              <a:avLst/>
              <a:gdLst>
                <a:gd name="connsiteX0" fmla="*/ 46432 w 46432"/>
                <a:gd name="connsiteY0" fmla="*/ 5743 h 39222"/>
                <a:gd name="connsiteX1" fmla="*/ 25660 w 46432"/>
                <a:gd name="connsiteY1" fmla="*/ 39223 h 39222"/>
                <a:gd name="connsiteX2" fmla="*/ 0 w 46432"/>
                <a:gd name="connsiteY2" fmla="*/ 0 h 39222"/>
                <a:gd name="connsiteX3" fmla="*/ 46432 w 46432"/>
                <a:gd name="connsiteY3" fmla="*/ 5743 h 39222"/>
              </a:gdLst>
              <a:ahLst/>
              <a:cxnLst>
                <a:cxn ang="0">
                  <a:pos x="connsiteX0" y="connsiteY0"/>
                </a:cxn>
                <a:cxn ang="0">
                  <a:pos x="connsiteX1" y="connsiteY1"/>
                </a:cxn>
                <a:cxn ang="0">
                  <a:pos x="connsiteX2" y="connsiteY2"/>
                </a:cxn>
                <a:cxn ang="0">
                  <a:pos x="connsiteX3" y="connsiteY3"/>
                </a:cxn>
              </a:cxnLst>
              <a:rect l="l" t="t" r="r" b="b"/>
              <a:pathLst>
                <a:path w="46432" h="39222">
                  <a:moveTo>
                    <a:pt x="46432" y="5743"/>
                  </a:moveTo>
                  <a:lnTo>
                    <a:pt x="25660" y="39223"/>
                  </a:lnTo>
                  <a:lnTo>
                    <a:pt x="0" y="0"/>
                  </a:lnTo>
                  <a:lnTo>
                    <a:pt x="46432" y="5743"/>
                  </a:lnTo>
                  <a:close/>
                </a:path>
              </a:pathLst>
            </a:custGeom>
            <a:solidFill>
              <a:srgbClr val="FCC29B"/>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2" name="Freeform: Shape 62">
              <a:extLst>
                <a:ext uri="{FF2B5EF4-FFF2-40B4-BE49-F238E27FC236}">
                  <a16:creationId xmlns:a16="http://schemas.microsoft.com/office/drawing/2014/main" id="{00000000-0008-0000-0500-000006010000}"/>
                </a:ext>
              </a:extLst>
            </xdr:cNvPr>
            <xdr:cNvSpPr/>
          </xdr:nvSpPr>
          <xdr:spPr>
            <a:xfrm>
              <a:off x="11063637" y="2525369"/>
              <a:ext cx="14051" cy="11852"/>
            </a:xfrm>
            <a:custGeom>
              <a:avLst/>
              <a:gdLst>
                <a:gd name="connsiteX0" fmla="*/ 14052 w 14051"/>
                <a:gd name="connsiteY0" fmla="*/ 1711 h 11852"/>
                <a:gd name="connsiteX1" fmla="*/ 0 w 14051"/>
                <a:gd name="connsiteY1" fmla="*/ 0 h 11852"/>
                <a:gd name="connsiteX2" fmla="*/ 7820 w 14051"/>
                <a:gd name="connsiteY2" fmla="*/ 11852 h 11852"/>
                <a:gd name="connsiteX3" fmla="*/ 14052 w 14051"/>
                <a:gd name="connsiteY3" fmla="*/ 1711 h 11852"/>
              </a:gdLst>
              <a:ahLst/>
              <a:cxnLst>
                <a:cxn ang="0">
                  <a:pos x="connsiteX0" y="connsiteY0"/>
                </a:cxn>
                <a:cxn ang="0">
                  <a:pos x="connsiteX1" y="connsiteY1"/>
                </a:cxn>
                <a:cxn ang="0">
                  <a:pos x="connsiteX2" y="connsiteY2"/>
                </a:cxn>
                <a:cxn ang="0">
                  <a:pos x="connsiteX3" y="connsiteY3"/>
                </a:cxn>
              </a:cxnLst>
              <a:rect l="l" t="t" r="r" b="b"/>
              <a:pathLst>
                <a:path w="14051" h="11852">
                  <a:moveTo>
                    <a:pt x="14052" y="1711"/>
                  </a:moveTo>
                  <a:lnTo>
                    <a:pt x="0" y="0"/>
                  </a:lnTo>
                  <a:lnTo>
                    <a:pt x="7820" y="11852"/>
                  </a:lnTo>
                  <a:lnTo>
                    <a:pt x="14052" y="1711"/>
                  </a:lnTo>
                  <a:close/>
                </a:path>
              </a:pathLst>
            </a:custGeom>
            <a:solidFill>
              <a:srgbClr val="4A4440"/>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3" name="Freeform: Shape 63">
              <a:extLst>
                <a:ext uri="{FF2B5EF4-FFF2-40B4-BE49-F238E27FC236}">
                  <a16:creationId xmlns:a16="http://schemas.microsoft.com/office/drawing/2014/main" id="{00000000-0008-0000-0500-000007010000}"/>
                </a:ext>
              </a:extLst>
            </xdr:cNvPr>
            <xdr:cNvSpPr/>
          </xdr:nvSpPr>
          <xdr:spPr>
            <a:xfrm>
              <a:off x="10538099" y="2603106"/>
              <a:ext cx="348105" cy="362518"/>
            </a:xfrm>
            <a:custGeom>
              <a:avLst/>
              <a:gdLst>
                <a:gd name="connsiteX0" fmla="*/ 324276 w 348105"/>
                <a:gd name="connsiteY0" fmla="*/ 193108 h 362518"/>
                <a:gd name="connsiteX1" fmla="*/ 281998 w 348105"/>
                <a:gd name="connsiteY1" fmla="*/ 263856 h 362518"/>
                <a:gd name="connsiteX2" fmla="*/ 243142 w 348105"/>
                <a:gd name="connsiteY2" fmla="*/ 298802 h 362518"/>
                <a:gd name="connsiteX3" fmla="*/ 236409 w 348105"/>
                <a:gd name="connsiteY3" fmla="*/ 293658 h 362518"/>
                <a:gd name="connsiteX4" fmla="*/ 236666 w 348105"/>
                <a:gd name="connsiteY4" fmla="*/ 290982 h 362518"/>
                <a:gd name="connsiteX5" fmla="*/ 250717 w 348105"/>
                <a:gd name="connsiteY5" fmla="*/ 238196 h 362518"/>
                <a:gd name="connsiteX6" fmla="*/ 329408 w 348105"/>
                <a:gd name="connsiteY6" fmla="*/ 122360 h 362518"/>
                <a:gd name="connsiteX7" fmla="*/ 310346 w 348105"/>
                <a:gd name="connsiteY7" fmla="*/ 67130 h 362518"/>
                <a:gd name="connsiteX8" fmla="*/ 205996 w 348105"/>
                <a:gd name="connsiteY8" fmla="*/ 187487 h 362518"/>
                <a:gd name="connsiteX9" fmla="*/ 196832 w 348105"/>
                <a:gd name="connsiteY9" fmla="*/ 183333 h 362518"/>
                <a:gd name="connsiteX10" fmla="*/ 282365 w 348105"/>
                <a:gd name="connsiteY10" fmla="*/ 76050 h 362518"/>
                <a:gd name="connsiteX11" fmla="*/ 266724 w 348105"/>
                <a:gd name="connsiteY11" fmla="*/ 22653 h 362518"/>
                <a:gd name="connsiteX12" fmla="*/ 245830 w 348105"/>
                <a:gd name="connsiteY12" fmla="*/ 39760 h 362518"/>
                <a:gd name="connsiteX13" fmla="*/ 247907 w 348105"/>
                <a:gd name="connsiteY13" fmla="*/ 33161 h 362518"/>
                <a:gd name="connsiteX14" fmla="*/ 247907 w 348105"/>
                <a:gd name="connsiteY14" fmla="*/ 30717 h 362518"/>
                <a:gd name="connsiteX15" fmla="*/ 247907 w 348105"/>
                <a:gd name="connsiteY15" fmla="*/ 28029 h 362518"/>
                <a:gd name="connsiteX16" fmla="*/ 247907 w 348105"/>
                <a:gd name="connsiteY16" fmla="*/ 27418 h 362518"/>
                <a:gd name="connsiteX17" fmla="*/ 247907 w 348105"/>
                <a:gd name="connsiteY17" fmla="*/ 24364 h 362518"/>
                <a:gd name="connsiteX18" fmla="*/ 247907 w 348105"/>
                <a:gd name="connsiteY18" fmla="*/ 24364 h 362518"/>
                <a:gd name="connsiteX19" fmla="*/ 209051 w 348105"/>
                <a:gd name="connsiteY19" fmla="*/ 5791 h 362518"/>
                <a:gd name="connsiteX20" fmla="*/ 162497 w 348105"/>
                <a:gd name="connsiteY20" fmla="*/ 49901 h 362518"/>
                <a:gd name="connsiteX21" fmla="*/ 160420 w 348105"/>
                <a:gd name="connsiteY21" fmla="*/ 43303 h 362518"/>
                <a:gd name="connsiteX22" fmla="*/ 128772 w 348105"/>
                <a:gd name="connsiteY22" fmla="*/ 31084 h 362518"/>
                <a:gd name="connsiteX23" fmla="*/ 27966 w 348105"/>
                <a:gd name="connsiteY23" fmla="*/ 264344 h 362518"/>
                <a:gd name="connsiteX24" fmla="*/ -749 w 348105"/>
                <a:gd name="connsiteY24" fmla="*/ 354398 h 362518"/>
                <a:gd name="connsiteX25" fmla="*/ 145146 w 348105"/>
                <a:gd name="connsiteY25" fmla="*/ 360630 h 362518"/>
                <a:gd name="connsiteX26" fmla="*/ 245830 w 348105"/>
                <a:gd name="connsiteY26" fmla="*/ 336192 h 362518"/>
                <a:gd name="connsiteX27" fmla="*/ 320488 w 348105"/>
                <a:gd name="connsiteY27" fmla="*/ 309188 h 362518"/>
                <a:gd name="connsiteX28" fmla="*/ 347003 w 348105"/>
                <a:gd name="connsiteY28" fmla="*/ 210581 h 362518"/>
                <a:gd name="connsiteX29" fmla="*/ 334772 w 348105"/>
                <a:gd name="connsiteY29" fmla="*/ 191739 h 362518"/>
                <a:gd name="connsiteX30" fmla="*/ 324276 w 348105"/>
                <a:gd name="connsiteY30" fmla="*/ 193108 h 3625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Lst>
              <a:rect l="l" t="t" r="r" b="b"/>
              <a:pathLst>
                <a:path w="348105" h="362518">
                  <a:moveTo>
                    <a:pt x="324276" y="193108"/>
                  </a:moveTo>
                  <a:cubicBezTo>
                    <a:pt x="301476" y="210251"/>
                    <a:pt x="286300" y="235654"/>
                    <a:pt x="281998" y="263856"/>
                  </a:cubicBezTo>
                  <a:cubicBezTo>
                    <a:pt x="278736" y="283125"/>
                    <a:pt x="262643" y="297604"/>
                    <a:pt x="243142" y="298802"/>
                  </a:cubicBezTo>
                  <a:cubicBezTo>
                    <a:pt x="239867" y="299242"/>
                    <a:pt x="236850" y="296932"/>
                    <a:pt x="236409" y="293658"/>
                  </a:cubicBezTo>
                  <a:cubicBezTo>
                    <a:pt x="236299" y="292766"/>
                    <a:pt x="236385" y="291849"/>
                    <a:pt x="236666" y="290982"/>
                  </a:cubicBezTo>
                  <a:cubicBezTo>
                    <a:pt x="242653" y="273753"/>
                    <a:pt x="247345" y="256109"/>
                    <a:pt x="250717" y="238196"/>
                  </a:cubicBezTo>
                  <a:cubicBezTo>
                    <a:pt x="276378" y="195673"/>
                    <a:pt x="295928" y="155229"/>
                    <a:pt x="329408" y="122360"/>
                  </a:cubicBezTo>
                  <a:cubicBezTo>
                    <a:pt x="354579" y="97922"/>
                    <a:pt x="337716" y="45136"/>
                    <a:pt x="310346" y="67130"/>
                  </a:cubicBezTo>
                  <a:cubicBezTo>
                    <a:pt x="269168" y="101221"/>
                    <a:pt x="233904" y="141886"/>
                    <a:pt x="205996" y="187487"/>
                  </a:cubicBezTo>
                  <a:cubicBezTo>
                    <a:pt x="202942" y="186265"/>
                    <a:pt x="200009" y="184799"/>
                    <a:pt x="196832" y="183333"/>
                  </a:cubicBezTo>
                  <a:cubicBezTo>
                    <a:pt x="221099" y="144378"/>
                    <a:pt x="249802" y="108381"/>
                    <a:pt x="282365" y="76050"/>
                  </a:cubicBezTo>
                  <a:cubicBezTo>
                    <a:pt x="306803" y="51612"/>
                    <a:pt x="294584" y="1270"/>
                    <a:pt x="266724" y="22653"/>
                  </a:cubicBezTo>
                  <a:cubicBezTo>
                    <a:pt x="259515" y="28151"/>
                    <a:pt x="252673" y="33772"/>
                    <a:pt x="245830" y="39760"/>
                  </a:cubicBezTo>
                  <a:cubicBezTo>
                    <a:pt x="246820" y="37658"/>
                    <a:pt x="247516" y="35446"/>
                    <a:pt x="247907" y="33161"/>
                  </a:cubicBezTo>
                  <a:cubicBezTo>
                    <a:pt x="247968" y="32342"/>
                    <a:pt x="247968" y="31536"/>
                    <a:pt x="247907" y="30717"/>
                  </a:cubicBezTo>
                  <a:cubicBezTo>
                    <a:pt x="247968" y="29825"/>
                    <a:pt x="247968" y="28921"/>
                    <a:pt x="247907" y="28029"/>
                  </a:cubicBezTo>
                  <a:lnTo>
                    <a:pt x="247907" y="27418"/>
                  </a:lnTo>
                  <a:cubicBezTo>
                    <a:pt x="247968" y="26404"/>
                    <a:pt x="247968" y="25378"/>
                    <a:pt x="247907" y="24364"/>
                  </a:cubicBezTo>
                  <a:lnTo>
                    <a:pt x="247907" y="24364"/>
                  </a:lnTo>
                  <a:cubicBezTo>
                    <a:pt x="245708" y="5791"/>
                    <a:pt x="227380" y="-9116"/>
                    <a:pt x="209051" y="5791"/>
                  </a:cubicBezTo>
                  <a:cubicBezTo>
                    <a:pt x="192384" y="19231"/>
                    <a:pt x="176817" y="33980"/>
                    <a:pt x="162497" y="49901"/>
                  </a:cubicBezTo>
                  <a:cubicBezTo>
                    <a:pt x="162130" y="47616"/>
                    <a:pt x="161434" y="45393"/>
                    <a:pt x="160420" y="43303"/>
                  </a:cubicBezTo>
                  <a:cubicBezTo>
                    <a:pt x="155654" y="27418"/>
                    <a:pt x="141847" y="16910"/>
                    <a:pt x="128772" y="31084"/>
                  </a:cubicBezTo>
                  <a:cubicBezTo>
                    <a:pt x="69754" y="94012"/>
                    <a:pt x="50204" y="178567"/>
                    <a:pt x="27966" y="264344"/>
                  </a:cubicBezTo>
                  <a:cubicBezTo>
                    <a:pt x="20145" y="294647"/>
                    <a:pt x="4749" y="323484"/>
                    <a:pt x="-749" y="354398"/>
                  </a:cubicBezTo>
                  <a:cubicBezTo>
                    <a:pt x="47492" y="361962"/>
                    <a:pt x="96441" y="364051"/>
                    <a:pt x="145146" y="360630"/>
                  </a:cubicBezTo>
                  <a:cubicBezTo>
                    <a:pt x="179249" y="354936"/>
                    <a:pt x="212900" y="346761"/>
                    <a:pt x="245830" y="336192"/>
                  </a:cubicBezTo>
                  <a:cubicBezTo>
                    <a:pt x="268924" y="330204"/>
                    <a:pt x="303137" y="328249"/>
                    <a:pt x="320488" y="309188"/>
                  </a:cubicBezTo>
                  <a:lnTo>
                    <a:pt x="347003" y="210581"/>
                  </a:lnTo>
                  <a:cubicBezTo>
                    <a:pt x="348836" y="202003"/>
                    <a:pt x="343362" y="193560"/>
                    <a:pt x="334772" y="191739"/>
                  </a:cubicBezTo>
                  <a:cubicBezTo>
                    <a:pt x="331216" y="190981"/>
                    <a:pt x="327514" y="191458"/>
                    <a:pt x="324276" y="193108"/>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4" name="Freeform: Shape 64">
              <a:extLst>
                <a:ext uri="{FF2B5EF4-FFF2-40B4-BE49-F238E27FC236}">
                  <a16:creationId xmlns:a16="http://schemas.microsoft.com/office/drawing/2014/main" id="{00000000-0008-0000-0500-000008010000}"/>
                </a:ext>
              </a:extLst>
            </xdr:cNvPr>
            <xdr:cNvSpPr/>
          </xdr:nvSpPr>
          <xdr:spPr>
            <a:xfrm>
              <a:off x="10528619" y="2615059"/>
              <a:ext cx="168061" cy="400863"/>
            </a:xfrm>
            <a:custGeom>
              <a:avLst/>
              <a:gdLst>
                <a:gd name="connsiteX0" fmla="*/ 48076 w 168061"/>
                <a:gd name="connsiteY0" fmla="*/ 380690 h 400863"/>
                <a:gd name="connsiteX1" fmla="*/ 69949 w 168061"/>
                <a:gd name="connsiteY1" fmla="*/ 253857 h 400863"/>
                <a:gd name="connsiteX2" fmla="*/ 159758 w 168061"/>
                <a:gd name="connsiteY2" fmla="*/ 52244 h 400863"/>
                <a:gd name="connsiteX3" fmla="*/ 133976 w 168061"/>
                <a:gd name="connsiteY3" fmla="*/ 6178 h 400863"/>
                <a:gd name="connsiteX4" fmla="*/ 24005 w 168061"/>
                <a:gd name="connsiteY4" fmla="*/ 236995 h 400863"/>
                <a:gd name="connsiteX5" fmla="*/ -433 w 168061"/>
                <a:gd name="connsiteY5" fmla="*/ 371404 h 400863"/>
                <a:gd name="connsiteX6" fmla="*/ 19362 w 168061"/>
                <a:gd name="connsiteY6" fmla="*/ 400118 h 400863"/>
                <a:gd name="connsiteX7" fmla="*/ 47991 w 168061"/>
                <a:gd name="connsiteY7" fmla="*/ 380763 h 400863"/>
                <a:gd name="connsiteX8" fmla="*/ 48076 w 168061"/>
                <a:gd name="connsiteY8" fmla="*/ 380323 h 40086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168061" h="400863">
                  <a:moveTo>
                    <a:pt x="48076" y="380690"/>
                  </a:moveTo>
                  <a:cubicBezTo>
                    <a:pt x="51986" y="337899"/>
                    <a:pt x="59306" y="295487"/>
                    <a:pt x="69949" y="253857"/>
                  </a:cubicBezTo>
                  <a:cubicBezTo>
                    <a:pt x="88766" y="177000"/>
                    <a:pt x="105872" y="117860"/>
                    <a:pt x="159758" y="52244"/>
                  </a:cubicBezTo>
                  <a:cubicBezTo>
                    <a:pt x="179919" y="27806"/>
                    <a:pt x="155725" y="-17038"/>
                    <a:pt x="133976" y="6178"/>
                  </a:cubicBezTo>
                  <a:cubicBezTo>
                    <a:pt x="74958" y="69106"/>
                    <a:pt x="45632" y="151217"/>
                    <a:pt x="24005" y="236995"/>
                  </a:cubicBezTo>
                  <a:cubicBezTo>
                    <a:pt x="11969" y="281008"/>
                    <a:pt x="3795" y="325973"/>
                    <a:pt x="-433" y="371404"/>
                  </a:cubicBezTo>
                  <a:cubicBezTo>
                    <a:pt x="-2547" y="384722"/>
                    <a:pt x="6165" y="397357"/>
                    <a:pt x="19362" y="400118"/>
                  </a:cubicBezTo>
                  <a:cubicBezTo>
                    <a:pt x="32607" y="402684"/>
                    <a:pt x="45437" y="394021"/>
                    <a:pt x="47991" y="380763"/>
                  </a:cubicBezTo>
                  <a:cubicBezTo>
                    <a:pt x="48028" y="380617"/>
                    <a:pt x="48052" y="380470"/>
                    <a:pt x="48076" y="380323"/>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5" name="Freeform: Shape 65">
              <a:extLst>
                <a:ext uri="{FF2B5EF4-FFF2-40B4-BE49-F238E27FC236}">
                  <a16:creationId xmlns:a16="http://schemas.microsoft.com/office/drawing/2014/main" id="{00000000-0008-0000-0500-000009010000}"/>
                </a:ext>
              </a:extLst>
            </xdr:cNvPr>
            <xdr:cNvSpPr/>
          </xdr:nvSpPr>
          <xdr:spPr>
            <a:xfrm>
              <a:off x="10541885" y="2633996"/>
              <a:ext cx="155669" cy="391823"/>
            </a:xfrm>
            <a:custGeom>
              <a:avLst/>
              <a:gdLst>
                <a:gd name="connsiteX0" fmla="*/ 142704 w 155669"/>
                <a:gd name="connsiteY0" fmla="*/ 50414 h 391823"/>
                <a:gd name="connsiteX1" fmla="*/ 152357 w 155669"/>
                <a:gd name="connsiteY1" fmla="*/ -295 h 391823"/>
                <a:gd name="connsiteX2" fmla="*/ 36399 w 155669"/>
                <a:gd name="connsiteY2" fmla="*/ 220746 h 391823"/>
                <a:gd name="connsiteX3" fmla="*/ -258 w 155669"/>
                <a:gd name="connsiteY3" fmla="*/ 367374 h 391823"/>
                <a:gd name="connsiteX4" fmla="*/ 4019 w 155669"/>
                <a:gd name="connsiteY4" fmla="*/ 389857 h 391823"/>
                <a:gd name="connsiteX5" fmla="*/ 8540 w 155669"/>
                <a:gd name="connsiteY5" fmla="*/ 391079 h 391823"/>
                <a:gd name="connsiteX6" fmla="*/ 37169 w 155669"/>
                <a:gd name="connsiteY6" fmla="*/ 371724 h 391823"/>
                <a:gd name="connsiteX7" fmla="*/ 37255 w 155669"/>
                <a:gd name="connsiteY7" fmla="*/ 371284 h 391823"/>
                <a:gd name="connsiteX8" fmla="*/ 59126 w 155669"/>
                <a:gd name="connsiteY8" fmla="*/ 244451 h 391823"/>
                <a:gd name="connsiteX9" fmla="*/ 142704 w 155669"/>
                <a:gd name="connsiteY9" fmla="*/ 50414 h 39182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Lst>
              <a:rect l="l" t="t" r="r" b="b"/>
              <a:pathLst>
                <a:path w="155669" h="391823">
                  <a:moveTo>
                    <a:pt x="142704" y="50414"/>
                  </a:moveTo>
                  <a:cubicBezTo>
                    <a:pt x="152724" y="38195"/>
                    <a:pt x="158589" y="11068"/>
                    <a:pt x="152357" y="-295"/>
                  </a:cubicBezTo>
                  <a:cubicBezTo>
                    <a:pt x="84787" y="71797"/>
                    <a:pt x="61204" y="145233"/>
                    <a:pt x="36399" y="220746"/>
                  </a:cubicBezTo>
                  <a:cubicBezTo>
                    <a:pt x="20160" y="268534"/>
                    <a:pt x="7905" y="317569"/>
                    <a:pt x="-258" y="367374"/>
                  </a:cubicBezTo>
                  <a:cubicBezTo>
                    <a:pt x="-1626" y="375145"/>
                    <a:pt x="-111" y="383136"/>
                    <a:pt x="4019" y="389857"/>
                  </a:cubicBezTo>
                  <a:cubicBezTo>
                    <a:pt x="5485" y="390394"/>
                    <a:pt x="7000" y="390797"/>
                    <a:pt x="8540" y="391079"/>
                  </a:cubicBezTo>
                  <a:cubicBezTo>
                    <a:pt x="21785" y="393644"/>
                    <a:pt x="34615" y="384981"/>
                    <a:pt x="37169" y="371724"/>
                  </a:cubicBezTo>
                  <a:cubicBezTo>
                    <a:pt x="37205" y="371577"/>
                    <a:pt x="37230" y="371430"/>
                    <a:pt x="37255" y="371284"/>
                  </a:cubicBezTo>
                  <a:cubicBezTo>
                    <a:pt x="41165" y="328493"/>
                    <a:pt x="48484" y="286081"/>
                    <a:pt x="59126" y="244451"/>
                  </a:cubicBezTo>
                  <a:cubicBezTo>
                    <a:pt x="77822" y="167960"/>
                    <a:pt x="88818" y="116029"/>
                    <a:pt x="142704" y="50414"/>
                  </a:cubicBezTo>
                  <a:close/>
                </a:path>
              </a:pathLst>
            </a:custGeom>
            <a:solidFill>
              <a:srgbClr val="D36F54">
                <a:alpha val="5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6" name="Freeform: Shape 66">
              <a:extLst>
                <a:ext uri="{FF2B5EF4-FFF2-40B4-BE49-F238E27FC236}">
                  <a16:creationId xmlns:a16="http://schemas.microsoft.com/office/drawing/2014/main" id="{00000000-0008-0000-0500-00000A010000}"/>
                </a:ext>
              </a:extLst>
            </xdr:cNvPr>
            <xdr:cNvSpPr/>
          </xdr:nvSpPr>
          <xdr:spPr>
            <a:xfrm>
              <a:off x="10541240" y="2590430"/>
              <a:ext cx="241507" cy="432168"/>
            </a:xfrm>
            <a:custGeom>
              <a:avLst/>
              <a:gdLst>
                <a:gd name="connsiteX0" fmla="*/ 52685 w 241507"/>
                <a:gd name="connsiteY0" fmla="*/ 412528 h 432168"/>
                <a:gd name="connsiteX1" fmla="*/ 92029 w 241507"/>
                <a:gd name="connsiteY1" fmla="*/ 275798 h 432168"/>
                <a:gd name="connsiteX2" fmla="*/ 230226 w 241507"/>
                <a:gd name="connsiteY2" fmla="*/ 50968 h 432168"/>
                <a:gd name="connsiteX3" fmla="*/ 201634 w 241507"/>
                <a:gd name="connsiteY3" fmla="*/ 5758 h 432168"/>
                <a:gd name="connsiteX4" fmla="*/ 42787 w 241507"/>
                <a:gd name="connsiteY4" fmla="*/ 251726 h 432168"/>
                <a:gd name="connsiteX5" fmla="*/ 265 w 241507"/>
                <a:gd name="connsiteY5" fmla="*/ 396888 h 432168"/>
                <a:gd name="connsiteX6" fmla="*/ 18593 w 241507"/>
                <a:gd name="connsiteY6" fmla="*/ 430734 h 432168"/>
                <a:gd name="connsiteX7" fmla="*/ 52440 w 241507"/>
                <a:gd name="connsiteY7" fmla="*/ 412528 h 43216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41507" h="432168">
                  <a:moveTo>
                    <a:pt x="52685" y="412528"/>
                  </a:moveTo>
                  <a:cubicBezTo>
                    <a:pt x="62105" y="365961"/>
                    <a:pt x="75253" y="320238"/>
                    <a:pt x="92029" y="275798"/>
                  </a:cubicBezTo>
                  <a:cubicBezTo>
                    <a:pt x="122088" y="193808"/>
                    <a:pt x="163999" y="110597"/>
                    <a:pt x="230226" y="50968"/>
                  </a:cubicBezTo>
                  <a:cubicBezTo>
                    <a:pt x="256375" y="27508"/>
                    <a:pt x="228882" y="-16358"/>
                    <a:pt x="201634" y="5758"/>
                  </a:cubicBezTo>
                  <a:cubicBezTo>
                    <a:pt x="114513" y="76384"/>
                    <a:pt x="75412" y="164605"/>
                    <a:pt x="42787" y="251726"/>
                  </a:cubicBezTo>
                  <a:cubicBezTo>
                    <a:pt x="24605" y="298855"/>
                    <a:pt x="10382" y="347401"/>
                    <a:pt x="265" y="396888"/>
                  </a:cubicBezTo>
                  <a:cubicBezTo>
                    <a:pt x="-3719" y="411257"/>
                    <a:pt x="4383" y="426213"/>
                    <a:pt x="18593" y="430734"/>
                  </a:cubicBezTo>
                  <a:cubicBezTo>
                    <a:pt x="32963" y="435011"/>
                    <a:pt x="48090" y="426873"/>
                    <a:pt x="52440" y="412528"/>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7" name="Freeform: Shape 67">
              <a:extLst>
                <a:ext uri="{FF2B5EF4-FFF2-40B4-BE49-F238E27FC236}">
                  <a16:creationId xmlns:a16="http://schemas.microsoft.com/office/drawing/2014/main" id="{00000000-0008-0000-0500-00000B010000}"/>
                </a:ext>
              </a:extLst>
            </xdr:cNvPr>
            <xdr:cNvSpPr/>
          </xdr:nvSpPr>
          <xdr:spPr>
            <a:xfrm>
              <a:off x="10578355" y="2615056"/>
              <a:ext cx="204385" cy="400904"/>
            </a:xfrm>
            <a:custGeom>
              <a:avLst/>
              <a:gdLst>
                <a:gd name="connsiteX0" fmla="*/ 193233 w 204385"/>
                <a:gd name="connsiteY0" fmla="*/ 26587 h 400904"/>
                <a:gd name="connsiteX1" fmla="*/ 203375 w 204385"/>
                <a:gd name="connsiteY1" fmla="*/ -295 h 400904"/>
                <a:gd name="connsiteX2" fmla="*/ 49293 w 204385"/>
                <a:gd name="connsiteY2" fmla="*/ 228689 h 400904"/>
                <a:gd name="connsiteX3" fmla="*/ 418 w 204385"/>
                <a:gd name="connsiteY3" fmla="*/ 372017 h 400904"/>
                <a:gd name="connsiteX4" fmla="*/ 7382 w 204385"/>
                <a:gd name="connsiteY4" fmla="*/ 400609 h 400904"/>
                <a:gd name="connsiteX5" fmla="*/ 15203 w 204385"/>
                <a:gd name="connsiteY5" fmla="*/ 388390 h 400904"/>
                <a:gd name="connsiteX6" fmla="*/ 54670 w 204385"/>
                <a:gd name="connsiteY6" fmla="*/ 251782 h 400904"/>
                <a:gd name="connsiteX7" fmla="*/ 193233 w 204385"/>
                <a:gd name="connsiteY7" fmla="*/ 26587 h 40090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04385" h="400904">
                  <a:moveTo>
                    <a:pt x="193233" y="26587"/>
                  </a:moveTo>
                  <a:cubicBezTo>
                    <a:pt x="200895" y="19891"/>
                    <a:pt x="204707" y="9798"/>
                    <a:pt x="203375" y="-295"/>
                  </a:cubicBezTo>
                  <a:cubicBezTo>
                    <a:pt x="132872" y="60067"/>
                    <a:pt x="85462" y="144377"/>
                    <a:pt x="49293" y="228689"/>
                  </a:cubicBezTo>
                  <a:cubicBezTo>
                    <a:pt x="28925" y="274974"/>
                    <a:pt x="12576" y="322933"/>
                    <a:pt x="418" y="372017"/>
                  </a:cubicBezTo>
                  <a:cubicBezTo>
                    <a:pt x="-2502" y="382110"/>
                    <a:pt x="149" y="392997"/>
                    <a:pt x="7382" y="400609"/>
                  </a:cubicBezTo>
                  <a:cubicBezTo>
                    <a:pt x="11329" y="397567"/>
                    <a:pt x="14104" y="393254"/>
                    <a:pt x="15203" y="388390"/>
                  </a:cubicBezTo>
                  <a:cubicBezTo>
                    <a:pt x="24673" y="341873"/>
                    <a:pt x="37869" y="296186"/>
                    <a:pt x="54670" y="251782"/>
                  </a:cubicBezTo>
                  <a:cubicBezTo>
                    <a:pt x="84973" y="169427"/>
                    <a:pt x="127007" y="86093"/>
                    <a:pt x="193233" y="26587"/>
                  </a:cubicBezTo>
                  <a:close/>
                </a:path>
              </a:pathLst>
            </a:custGeom>
            <a:solidFill>
              <a:srgbClr val="D36F54">
                <a:alpha val="5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8" name="Freeform: Shape 68">
              <a:extLst>
                <a:ext uri="{FF2B5EF4-FFF2-40B4-BE49-F238E27FC236}">
                  <a16:creationId xmlns:a16="http://schemas.microsoft.com/office/drawing/2014/main" id="{00000000-0008-0000-0500-00000C010000}"/>
                </a:ext>
              </a:extLst>
            </xdr:cNvPr>
            <xdr:cNvSpPr/>
          </xdr:nvSpPr>
          <xdr:spPr>
            <a:xfrm>
              <a:off x="10618005" y="2652824"/>
              <a:ext cx="258189" cy="415453"/>
            </a:xfrm>
            <a:custGeom>
              <a:avLst/>
              <a:gdLst>
                <a:gd name="connsiteX0" fmla="*/ 39336 w 258189"/>
                <a:gd name="connsiteY0" fmla="*/ 397421 h 415453"/>
                <a:gd name="connsiteX1" fmla="*/ 110694 w 258189"/>
                <a:gd name="connsiteY1" fmla="*/ 263013 h 415453"/>
                <a:gd name="connsiteX2" fmla="*/ 245103 w 258189"/>
                <a:gd name="connsiteY2" fmla="*/ 60177 h 415453"/>
                <a:gd name="connsiteX3" fmla="*/ 226041 w 258189"/>
                <a:gd name="connsiteY3" fmla="*/ 4948 h 415453"/>
                <a:gd name="connsiteX4" fmla="*/ 63529 w 258189"/>
                <a:gd name="connsiteY4" fmla="*/ 236131 h 415453"/>
                <a:gd name="connsiteX5" fmla="*/ 12943 w 258189"/>
                <a:gd name="connsiteY5" fmla="*/ 378726 h 415453"/>
                <a:gd name="connsiteX6" fmla="*/ 4878 w 258189"/>
                <a:gd name="connsiteY6" fmla="*/ 413550 h 415453"/>
                <a:gd name="connsiteX7" fmla="*/ 39702 w 258189"/>
                <a:gd name="connsiteY7" fmla="*/ 397177 h 41545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8189" h="415453">
                  <a:moveTo>
                    <a:pt x="39336" y="397421"/>
                  </a:moveTo>
                  <a:cubicBezTo>
                    <a:pt x="50700" y="351600"/>
                    <a:pt x="92121" y="306634"/>
                    <a:pt x="110694" y="263013"/>
                  </a:cubicBezTo>
                  <a:cubicBezTo>
                    <a:pt x="141816" y="187267"/>
                    <a:pt x="187478" y="118352"/>
                    <a:pt x="245103" y="60177"/>
                  </a:cubicBezTo>
                  <a:cubicBezTo>
                    <a:pt x="270274" y="35740"/>
                    <a:pt x="253412" y="-17047"/>
                    <a:pt x="226041" y="4948"/>
                  </a:cubicBezTo>
                  <a:cubicBezTo>
                    <a:pt x="151750" y="64576"/>
                    <a:pt x="101652" y="150231"/>
                    <a:pt x="63529" y="236131"/>
                  </a:cubicBezTo>
                  <a:cubicBezTo>
                    <a:pt x="42550" y="282098"/>
                    <a:pt x="25626" y="329813"/>
                    <a:pt x="12943" y="378726"/>
                  </a:cubicBezTo>
                  <a:cubicBezTo>
                    <a:pt x="9277" y="393145"/>
                    <a:pt x="-10151" y="408174"/>
                    <a:pt x="4878" y="413550"/>
                  </a:cubicBezTo>
                  <a:cubicBezTo>
                    <a:pt x="19015" y="418621"/>
                    <a:pt x="34595" y="411302"/>
                    <a:pt x="39702" y="397177"/>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9" name="Freeform: Shape 69">
              <a:extLst>
                <a:ext uri="{FF2B5EF4-FFF2-40B4-BE49-F238E27FC236}">
                  <a16:creationId xmlns:a16="http://schemas.microsoft.com/office/drawing/2014/main" id="{00000000-0008-0000-0500-00000D010000}"/>
                </a:ext>
              </a:extLst>
            </xdr:cNvPr>
            <xdr:cNvSpPr/>
          </xdr:nvSpPr>
          <xdr:spPr>
            <a:xfrm>
              <a:off x="10577948" y="2609279"/>
              <a:ext cx="251879" cy="411080"/>
            </a:xfrm>
            <a:custGeom>
              <a:avLst/>
              <a:gdLst>
                <a:gd name="connsiteX0" fmla="*/ 51655 w 251879"/>
                <a:gd name="connsiteY0" fmla="*/ 392824 h 411080"/>
                <a:gd name="connsiteX1" fmla="*/ 101630 w 251879"/>
                <a:gd name="connsiteY1" fmla="*/ 259638 h 411080"/>
                <a:gd name="connsiteX2" fmla="*/ 237995 w 251879"/>
                <a:gd name="connsiteY2" fmla="*/ 58269 h 411080"/>
                <a:gd name="connsiteX3" fmla="*/ 222354 w 251879"/>
                <a:gd name="connsiteY3" fmla="*/ 4872 h 411080"/>
                <a:gd name="connsiteX4" fmla="*/ 54710 w 251879"/>
                <a:gd name="connsiteY4" fmla="*/ 232389 h 411080"/>
                <a:gd name="connsiteX5" fmla="*/ 946 w 251879"/>
                <a:gd name="connsiteY5" fmla="*/ 373763 h 411080"/>
                <a:gd name="connsiteX6" fmla="*/ 16464 w 251879"/>
                <a:gd name="connsiteY6" fmla="*/ 408953 h 411080"/>
                <a:gd name="connsiteX7" fmla="*/ 51655 w 251879"/>
                <a:gd name="connsiteY7" fmla="*/ 393435 h 41108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1879" h="411080">
                  <a:moveTo>
                    <a:pt x="51655" y="392824"/>
                  </a:moveTo>
                  <a:cubicBezTo>
                    <a:pt x="64742" y="347174"/>
                    <a:pt x="81457" y="302636"/>
                    <a:pt x="101630" y="259638"/>
                  </a:cubicBezTo>
                  <a:cubicBezTo>
                    <a:pt x="134158" y="184613"/>
                    <a:pt x="180406" y="116321"/>
                    <a:pt x="237995" y="58269"/>
                  </a:cubicBezTo>
                  <a:cubicBezTo>
                    <a:pt x="262432" y="33831"/>
                    <a:pt x="250214" y="-16511"/>
                    <a:pt x="222354" y="4872"/>
                  </a:cubicBezTo>
                  <a:cubicBezTo>
                    <a:pt x="146718" y="62790"/>
                    <a:pt x="94788" y="147345"/>
                    <a:pt x="54710" y="232389"/>
                  </a:cubicBezTo>
                  <a:cubicBezTo>
                    <a:pt x="32716" y="277868"/>
                    <a:pt x="14729" y="325168"/>
                    <a:pt x="946" y="373763"/>
                  </a:cubicBezTo>
                  <a:cubicBezTo>
                    <a:pt x="-4174" y="387753"/>
                    <a:pt x="2682" y="403296"/>
                    <a:pt x="16464" y="408953"/>
                  </a:cubicBezTo>
                  <a:cubicBezTo>
                    <a:pt x="30467" y="414354"/>
                    <a:pt x="46206" y="407414"/>
                    <a:pt x="51655" y="393435"/>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0" name="Freeform: Shape 70">
              <a:extLst>
                <a:ext uri="{FF2B5EF4-FFF2-40B4-BE49-F238E27FC236}">
                  <a16:creationId xmlns:a16="http://schemas.microsoft.com/office/drawing/2014/main" id="{00000000-0008-0000-0500-00000E010000}"/>
                </a:ext>
              </a:extLst>
            </xdr:cNvPr>
            <xdr:cNvSpPr/>
          </xdr:nvSpPr>
          <xdr:spPr>
            <a:xfrm>
              <a:off x="10426051" y="2741558"/>
              <a:ext cx="450497" cy="475160"/>
            </a:xfrm>
            <a:custGeom>
              <a:avLst/>
              <a:gdLst>
                <a:gd name="connsiteX0" fmla="*/ 426672 w 450497"/>
                <a:gd name="connsiteY0" fmla="*/ 49767 h 475160"/>
                <a:gd name="connsiteX1" fmla="*/ 379506 w 450497"/>
                <a:gd name="connsiteY1" fmla="*/ 110862 h 475160"/>
                <a:gd name="connsiteX2" fmla="*/ 340650 w 450497"/>
                <a:gd name="connsiteY2" fmla="*/ 145808 h 475160"/>
                <a:gd name="connsiteX3" fmla="*/ 333917 w 450497"/>
                <a:gd name="connsiteY3" fmla="*/ 140664 h 475160"/>
                <a:gd name="connsiteX4" fmla="*/ 334174 w 450497"/>
                <a:gd name="connsiteY4" fmla="*/ 137988 h 475160"/>
                <a:gd name="connsiteX5" fmla="*/ 351647 w 450497"/>
                <a:gd name="connsiteY5" fmla="*/ 43658 h 475160"/>
                <a:gd name="connsiteX6" fmla="*/ 162741 w 450497"/>
                <a:gd name="connsiteY6" fmla="*/ 2602 h 475160"/>
                <a:gd name="connsiteX7" fmla="*/ 104090 w 450497"/>
                <a:gd name="connsiteY7" fmla="*/ 224865 h 475160"/>
                <a:gd name="connsiteX8" fmla="*/ -749 w 450497"/>
                <a:gd name="connsiteY8" fmla="*/ 474866 h 475160"/>
                <a:gd name="connsiteX9" fmla="*/ 182536 w 450497"/>
                <a:gd name="connsiteY9" fmla="*/ 474866 h 475160"/>
                <a:gd name="connsiteX10" fmla="*/ 270147 w 450497"/>
                <a:gd name="connsiteY10" fmla="*/ 274719 h 475160"/>
                <a:gd name="connsiteX11" fmla="*/ 283343 w 450497"/>
                <a:gd name="connsiteY11" fmla="*/ 272275 h 475160"/>
                <a:gd name="connsiteX12" fmla="*/ 317067 w 450497"/>
                <a:gd name="connsiteY12" fmla="*/ 255902 h 475160"/>
                <a:gd name="connsiteX13" fmla="*/ 399912 w 450497"/>
                <a:gd name="connsiteY13" fmla="*/ 182588 h 475160"/>
                <a:gd name="connsiteX14" fmla="*/ 417996 w 450497"/>
                <a:gd name="connsiteY14" fmla="*/ 155950 h 475160"/>
                <a:gd name="connsiteX15" fmla="*/ 449521 w 450497"/>
                <a:gd name="connsiteY15" fmla="*/ 66385 h 475160"/>
                <a:gd name="connsiteX16" fmla="*/ 436642 w 450497"/>
                <a:gd name="connsiteY16" fmla="*/ 48191 h 475160"/>
                <a:gd name="connsiteX17" fmla="*/ 426672 w 450497"/>
                <a:gd name="connsiteY17" fmla="*/ 49767 h 47516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Lst>
              <a:rect l="l" t="t" r="r" b="b"/>
              <a:pathLst>
                <a:path w="450497" h="475160">
                  <a:moveTo>
                    <a:pt x="426672" y="49767"/>
                  </a:moveTo>
                  <a:cubicBezTo>
                    <a:pt x="402209" y="61571"/>
                    <a:pt x="384736" y="84213"/>
                    <a:pt x="379506" y="110862"/>
                  </a:cubicBezTo>
                  <a:cubicBezTo>
                    <a:pt x="376244" y="130132"/>
                    <a:pt x="360151" y="144611"/>
                    <a:pt x="340650" y="145808"/>
                  </a:cubicBezTo>
                  <a:cubicBezTo>
                    <a:pt x="337375" y="146248"/>
                    <a:pt x="334357" y="143939"/>
                    <a:pt x="333917" y="140664"/>
                  </a:cubicBezTo>
                  <a:cubicBezTo>
                    <a:pt x="333807" y="139772"/>
                    <a:pt x="333893" y="138856"/>
                    <a:pt x="334174" y="137988"/>
                  </a:cubicBezTo>
                  <a:cubicBezTo>
                    <a:pt x="345526" y="107820"/>
                    <a:pt x="351439" y="75892"/>
                    <a:pt x="351647" y="43658"/>
                  </a:cubicBezTo>
                  <a:cubicBezTo>
                    <a:pt x="302771" y="51844"/>
                    <a:pt x="266114" y="-14749"/>
                    <a:pt x="162741" y="2602"/>
                  </a:cubicBezTo>
                  <a:lnTo>
                    <a:pt x="104090" y="224865"/>
                  </a:lnTo>
                  <a:lnTo>
                    <a:pt x="-749" y="474866"/>
                  </a:lnTo>
                  <a:lnTo>
                    <a:pt x="182536" y="474866"/>
                  </a:lnTo>
                  <a:lnTo>
                    <a:pt x="270147" y="274719"/>
                  </a:lnTo>
                  <a:lnTo>
                    <a:pt x="283343" y="272275"/>
                  </a:lnTo>
                  <a:cubicBezTo>
                    <a:pt x="295855" y="269966"/>
                    <a:pt x="307512" y="264308"/>
                    <a:pt x="317067" y="255902"/>
                  </a:cubicBezTo>
                  <a:lnTo>
                    <a:pt x="399912" y="182588"/>
                  </a:lnTo>
                  <a:cubicBezTo>
                    <a:pt x="408099" y="175379"/>
                    <a:pt x="414318" y="166214"/>
                    <a:pt x="417996" y="155950"/>
                  </a:cubicBezTo>
                  <a:lnTo>
                    <a:pt x="449521" y="66385"/>
                  </a:lnTo>
                  <a:cubicBezTo>
                    <a:pt x="450987" y="57807"/>
                    <a:pt x="445220" y="49657"/>
                    <a:pt x="436642" y="48191"/>
                  </a:cubicBezTo>
                  <a:cubicBezTo>
                    <a:pt x="433233" y="47617"/>
                    <a:pt x="429726" y="48167"/>
                    <a:pt x="426672" y="49767"/>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9</xdr:col>
      <xdr:colOff>504912</xdr:colOff>
      <xdr:row>0</xdr:row>
      <xdr:rowOff>37490</xdr:rowOff>
    </xdr:from>
    <xdr:to>
      <xdr:col>12</xdr:col>
      <xdr:colOff>504908</xdr:colOff>
      <xdr:row>1</xdr:row>
      <xdr:rowOff>56405</xdr:rowOff>
    </xdr:to>
    <xdr:grpSp>
      <xdr:nvGrpSpPr>
        <xdr:cNvPr id="273" name="Group 422">
          <a:hlinkClick xmlns:r="http://schemas.openxmlformats.org/officeDocument/2006/relationships" r:id="rId5"/>
          <a:extLst>
            <a:ext uri="{FF2B5EF4-FFF2-40B4-BE49-F238E27FC236}">
              <a16:creationId xmlns:a16="http://schemas.microsoft.com/office/drawing/2014/main" id="{00000000-0008-0000-0500-000011010000}"/>
            </a:ext>
          </a:extLst>
        </xdr:cNvPr>
        <xdr:cNvGrpSpPr/>
      </xdr:nvGrpSpPr>
      <xdr:grpSpPr>
        <a:xfrm>
          <a:off x="14278062" y="37490"/>
          <a:ext cx="1828796" cy="914265"/>
          <a:chOff x="13239751" y="341311"/>
          <a:chExt cx="1802272" cy="854288"/>
        </a:xfrm>
      </xdr:grpSpPr>
      <xdr:grpSp>
        <xdr:nvGrpSpPr>
          <xdr:cNvPr id="274" name="Agrupar 15">
            <a:extLst>
              <a:ext uri="{FF2B5EF4-FFF2-40B4-BE49-F238E27FC236}">
                <a16:creationId xmlns:a16="http://schemas.microsoft.com/office/drawing/2014/main" id="{00000000-0008-0000-0500-000012010000}"/>
              </a:ext>
            </a:extLst>
          </xdr:cNvPr>
          <xdr:cNvGrpSpPr/>
        </xdr:nvGrpSpPr>
        <xdr:grpSpPr>
          <a:xfrm>
            <a:off x="13239751" y="341311"/>
            <a:ext cx="1802272" cy="854288"/>
            <a:chOff x="5210175" y="147637"/>
            <a:chExt cx="2365883" cy="1038225"/>
          </a:xfrm>
          <a:solidFill>
            <a:srgbClr val="002060"/>
          </a:solidFill>
        </xdr:grpSpPr>
        <xdr:sp macro="" textlink="">
          <xdr:nvSpPr>
            <xdr:cNvPr id="291" name="Retângulo: Cantos Arredondados 16">
              <a:extLst>
                <a:ext uri="{FF2B5EF4-FFF2-40B4-BE49-F238E27FC236}">
                  <a16:creationId xmlns:a16="http://schemas.microsoft.com/office/drawing/2014/main" id="{00000000-0008-0000-0500-000023010000}"/>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900"/>
            </a:p>
          </xdr:txBody>
        </xdr:sp>
        <xdr:sp macro="" textlink="">
          <xdr:nvSpPr>
            <xdr:cNvPr id="292" name="Retângulo: Cantos Arredondados 17">
              <a:extLst>
                <a:ext uri="{FF2B5EF4-FFF2-40B4-BE49-F238E27FC236}">
                  <a16:creationId xmlns:a16="http://schemas.microsoft.com/office/drawing/2014/main" id="{00000000-0008-0000-0500-000024010000}"/>
                </a:ext>
              </a:extLst>
            </xdr:cNvPr>
            <xdr:cNvSpPr/>
          </xdr:nvSpPr>
          <xdr:spPr>
            <a:xfrm>
              <a:off x="5914736" y="369053"/>
              <a:ext cx="1583983" cy="725533"/>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500" b="1">
                  <a:solidFill>
                    <a:schemeClr val="bg1"/>
                  </a:solidFill>
                  <a:latin typeface="+mn-lt"/>
                </a:rPr>
                <a:t>PLANO DE TRABALHO</a:t>
              </a:r>
            </a:p>
          </xdr:txBody>
        </xdr:sp>
      </xdr:grpSp>
      <xdr:grpSp>
        <xdr:nvGrpSpPr>
          <xdr:cNvPr id="275" name="Graphic 2">
            <a:extLst>
              <a:ext uri="{FF2B5EF4-FFF2-40B4-BE49-F238E27FC236}">
                <a16:creationId xmlns:a16="http://schemas.microsoft.com/office/drawing/2014/main" id="{00000000-0008-0000-0500-000013010000}"/>
              </a:ext>
            </a:extLst>
          </xdr:cNvPr>
          <xdr:cNvGrpSpPr/>
        </xdr:nvGrpSpPr>
        <xdr:grpSpPr>
          <a:xfrm>
            <a:off x="13425279" y="571378"/>
            <a:ext cx="416491" cy="453279"/>
            <a:chOff x="7845579" y="1500588"/>
            <a:chExt cx="604404" cy="843863"/>
          </a:xfrm>
        </xdr:grpSpPr>
        <xdr:sp macro="" textlink="">
          <xdr:nvSpPr>
            <xdr:cNvPr id="276" name="Freeform: Shape 286">
              <a:extLst>
                <a:ext uri="{FF2B5EF4-FFF2-40B4-BE49-F238E27FC236}">
                  <a16:creationId xmlns:a16="http://schemas.microsoft.com/office/drawing/2014/main" id="{00000000-0008-0000-0500-000014010000}"/>
                </a:ext>
              </a:extLst>
            </xdr:cNvPr>
            <xdr:cNvSpPr/>
          </xdr:nvSpPr>
          <xdr:spPr>
            <a:xfrm>
              <a:off x="7845579" y="1646590"/>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296ACC"/>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77" name="Freeform: Shape 287">
              <a:extLst>
                <a:ext uri="{FF2B5EF4-FFF2-40B4-BE49-F238E27FC236}">
                  <a16:creationId xmlns:a16="http://schemas.microsoft.com/office/drawing/2014/main" id="{00000000-0008-0000-0500-000015010000}"/>
                </a:ext>
              </a:extLst>
            </xdr:cNvPr>
            <xdr:cNvSpPr/>
          </xdr:nvSpPr>
          <xdr:spPr>
            <a:xfrm>
              <a:off x="7901002" y="170163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78" name="Freeform: Shape 288">
              <a:extLst>
                <a:ext uri="{FF2B5EF4-FFF2-40B4-BE49-F238E27FC236}">
                  <a16:creationId xmlns:a16="http://schemas.microsoft.com/office/drawing/2014/main" id="{00000000-0008-0000-0500-000016010000}"/>
                </a:ext>
              </a:extLst>
            </xdr:cNvPr>
            <xdr:cNvSpPr/>
          </xdr:nvSpPr>
          <xdr:spPr>
            <a:xfrm>
              <a:off x="7893746" y="1694632"/>
              <a:ext cx="441761" cy="547729"/>
            </a:xfrm>
            <a:custGeom>
              <a:avLst/>
              <a:gdLst>
                <a:gd name="connsiteX0" fmla="*/ 441267 w 441761"/>
                <a:gd name="connsiteY0" fmla="*/ 547609 h 547729"/>
                <a:gd name="connsiteX1" fmla="*/ -495 w 441761"/>
                <a:gd name="connsiteY1" fmla="*/ 547609 h 547729"/>
                <a:gd name="connsiteX2" fmla="*/ -495 w 441761"/>
                <a:gd name="connsiteY2" fmla="*/ -121 h 547729"/>
                <a:gd name="connsiteX3" fmla="*/ 441267 w 441761"/>
                <a:gd name="connsiteY3" fmla="*/ -121 h 547729"/>
                <a:gd name="connsiteX4" fmla="*/ 13767 w 441761"/>
                <a:gd name="connsiteY4" fmla="*/ 533347 h 547729"/>
                <a:gd name="connsiteX5" fmla="*/ 426629 w 441761"/>
                <a:gd name="connsiteY5" fmla="*/ 533347 h 547729"/>
                <a:gd name="connsiteX6" fmla="*/ 426629 w 441761"/>
                <a:gd name="connsiteY6" fmla="*/ 14142 h 547729"/>
                <a:gd name="connsiteX7" fmla="*/ 13767 w 441761"/>
                <a:gd name="connsiteY7" fmla="*/ 14142 h 5477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41761" h="547729">
                  <a:moveTo>
                    <a:pt x="441267" y="547609"/>
                  </a:moveTo>
                  <a:lnTo>
                    <a:pt x="-495" y="547609"/>
                  </a:lnTo>
                  <a:lnTo>
                    <a:pt x="-495" y="-121"/>
                  </a:lnTo>
                  <a:lnTo>
                    <a:pt x="441267" y="-121"/>
                  </a:lnTo>
                  <a:close/>
                  <a:moveTo>
                    <a:pt x="13767" y="533347"/>
                  </a:moveTo>
                  <a:lnTo>
                    <a:pt x="426629" y="533347"/>
                  </a:lnTo>
                  <a:lnTo>
                    <a:pt x="426629" y="14142"/>
                  </a:lnTo>
                  <a:lnTo>
                    <a:pt x="13767" y="1414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79" name="Freeform: Shape 289">
              <a:extLst>
                <a:ext uri="{FF2B5EF4-FFF2-40B4-BE49-F238E27FC236}">
                  <a16:creationId xmlns:a16="http://schemas.microsoft.com/office/drawing/2014/main" id="{00000000-0008-0000-0500-000017010000}"/>
                </a:ext>
              </a:extLst>
            </xdr:cNvPr>
            <xdr:cNvSpPr/>
          </xdr:nvSpPr>
          <xdr:spPr>
            <a:xfrm>
              <a:off x="7954299" y="1500588"/>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EA5D00"/>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0" name="Freeform: Shape 290">
              <a:extLst>
                <a:ext uri="{FF2B5EF4-FFF2-40B4-BE49-F238E27FC236}">
                  <a16:creationId xmlns:a16="http://schemas.microsoft.com/office/drawing/2014/main" id="{00000000-0008-0000-0500-000018010000}"/>
                </a:ext>
              </a:extLst>
            </xdr:cNvPr>
            <xdr:cNvSpPr/>
          </xdr:nvSpPr>
          <xdr:spPr>
            <a:xfrm>
              <a:off x="8108434" y="1570524"/>
              <a:ext cx="221068" cy="34655"/>
            </a:xfrm>
            <a:custGeom>
              <a:avLst/>
              <a:gdLst>
                <a:gd name="connsiteX0" fmla="*/ 0 w 221068"/>
                <a:gd name="connsiteY0" fmla="*/ 0 h 34655"/>
                <a:gd name="connsiteX1" fmla="*/ 221069 w 221068"/>
                <a:gd name="connsiteY1" fmla="*/ 0 h 34655"/>
                <a:gd name="connsiteX2" fmla="*/ 221069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9" y="0"/>
                  </a:lnTo>
                  <a:lnTo>
                    <a:pt x="221069"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1" name="Freeform: Shape 291">
              <a:extLst>
                <a:ext uri="{FF2B5EF4-FFF2-40B4-BE49-F238E27FC236}">
                  <a16:creationId xmlns:a16="http://schemas.microsoft.com/office/drawing/2014/main" id="{00000000-0008-0000-0500-000019010000}"/>
                </a:ext>
              </a:extLst>
            </xdr:cNvPr>
            <xdr:cNvSpPr/>
          </xdr:nvSpPr>
          <xdr:spPr>
            <a:xfrm>
              <a:off x="8043002" y="1651970"/>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2" name="Freeform: Shape 292">
              <a:extLst>
                <a:ext uri="{FF2B5EF4-FFF2-40B4-BE49-F238E27FC236}">
                  <a16:creationId xmlns:a16="http://schemas.microsoft.com/office/drawing/2014/main" id="{00000000-0008-0000-0500-00001A010000}"/>
                </a:ext>
              </a:extLst>
            </xdr:cNvPr>
            <xdr:cNvSpPr/>
          </xdr:nvSpPr>
          <xdr:spPr>
            <a:xfrm>
              <a:off x="8043002" y="1733542"/>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3" name="Freeform: Shape 293">
              <a:extLst>
                <a:ext uri="{FF2B5EF4-FFF2-40B4-BE49-F238E27FC236}">
                  <a16:creationId xmlns:a16="http://schemas.microsoft.com/office/drawing/2014/main" id="{00000000-0008-0000-0500-00001B010000}"/>
                </a:ext>
              </a:extLst>
            </xdr:cNvPr>
            <xdr:cNvSpPr/>
          </xdr:nvSpPr>
          <xdr:spPr>
            <a:xfrm>
              <a:off x="8043002" y="1815113"/>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4" name="Freeform: Shape 294">
              <a:extLst>
                <a:ext uri="{FF2B5EF4-FFF2-40B4-BE49-F238E27FC236}">
                  <a16:creationId xmlns:a16="http://schemas.microsoft.com/office/drawing/2014/main" id="{00000000-0008-0000-0500-00001C010000}"/>
                </a:ext>
              </a:extLst>
            </xdr:cNvPr>
            <xdr:cNvSpPr/>
          </xdr:nvSpPr>
          <xdr:spPr>
            <a:xfrm>
              <a:off x="8043002" y="189655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5" name="Freeform: Shape 295">
              <a:extLst>
                <a:ext uri="{FF2B5EF4-FFF2-40B4-BE49-F238E27FC236}">
                  <a16:creationId xmlns:a16="http://schemas.microsoft.com/office/drawing/2014/main" id="{00000000-0008-0000-0500-00001D010000}"/>
                </a:ext>
              </a:extLst>
            </xdr:cNvPr>
            <xdr:cNvSpPr/>
          </xdr:nvSpPr>
          <xdr:spPr>
            <a:xfrm>
              <a:off x="8022609" y="181085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6" name="Freeform: Shape 296">
              <a:extLst>
                <a:ext uri="{FF2B5EF4-FFF2-40B4-BE49-F238E27FC236}">
                  <a16:creationId xmlns:a16="http://schemas.microsoft.com/office/drawing/2014/main" id="{00000000-0008-0000-0500-00001E010000}"/>
                </a:ext>
              </a:extLst>
            </xdr:cNvPr>
            <xdr:cNvSpPr/>
          </xdr:nvSpPr>
          <xdr:spPr>
            <a:xfrm>
              <a:off x="8162481" y="1898436"/>
              <a:ext cx="221068" cy="34655"/>
            </a:xfrm>
            <a:custGeom>
              <a:avLst/>
              <a:gdLst>
                <a:gd name="connsiteX0" fmla="*/ 0 w 221068"/>
                <a:gd name="connsiteY0" fmla="*/ 0 h 34655"/>
                <a:gd name="connsiteX1" fmla="*/ 221068 w 221068"/>
                <a:gd name="connsiteY1" fmla="*/ 0 h 34655"/>
                <a:gd name="connsiteX2" fmla="*/ 221068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8" y="0"/>
                  </a:lnTo>
                  <a:lnTo>
                    <a:pt x="221068"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7" name="Freeform: Shape 297">
              <a:extLst>
                <a:ext uri="{FF2B5EF4-FFF2-40B4-BE49-F238E27FC236}">
                  <a16:creationId xmlns:a16="http://schemas.microsoft.com/office/drawing/2014/main" id="{00000000-0008-0000-0500-00001F010000}"/>
                </a:ext>
              </a:extLst>
            </xdr:cNvPr>
            <xdr:cNvSpPr/>
          </xdr:nvSpPr>
          <xdr:spPr>
            <a:xfrm>
              <a:off x="8097049" y="198000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8" name="Freeform: Shape 298">
              <a:extLst>
                <a:ext uri="{FF2B5EF4-FFF2-40B4-BE49-F238E27FC236}">
                  <a16:creationId xmlns:a16="http://schemas.microsoft.com/office/drawing/2014/main" id="{00000000-0008-0000-0500-000020010000}"/>
                </a:ext>
              </a:extLst>
            </xdr:cNvPr>
            <xdr:cNvSpPr/>
          </xdr:nvSpPr>
          <xdr:spPr>
            <a:xfrm>
              <a:off x="8097049" y="206157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9" name="Freeform: Shape 299">
              <a:extLst>
                <a:ext uri="{FF2B5EF4-FFF2-40B4-BE49-F238E27FC236}">
                  <a16:creationId xmlns:a16="http://schemas.microsoft.com/office/drawing/2014/main" id="{00000000-0008-0000-0500-000021010000}"/>
                </a:ext>
              </a:extLst>
            </xdr:cNvPr>
            <xdr:cNvSpPr/>
          </xdr:nvSpPr>
          <xdr:spPr>
            <a:xfrm>
              <a:off x="8097049" y="2143025"/>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90" name="Freeform: Shape 300">
              <a:extLst>
                <a:ext uri="{FF2B5EF4-FFF2-40B4-BE49-F238E27FC236}">
                  <a16:creationId xmlns:a16="http://schemas.microsoft.com/office/drawing/2014/main" id="{00000000-0008-0000-0500-000022010000}"/>
                </a:ext>
              </a:extLst>
            </xdr:cNvPr>
            <xdr:cNvSpPr/>
          </xdr:nvSpPr>
          <xdr:spPr>
            <a:xfrm>
              <a:off x="8097049" y="222459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grpSp>
    </xdr:grpSp>
    <xdr:clientData/>
  </xdr:twoCellAnchor>
  <xdr:twoCellAnchor>
    <xdr:from>
      <xdr:col>4</xdr:col>
      <xdr:colOff>757052</xdr:colOff>
      <xdr:row>0</xdr:row>
      <xdr:rowOff>21227</xdr:rowOff>
    </xdr:from>
    <xdr:to>
      <xdr:col>5</xdr:col>
      <xdr:colOff>62475</xdr:colOff>
      <xdr:row>1</xdr:row>
      <xdr:rowOff>55721</xdr:rowOff>
    </xdr:to>
    <xdr:grpSp>
      <xdr:nvGrpSpPr>
        <xdr:cNvPr id="293" name="Group 182">
          <a:hlinkClick xmlns:r="http://schemas.openxmlformats.org/officeDocument/2006/relationships" r:id="rId6"/>
          <a:extLst>
            <a:ext uri="{FF2B5EF4-FFF2-40B4-BE49-F238E27FC236}">
              <a16:creationId xmlns:a16="http://schemas.microsoft.com/office/drawing/2014/main" id="{00000000-0008-0000-0500-000025010000}"/>
            </a:ext>
          </a:extLst>
        </xdr:cNvPr>
        <xdr:cNvGrpSpPr/>
      </xdr:nvGrpSpPr>
      <xdr:grpSpPr>
        <a:xfrm>
          <a:off x="5014727" y="21227"/>
          <a:ext cx="2010523" cy="929844"/>
          <a:chOff x="8811260" y="251459"/>
          <a:chExt cx="1813560" cy="852171"/>
        </a:xfrm>
      </xdr:grpSpPr>
      <xdr:grpSp>
        <xdr:nvGrpSpPr>
          <xdr:cNvPr id="294" name="Agrupar 10">
            <a:extLst>
              <a:ext uri="{FF2B5EF4-FFF2-40B4-BE49-F238E27FC236}">
                <a16:creationId xmlns:a16="http://schemas.microsoft.com/office/drawing/2014/main" id="{00000000-0008-0000-0500-000026010000}"/>
              </a:ext>
            </a:extLst>
          </xdr:cNvPr>
          <xdr:cNvGrpSpPr/>
        </xdr:nvGrpSpPr>
        <xdr:grpSpPr>
          <a:xfrm>
            <a:off x="8811260" y="251459"/>
            <a:ext cx="1813560" cy="852171"/>
            <a:chOff x="5210175" y="147637"/>
            <a:chExt cx="2365883" cy="1038225"/>
          </a:xfrm>
          <a:solidFill>
            <a:schemeClr val="bg1">
              <a:lumMod val="50000"/>
            </a:schemeClr>
          </a:solidFill>
        </xdr:grpSpPr>
        <xdr:sp macro="" textlink="">
          <xdr:nvSpPr>
            <xdr:cNvPr id="317" name="Retângulo: Cantos Arredondados 12">
              <a:extLst>
                <a:ext uri="{FF2B5EF4-FFF2-40B4-BE49-F238E27FC236}">
                  <a16:creationId xmlns:a16="http://schemas.microsoft.com/office/drawing/2014/main" id="{00000000-0008-0000-0500-00003D01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318" name="Retângulo: Cantos Arredondados 13">
              <a:hlinkClick xmlns:r="http://schemas.openxmlformats.org/officeDocument/2006/relationships" r:id="rId6"/>
              <a:extLst>
                <a:ext uri="{FF2B5EF4-FFF2-40B4-BE49-F238E27FC236}">
                  <a16:creationId xmlns:a16="http://schemas.microsoft.com/office/drawing/2014/main" id="{00000000-0008-0000-0500-00003E010000}"/>
                </a:ext>
              </a:extLst>
            </xdr:cNvPr>
            <xdr:cNvSpPr/>
          </xdr:nvSpPr>
          <xdr:spPr>
            <a:xfrm>
              <a:off x="5946910" y="384050"/>
              <a:ext cx="1588532" cy="797677"/>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ESTRUTURA</a:t>
              </a:r>
            </a:p>
          </xdr:txBody>
        </xdr:sp>
      </xdr:grpSp>
      <xdr:grpSp>
        <xdr:nvGrpSpPr>
          <xdr:cNvPr id="295" name="Group 184">
            <a:extLst>
              <a:ext uri="{FF2B5EF4-FFF2-40B4-BE49-F238E27FC236}">
                <a16:creationId xmlns:a16="http://schemas.microsoft.com/office/drawing/2014/main" id="{00000000-0008-0000-0500-000027010000}"/>
              </a:ext>
            </a:extLst>
          </xdr:cNvPr>
          <xdr:cNvGrpSpPr/>
        </xdr:nvGrpSpPr>
        <xdr:grpSpPr>
          <a:xfrm>
            <a:off x="8890001" y="488130"/>
            <a:ext cx="581077" cy="489770"/>
            <a:chOff x="6943724" y="1902932"/>
            <a:chExt cx="2763297" cy="2251371"/>
          </a:xfrm>
        </xdr:grpSpPr>
        <xdr:sp macro="" textlink="">
          <xdr:nvSpPr>
            <xdr:cNvPr id="296" name="Freeform: Shape 185">
              <a:extLst>
                <a:ext uri="{FF2B5EF4-FFF2-40B4-BE49-F238E27FC236}">
                  <a16:creationId xmlns:a16="http://schemas.microsoft.com/office/drawing/2014/main" id="{00000000-0008-0000-0500-00002801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7" name="Freeform: Shape 186">
              <a:extLst>
                <a:ext uri="{FF2B5EF4-FFF2-40B4-BE49-F238E27FC236}">
                  <a16:creationId xmlns:a16="http://schemas.microsoft.com/office/drawing/2014/main" id="{00000000-0008-0000-0500-00002901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8" name="Freeform: Shape 187">
              <a:extLst>
                <a:ext uri="{FF2B5EF4-FFF2-40B4-BE49-F238E27FC236}">
                  <a16:creationId xmlns:a16="http://schemas.microsoft.com/office/drawing/2014/main" id="{00000000-0008-0000-0500-00002A01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9" name="Freeform: Shape 188">
              <a:extLst>
                <a:ext uri="{FF2B5EF4-FFF2-40B4-BE49-F238E27FC236}">
                  <a16:creationId xmlns:a16="http://schemas.microsoft.com/office/drawing/2014/main" id="{00000000-0008-0000-0500-00002B01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0" name="Freeform: Shape 189">
              <a:extLst>
                <a:ext uri="{FF2B5EF4-FFF2-40B4-BE49-F238E27FC236}">
                  <a16:creationId xmlns:a16="http://schemas.microsoft.com/office/drawing/2014/main" id="{00000000-0008-0000-0500-00002C01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1" name="Freeform: Shape 190">
              <a:extLst>
                <a:ext uri="{FF2B5EF4-FFF2-40B4-BE49-F238E27FC236}">
                  <a16:creationId xmlns:a16="http://schemas.microsoft.com/office/drawing/2014/main" id="{00000000-0008-0000-0500-00002D01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2" name="Freeform: Shape 191">
              <a:extLst>
                <a:ext uri="{FF2B5EF4-FFF2-40B4-BE49-F238E27FC236}">
                  <a16:creationId xmlns:a16="http://schemas.microsoft.com/office/drawing/2014/main" id="{00000000-0008-0000-0500-00002E01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3" name="Freeform: Shape 192">
              <a:extLst>
                <a:ext uri="{FF2B5EF4-FFF2-40B4-BE49-F238E27FC236}">
                  <a16:creationId xmlns:a16="http://schemas.microsoft.com/office/drawing/2014/main" id="{00000000-0008-0000-0500-00002F01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4" name="Freeform: Shape 193">
              <a:extLst>
                <a:ext uri="{FF2B5EF4-FFF2-40B4-BE49-F238E27FC236}">
                  <a16:creationId xmlns:a16="http://schemas.microsoft.com/office/drawing/2014/main" id="{00000000-0008-0000-0500-00003001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5" name="TextBox 37">
              <a:extLst>
                <a:ext uri="{FF2B5EF4-FFF2-40B4-BE49-F238E27FC236}">
                  <a16:creationId xmlns:a16="http://schemas.microsoft.com/office/drawing/2014/main" id="{00000000-0008-0000-0500-00003101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306" name="TextBox 38">
              <a:extLst>
                <a:ext uri="{FF2B5EF4-FFF2-40B4-BE49-F238E27FC236}">
                  <a16:creationId xmlns:a16="http://schemas.microsoft.com/office/drawing/2014/main" id="{00000000-0008-0000-0500-00003201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307" name="Freeform: Shape 196">
              <a:extLst>
                <a:ext uri="{FF2B5EF4-FFF2-40B4-BE49-F238E27FC236}">
                  <a16:creationId xmlns:a16="http://schemas.microsoft.com/office/drawing/2014/main" id="{00000000-0008-0000-0500-00003301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8" name="Freeform: Shape 197">
              <a:extLst>
                <a:ext uri="{FF2B5EF4-FFF2-40B4-BE49-F238E27FC236}">
                  <a16:creationId xmlns:a16="http://schemas.microsoft.com/office/drawing/2014/main" id="{00000000-0008-0000-0500-00003401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9" name="Freeform: Shape 198">
              <a:extLst>
                <a:ext uri="{FF2B5EF4-FFF2-40B4-BE49-F238E27FC236}">
                  <a16:creationId xmlns:a16="http://schemas.microsoft.com/office/drawing/2014/main" id="{00000000-0008-0000-0500-00003501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0" name="Freeform: Shape 199">
              <a:extLst>
                <a:ext uri="{FF2B5EF4-FFF2-40B4-BE49-F238E27FC236}">
                  <a16:creationId xmlns:a16="http://schemas.microsoft.com/office/drawing/2014/main" id="{00000000-0008-0000-0500-00003601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1" name="Freeform: Shape 200">
              <a:extLst>
                <a:ext uri="{FF2B5EF4-FFF2-40B4-BE49-F238E27FC236}">
                  <a16:creationId xmlns:a16="http://schemas.microsoft.com/office/drawing/2014/main" id="{00000000-0008-0000-0500-00003701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2" name="Freeform: Shape 201">
              <a:extLst>
                <a:ext uri="{FF2B5EF4-FFF2-40B4-BE49-F238E27FC236}">
                  <a16:creationId xmlns:a16="http://schemas.microsoft.com/office/drawing/2014/main" id="{00000000-0008-0000-0500-00003801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3" name="Freeform: Shape 202">
              <a:extLst>
                <a:ext uri="{FF2B5EF4-FFF2-40B4-BE49-F238E27FC236}">
                  <a16:creationId xmlns:a16="http://schemas.microsoft.com/office/drawing/2014/main" id="{00000000-0008-0000-0500-00003901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4" name="Freeform: Shape 203">
              <a:extLst>
                <a:ext uri="{FF2B5EF4-FFF2-40B4-BE49-F238E27FC236}">
                  <a16:creationId xmlns:a16="http://schemas.microsoft.com/office/drawing/2014/main" id="{00000000-0008-0000-0500-00003A01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5" name="Freeform: Shape 204">
              <a:extLst>
                <a:ext uri="{FF2B5EF4-FFF2-40B4-BE49-F238E27FC236}">
                  <a16:creationId xmlns:a16="http://schemas.microsoft.com/office/drawing/2014/main" id="{00000000-0008-0000-0500-00003B01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6" name="Freeform: Shape 205">
              <a:extLst>
                <a:ext uri="{FF2B5EF4-FFF2-40B4-BE49-F238E27FC236}">
                  <a16:creationId xmlns:a16="http://schemas.microsoft.com/office/drawing/2014/main" id="{00000000-0008-0000-0500-00003C01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5</xdr:col>
      <xdr:colOff>372718</xdr:colOff>
      <xdr:row>0</xdr:row>
      <xdr:rowOff>16328</xdr:rowOff>
    </xdr:from>
    <xdr:to>
      <xdr:col>6</xdr:col>
      <xdr:colOff>428235</xdr:colOff>
      <xdr:row>1</xdr:row>
      <xdr:rowOff>60347</xdr:rowOff>
    </xdr:to>
    <xdr:grpSp>
      <xdr:nvGrpSpPr>
        <xdr:cNvPr id="319" name="Group 182">
          <a:hlinkClick xmlns:r="http://schemas.openxmlformats.org/officeDocument/2006/relationships" r:id="rId7"/>
          <a:extLst>
            <a:ext uri="{FF2B5EF4-FFF2-40B4-BE49-F238E27FC236}">
              <a16:creationId xmlns:a16="http://schemas.microsoft.com/office/drawing/2014/main" id="{00000000-0008-0000-0500-00003F010000}"/>
            </a:ext>
          </a:extLst>
        </xdr:cNvPr>
        <xdr:cNvGrpSpPr/>
      </xdr:nvGrpSpPr>
      <xdr:grpSpPr>
        <a:xfrm>
          <a:off x="7335493" y="16328"/>
          <a:ext cx="2008142" cy="939369"/>
          <a:chOff x="8811260" y="251459"/>
          <a:chExt cx="1813560" cy="852171"/>
        </a:xfrm>
      </xdr:grpSpPr>
      <xdr:grpSp>
        <xdr:nvGrpSpPr>
          <xdr:cNvPr id="320" name="Agrupar 10">
            <a:extLst>
              <a:ext uri="{FF2B5EF4-FFF2-40B4-BE49-F238E27FC236}">
                <a16:creationId xmlns:a16="http://schemas.microsoft.com/office/drawing/2014/main" id="{00000000-0008-0000-0500-000040010000}"/>
              </a:ext>
            </a:extLst>
          </xdr:cNvPr>
          <xdr:cNvGrpSpPr/>
        </xdr:nvGrpSpPr>
        <xdr:grpSpPr>
          <a:xfrm>
            <a:off x="8811260" y="251459"/>
            <a:ext cx="1813560" cy="852171"/>
            <a:chOff x="5210175" y="147637"/>
            <a:chExt cx="2365883" cy="1038225"/>
          </a:xfrm>
          <a:solidFill>
            <a:schemeClr val="bg1">
              <a:lumMod val="50000"/>
            </a:schemeClr>
          </a:solidFill>
        </xdr:grpSpPr>
        <xdr:sp macro="" textlink="">
          <xdr:nvSpPr>
            <xdr:cNvPr id="343" name="Retângulo: Cantos Arredondados 12">
              <a:extLst>
                <a:ext uri="{FF2B5EF4-FFF2-40B4-BE49-F238E27FC236}">
                  <a16:creationId xmlns:a16="http://schemas.microsoft.com/office/drawing/2014/main" id="{00000000-0008-0000-0500-00005701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344" name="Retângulo: Cantos Arredondados 13">
              <a:hlinkClick xmlns:r="http://schemas.openxmlformats.org/officeDocument/2006/relationships" r:id="rId7"/>
              <a:extLst>
                <a:ext uri="{FF2B5EF4-FFF2-40B4-BE49-F238E27FC236}">
                  <a16:creationId xmlns:a16="http://schemas.microsoft.com/office/drawing/2014/main" id="{00000000-0008-0000-0500-000058010000}"/>
                </a:ext>
              </a:extLst>
            </xdr:cNvPr>
            <xdr:cNvSpPr/>
          </xdr:nvSpPr>
          <xdr:spPr>
            <a:xfrm>
              <a:off x="5946909" y="365995"/>
              <a:ext cx="1588531" cy="815731"/>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SEGURANÇA</a:t>
              </a:r>
            </a:p>
          </xdr:txBody>
        </xdr:sp>
      </xdr:grpSp>
      <xdr:grpSp>
        <xdr:nvGrpSpPr>
          <xdr:cNvPr id="321" name="Group 184">
            <a:extLst>
              <a:ext uri="{FF2B5EF4-FFF2-40B4-BE49-F238E27FC236}">
                <a16:creationId xmlns:a16="http://schemas.microsoft.com/office/drawing/2014/main" id="{00000000-0008-0000-0500-000041010000}"/>
              </a:ext>
            </a:extLst>
          </xdr:cNvPr>
          <xdr:cNvGrpSpPr/>
        </xdr:nvGrpSpPr>
        <xdr:grpSpPr>
          <a:xfrm>
            <a:off x="8890001" y="488130"/>
            <a:ext cx="581077" cy="489770"/>
            <a:chOff x="6943724" y="1902932"/>
            <a:chExt cx="2763297" cy="2251371"/>
          </a:xfrm>
        </xdr:grpSpPr>
        <xdr:sp macro="" textlink="">
          <xdr:nvSpPr>
            <xdr:cNvPr id="322" name="Freeform: Shape 185">
              <a:extLst>
                <a:ext uri="{FF2B5EF4-FFF2-40B4-BE49-F238E27FC236}">
                  <a16:creationId xmlns:a16="http://schemas.microsoft.com/office/drawing/2014/main" id="{00000000-0008-0000-0500-00004201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3" name="Freeform: Shape 186">
              <a:extLst>
                <a:ext uri="{FF2B5EF4-FFF2-40B4-BE49-F238E27FC236}">
                  <a16:creationId xmlns:a16="http://schemas.microsoft.com/office/drawing/2014/main" id="{00000000-0008-0000-0500-00004301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4" name="Freeform: Shape 187">
              <a:extLst>
                <a:ext uri="{FF2B5EF4-FFF2-40B4-BE49-F238E27FC236}">
                  <a16:creationId xmlns:a16="http://schemas.microsoft.com/office/drawing/2014/main" id="{00000000-0008-0000-0500-00004401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5" name="Freeform: Shape 188">
              <a:extLst>
                <a:ext uri="{FF2B5EF4-FFF2-40B4-BE49-F238E27FC236}">
                  <a16:creationId xmlns:a16="http://schemas.microsoft.com/office/drawing/2014/main" id="{00000000-0008-0000-0500-00004501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6" name="Freeform: Shape 189">
              <a:extLst>
                <a:ext uri="{FF2B5EF4-FFF2-40B4-BE49-F238E27FC236}">
                  <a16:creationId xmlns:a16="http://schemas.microsoft.com/office/drawing/2014/main" id="{00000000-0008-0000-0500-00004601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7" name="Freeform: Shape 190">
              <a:extLst>
                <a:ext uri="{FF2B5EF4-FFF2-40B4-BE49-F238E27FC236}">
                  <a16:creationId xmlns:a16="http://schemas.microsoft.com/office/drawing/2014/main" id="{00000000-0008-0000-0500-00004701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8" name="Freeform: Shape 191">
              <a:extLst>
                <a:ext uri="{FF2B5EF4-FFF2-40B4-BE49-F238E27FC236}">
                  <a16:creationId xmlns:a16="http://schemas.microsoft.com/office/drawing/2014/main" id="{00000000-0008-0000-0500-00004801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9" name="Freeform: Shape 192">
              <a:extLst>
                <a:ext uri="{FF2B5EF4-FFF2-40B4-BE49-F238E27FC236}">
                  <a16:creationId xmlns:a16="http://schemas.microsoft.com/office/drawing/2014/main" id="{00000000-0008-0000-0500-00004901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0" name="Freeform: Shape 193">
              <a:extLst>
                <a:ext uri="{FF2B5EF4-FFF2-40B4-BE49-F238E27FC236}">
                  <a16:creationId xmlns:a16="http://schemas.microsoft.com/office/drawing/2014/main" id="{00000000-0008-0000-0500-00004A01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1" name="TextBox 37">
              <a:extLst>
                <a:ext uri="{FF2B5EF4-FFF2-40B4-BE49-F238E27FC236}">
                  <a16:creationId xmlns:a16="http://schemas.microsoft.com/office/drawing/2014/main" id="{00000000-0008-0000-0500-00004B01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332" name="TextBox 38">
              <a:extLst>
                <a:ext uri="{FF2B5EF4-FFF2-40B4-BE49-F238E27FC236}">
                  <a16:creationId xmlns:a16="http://schemas.microsoft.com/office/drawing/2014/main" id="{00000000-0008-0000-0500-00004C01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333" name="Freeform: Shape 196">
              <a:extLst>
                <a:ext uri="{FF2B5EF4-FFF2-40B4-BE49-F238E27FC236}">
                  <a16:creationId xmlns:a16="http://schemas.microsoft.com/office/drawing/2014/main" id="{00000000-0008-0000-0500-00004D01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4" name="Freeform: Shape 197">
              <a:extLst>
                <a:ext uri="{FF2B5EF4-FFF2-40B4-BE49-F238E27FC236}">
                  <a16:creationId xmlns:a16="http://schemas.microsoft.com/office/drawing/2014/main" id="{00000000-0008-0000-0500-00004E01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5" name="Freeform: Shape 198">
              <a:extLst>
                <a:ext uri="{FF2B5EF4-FFF2-40B4-BE49-F238E27FC236}">
                  <a16:creationId xmlns:a16="http://schemas.microsoft.com/office/drawing/2014/main" id="{00000000-0008-0000-0500-00004F01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6" name="Freeform: Shape 199">
              <a:extLst>
                <a:ext uri="{FF2B5EF4-FFF2-40B4-BE49-F238E27FC236}">
                  <a16:creationId xmlns:a16="http://schemas.microsoft.com/office/drawing/2014/main" id="{00000000-0008-0000-0500-00005001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7" name="Freeform: Shape 200">
              <a:extLst>
                <a:ext uri="{FF2B5EF4-FFF2-40B4-BE49-F238E27FC236}">
                  <a16:creationId xmlns:a16="http://schemas.microsoft.com/office/drawing/2014/main" id="{00000000-0008-0000-0500-00005101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8" name="Freeform: Shape 201">
              <a:extLst>
                <a:ext uri="{FF2B5EF4-FFF2-40B4-BE49-F238E27FC236}">
                  <a16:creationId xmlns:a16="http://schemas.microsoft.com/office/drawing/2014/main" id="{00000000-0008-0000-0500-00005201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9" name="Freeform: Shape 202">
              <a:extLst>
                <a:ext uri="{FF2B5EF4-FFF2-40B4-BE49-F238E27FC236}">
                  <a16:creationId xmlns:a16="http://schemas.microsoft.com/office/drawing/2014/main" id="{00000000-0008-0000-0500-00005301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40" name="Freeform: Shape 203">
              <a:extLst>
                <a:ext uri="{FF2B5EF4-FFF2-40B4-BE49-F238E27FC236}">
                  <a16:creationId xmlns:a16="http://schemas.microsoft.com/office/drawing/2014/main" id="{00000000-0008-0000-0500-00005401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41" name="Freeform: Shape 204">
              <a:extLst>
                <a:ext uri="{FF2B5EF4-FFF2-40B4-BE49-F238E27FC236}">
                  <a16:creationId xmlns:a16="http://schemas.microsoft.com/office/drawing/2014/main" id="{00000000-0008-0000-0500-00005501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42" name="Freeform: Shape 205">
              <a:extLst>
                <a:ext uri="{FF2B5EF4-FFF2-40B4-BE49-F238E27FC236}">
                  <a16:creationId xmlns:a16="http://schemas.microsoft.com/office/drawing/2014/main" id="{00000000-0008-0000-0500-00005601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6</xdr:col>
      <xdr:colOff>808142</xdr:colOff>
      <xdr:row>0</xdr:row>
      <xdr:rowOff>17416</xdr:rowOff>
    </xdr:from>
    <xdr:to>
      <xdr:col>6</xdr:col>
      <xdr:colOff>2855889</xdr:colOff>
      <xdr:row>1</xdr:row>
      <xdr:rowOff>53835</xdr:rowOff>
    </xdr:to>
    <xdr:grpSp>
      <xdr:nvGrpSpPr>
        <xdr:cNvPr id="345" name="Group 182">
          <a:hlinkClick xmlns:r="http://schemas.openxmlformats.org/officeDocument/2006/relationships" r:id="rId8"/>
          <a:extLst>
            <a:ext uri="{FF2B5EF4-FFF2-40B4-BE49-F238E27FC236}">
              <a16:creationId xmlns:a16="http://schemas.microsoft.com/office/drawing/2014/main" id="{00000000-0008-0000-0500-000059010000}"/>
            </a:ext>
          </a:extLst>
        </xdr:cNvPr>
        <xdr:cNvGrpSpPr/>
      </xdr:nvGrpSpPr>
      <xdr:grpSpPr>
        <a:xfrm>
          <a:off x="9723542" y="17416"/>
          <a:ext cx="2047747" cy="931769"/>
          <a:chOff x="8811259" y="251459"/>
          <a:chExt cx="1856261" cy="852171"/>
        </a:xfrm>
      </xdr:grpSpPr>
      <xdr:grpSp>
        <xdr:nvGrpSpPr>
          <xdr:cNvPr id="346" name="Agrupar 10">
            <a:extLst>
              <a:ext uri="{FF2B5EF4-FFF2-40B4-BE49-F238E27FC236}">
                <a16:creationId xmlns:a16="http://schemas.microsoft.com/office/drawing/2014/main" id="{00000000-0008-0000-0500-00005A010000}"/>
              </a:ext>
            </a:extLst>
          </xdr:cNvPr>
          <xdr:cNvGrpSpPr/>
        </xdr:nvGrpSpPr>
        <xdr:grpSpPr>
          <a:xfrm>
            <a:off x="8811259" y="251459"/>
            <a:ext cx="1856261" cy="852171"/>
            <a:chOff x="5210175" y="147637"/>
            <a:chExt cx="2421589" cy="1038225"/>
          </a:xfrm>
          <a:solidFill>
            <a:schemeClr val="bg1">
              <a:lumMod val="50000"/>
            </a:schemeClr>
          </a:solidFill>
        </xdr:grpSpPr>
        <xdr:sp macro="" textlink="">
          <xdr:nvSpPr>
            <xdr:cNvPr id="369" name="Retângulo: Cantos Arredondados 12">
              <a:extLst>
                <a:ext uri="{FF2B5EF4-FFF2-40B4-BE49-F238E27FC236}">
                  <a16:creationId xmlns:a16="http://schemas.microsoft.com/office/drawing/2014/main" id="{00000000-0008-0000-0500-00007101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370" name="Retângulo: Cantos Arredondados 13">
              <a:hlinkClick xmlns:r="http://schemas.openxmlformats.org/officeDocument/2006/relationships" r:id="rId8"/>
              <a:extLst>
                <a:ext uri="{FF2B5EF4-FFF2-40B4-BE49-F238E27FC236}">
                  <a16:creationId xmlns:a16="http://schemas.microsoft.com/office/drawing/2014/main" id="{00000000-0008-0000-0500-000072010000}"/>
                </a:ext>
              </a:extLst>
            </xdr:cNvPr>
            <xdr:cNvSpPr/>
          </xdr:nvSpPr>
          <xdr:spPr>
            <a:xfrm>
              <a:off x="5917423" y="398766"/>
              <a:ext cx="1714341" cy="782932"/>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PRIVACIDADE</a:t>
              </a:r>
            </a:p>
          </xdr:txBody>
        </xdr:sp>
      </xdr:grpSp>
      <xdr:grpSp>
        <xdr:nvGrpSpPr>
          <xdr:cNvPr id="347" name="Group 184">
            <a:extLst>
              <a:ext uri="{FF2B5EF4-FFF2-40B4-BE49-F238E27FC236}">
                <a16:creationId xmlns:a16="http://schemas.microsoft.com/office/drawing/2014/main" id="{00000000-0008-0000-0500-00005B010000}"/>
              </a:ext>
            </a:extLst>
          </xdr:cNvPr>
          <xdr:cNvGrpSpPr/>
        </xdr:nvGrpSpPr>
        <xdr:grpSpPr>
          <a:xfrm>
            <a:off x="8890001" y="488130"/>
            <a:ext cx="581077" cy="489770"/>
            <a:chOff x="6943724" y="1902932"/>
            <a:chExt cx="2763297" cy="2251371"/>
          </a:xfrm>
        </xdr:grpSpPr>
        <xdr:sp macro="" textlink="">
          <xdr:nvSpPr>
            <xdr:cNvPr id="348" name="Freeform: Shape 185">
              <a:extLst>
                <a:ext uri="{FF2B5EF4-FFF2-40B4-BE49-F238E27FC236}">
                  <a16:creationId xmlns:a16="http://schemas.microsoft.com/office/drawing/2014/main" id="{00000000-0008-0000-0500-00005C01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49" name="Freeform: Shape 186">
              <a:extLst>
                <a:ext uri="{FF2B5EF4-FFF2-40B4-BE49-F238E27FC236}">
                  <a16:creationId xmlns:a16="http://schemas.microsoft.com/office/drawing/2014/main" id="{00000000-0008-0000-0500-00005D01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50" name="Freeform: Shape 187">
              <a:extLst>
                <a:ext uri="{FF2B5EF4-FFF2-40B4-BE49-F238E27FC236}">
                  <a16:creationId xmlns:a16="http://schemas.microsoft.com/office/drawing/2014/main" id="{00000000-0008-0000-0500-00005E01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51" name="Freeform: Shape 188">
              <a:extLst>
                <a:ext uri="{FF2B5EF4-FFF2-40B4-BE49-F238E27FC236}">
                  <a16:creationId xmlns:a16="http://schemas.microsoft.com/office/drawing/2014/main" id="{00000000-0008-0000-0500-00005F01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52" name="Freeform: Shape 189">
              <a:extLst>
                <a:ext uri="{FF2B5EF4-FFF2-40B4-BE49-F238E27FC236}">
                  <a16:creationId xmlns:a16="http://schemas.microsoft.com/office/drawing/2014/main" id="{00000000-0008-0000-0500-00006001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53" name="Freeform: Shape 190">
              <a:extLst>
                <a:ext uri="{FF2B5EF4-FFF2-40B4-BE49-F238E27FC236}">
                  <a16:creationId xmlns:a16="http://schemas.microsoft.com/office/drawing/2014/main" id="{00000000-0008-0000-0500-00006101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54" name="Freeform: Shape 191">
              <a:extLst>
                <a:ext uri="{FF2B5EF4-FFF2-40B4-BE49-F238E27FC236}">
                  <a16:creationId xmlns:a16="http://schemas.microsoft.com/office/drawing/2014/main" id="{00000000-0008-0000-0500-00006201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55" name="Freeform: Shape 192">
              <a:extLst>
                <a:ext uri="{FF2B5EF4-FFF2-40B4-BE49-F238E27FC236}">
                  <a16:creationId xmlns:a16="http://schemas.microsoft.com/office/drawing/2014/main" id="{00000000-0008-0000-0500-00006301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56" name="Freeform: Shape 193">
              <a:extLst>
                <a:ext uri="{FF2B5EF4-FFF2-40B4-BE49-F238E27FC236}">
                  <a16:creationId xmlns:a16="http://schemas.microsoft.com/office/drawing/2014/main" id="{00000000-0008-0000-0500-00006401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57" name="TextBox 37">
              <a:extLst>
                <a:ext uri="{FF2B5EF4-FFF2-40B4-BE49-F238E27FC236}">
                  <a16:creationId xmlns:a16="http://schemas.microsoft.com/office/drawing/2014/main" id="{00000000-0008-0000-0500-00006501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358" name="TextBox 38">
              <a:extLst>
                <a:ext uri="{FF2B5EF4-FFF2-40B4-BE49-F238E27FC236}">
                  <a16:creationId xmlns:a16="http://schemas.microsoft.com/office/drawing/2014/main" id="{00000000-0008-0000-0500-00006601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359" name="Freeform: Shape 196">
              <a:extLst>
                <a:ext uri="{FF2B5EF4-FFF2-40B4-BE49-F238E27FC236}">
                  <a16:creationId xmlns:a16="http://schemas.microsoft.com/office/drawing/2014/main" id="{00000000-0008-0000-0500-00006701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60" name="Freeform: Shape 197">
              <a:extLst>
                <a:ext uri="{FF2B5EF4-FFF2-40B4-BE49-F238E27FC236}">
                  <a16:creationId xmlns:a16="http://schemas.microsoft.com/office/drawing/2014/main" id="{00000000-0008-0000-0500-00006801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61" name="Freeform: Shape 198">
              <a:extLst>
                <a:ext uri="{FF2B5EF4-FFF2-40B4-BE49-F238E27FC236}">
                  <a16:creationId xmlns:a16="http://schemas.microsoft.com/office/drawing/2014/main" id="{00000000-0008-0000-0500-00006901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62" name="Freeform: Shape 199">
              <a:extLst>
                <a:ext uri="{FF2B5EF4-FFF2-40B4-BE49-F238E27FC236}">
                  <a16:creationId xmlns:a16="http://schemas.microsoft.com/office/drawing/2014/main" id="{00000000-0008-0000-0500-00006A01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63" name="Freeform: Shape 200">
              <a:extLst>
                <a:ext uri="{FF2B5EF4-FFF2-40B4-BE49-F238E27FC236}">
                  <a16:creationId xmlns:a16="http://schemas.microsoft.com/office/drawing/2014/main" id="{00000000-0008-0000-0500-00006B01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64" name="Freeform: Shape 201">
              <a:extLst>
                <a:ext uri="{FF2B5EF4-FFF2-40B4-BE49-F238E27FC236}">
                  <a16:creationId xmlns:a16="http://schemas.microsoft.com/office/drawing/2014/main" id="{00000000-0008-0000-0500-00006C01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65" name="Freeform: Shape 202">
              <a:extLst>
                <a:ext uri="{FF2B5EF4-FFF2-40B4-BE49-F238E27FC236}">
                  <a16:creationId xmlns:a16="http://schemas.microsoft.com/office/drawing/2014/main" id="{00000000-0008-0000-0500-00006D01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66" name="Freeform: Shape 203">
              <a:extLst>
                <a:ext uri="{FF2B5EF4-FFF2-40B4-BE49-F238E27FC236}">
                  <a16:creationId xmlns:a16="http://schemas.microsoft.com/office/drawing/2014/main" id="{00000000-0008-0000-0500-00006E01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67" name="Freeform: Shape 204">
              <a:extLst>
                <a:ext uri="{FF2B5EF4-FFF2-40B4-BE49-F238E27FC236}">
                  <a16:creationId xmlns:a16="http://schemas.microsoft.com/office/drawing/2014/main" id="{00000000-0008-0000-0500-00006F01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68" name="Freeform: Shape 205">
              <a:extLst>
                <a:ext uri="{FF2B5EF4-FFF2-40B4-BE49-F238E27FC236}">
                  <a16:creationId xmlns:a16="http://schemas.microsoft.com/office/drawing/2014/main" id="{00000000-0008-0000-0500-00007001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7</xdr:col>
      <xdr:colOff>160521</xdr:colOff>
      <xdr:row>0</xdr:row>
      <xdr:rowOff>18574</xdr:rowOff>
    </xdr:from>
    <xdr:to>
      <xdr:col>9</xdr:col>
      <xdr:colOff>168142</xdr:colOff>
      <xdr:row>1</xdr:row>
      <xdr:rowOff>59531</xdr:rowOff>
    </xdr:to>
    <xdr:grpSp>
      <xdr:nvGrpSpPr>
        <xdr:cNvPr id="10" name="Group 9">
          <a:hlinkClick xmlns:r="http://schemas.openxmlformats.org/officeDocument/2006/relationships" r:id="rId9"/>
          <a:extLst>
            <a:ext uri="{FF2B5EF4-FFF2-40B4-BE49-F238E27FC236}">
              <a16:creationId xmlns:a16="http://schemas.microsoft.com/office/drawing/2014/main" id="{E8ACA27D-DCF5-41B1-A22B-4D07E8D7FB11}"/>
            </a:ext>
          </a:extLst>
        </xdr:cNvPr>
        <xdr:cNvGrpSpPr/>
      </xdr:nvGrpSpPr>
      <xdr:grpSpPr>
        <a:xfrm>
          <a:off x="12085821" y="18574"/>
          <a:ext cx="1855471" cy="936307"/>
          <a:chOff x="10716260" y="251459"/>
          <a:chExt cx="1813560" cy="852171"/>
        </a:xfrm>
      </xdr:grpSpPr>
      <xdr:grpSp>
        <xdr:nvGrpSpPr>
          <xdr:cNvPr id="11" name="Agrupar 15">
            <a:extLst>
              <a:ext uri="{FF2B5EF4-FFF2-40B4-BE49-F238E27FC236}">
                <a16:creationId xmlns:a16="http://schemas.microsoft.com/office/drawing/2014/main" id="{BF003BAF-304F-E908-3CE2-5203DAA2499B}"/>
              </a:ext>
            </a:extLst>
          </xdr:cNvPr>
          <xdr:cNvGrpSpPr/>
        </xdr:nvGrpSpPr>
        <xdr:grpSpPr>
          <a:xfrm>
            <a:off x="10716260" y="251459"/>
            <a:ext cx="1813560" cy="852171"/>
            <a:chOff x="5210175" y="147637"/>
            <a:chExt cx="2365883" cy="1038225"/>
          </a:xfrm>
          <a:solidFill>
            <a:srgbClr val="002060"/>
          </a:solidFill>
        </xdr:grpSpPr>
        <xdr:sp macro="" textlink="">
          <xdr:nvSpPr>
            <xdr:cNvPr id="28" name="Retângulo: Cantos Arredondados 16">
              <a:extLst>
                <a:ext uri="{FF2B5EF4-FFF2-40B4-BE49-F238E27FC236}">
                  <a16:creationId xmlns:a16="http://schemas.microsoft.com/office/drawing/2014/main" id="{F0F846AD-27C5-8081-5DE7-B9904AD64078}"/>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900"/>
            </a:p>
          </xdr:txBody>
        </xdr:sp>
        <xdr:sp macro="" textlink="">
          <xdr:nvSpPr>
            <xdr:cNvPr id="29" name="Retângulo: Cantos Arredondados 17">
              <a:extLst>
                <a:ext uri="{FF2B5EF4-FFF2-40B4-BE49-F238E27FC236}">
                  <a16:creationId xmlns:a16="http://schemas.microsoft.com/office/drawing/2014/main" id="{43AE02EF-634A-3DAB-7CBA-458DDF69521B}"/>
                </a:ext>
              </a:extLst>
            </xdr:cNvPr>
            <xdr:cNvSpPr/>
          </xdr:nvSpPr>
          <xdr:spPr>
            <a:xfrm>
              <a:off x="5982901" y="443574"/>
              <a:ext cx="1583984" cy="485775"/>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500" b="1">
                  <a:solidFill>
                    <a:schemeClr val="bg1"/>
                  </a:solidFill>
                  <a:latin typeface="+mn-lt"/>
                </a:rPr>
                <a:t>RELATÓRIO</a:t>
              </a:r>
            </a:p>
          </xdr:txBody>
        </xdr:sp>
      </xdr:grpSp>
      <xdr:grpSp>
        <xdr:nvGrpSpPr>
          <xdr:cNvPr id="12" name="Graphic 2">
            <a:extLst>
              <a:ext uri="{FF2B5EF4-FFF2-40B4-BE49-F238E27FC236}">
                <a16:creationId xmlns:a16="http://schemas.microsoft.com/office/drawing/2014/main" id="{2D45E343-BFD0-F1CE-06AB-E5C97E70E835}"/>
              </a:ext>
            </a:extLst>
          </xdr:cNvPr>
          <xdr:cNvGrpSpPr/>
        </xdr:nvGrpSpPr>
        <xdr:grpSpPr>
          <a:xfrm>
            <a:off x="10902950" y="457201"/>
            <a:ext cx="419100" cy="452156"/>
            <a:chOff x="7845579" y="1500588"/>
            <a:chExt cx="604404" cy="843863"/>
          </a:xfrm>
        </xdr:grpSpPr>
        <xdr:sp macro="" textlink="">
          <xdr:nvSpPr>
            <xdr:cNvPr id="13" name="Freeform: Shape 12">
              <a:extLst>
                <a:ext uri="{FF2B5EF4-FFF2-40B4-BE49-F238E27FC236}">
                  <a16:creationId xmlns:a16="http://schemas.microsoft.com/office/drawing/2014/main" id="{828881A8-E178-DAC3-E965-86B53917EEC4}"/>
                </a:ext>
              </a:extLst>
            </xdr:cNvPr>
            <xdr:cNvSpPr/>
          </xdr:nvSpPr>
          <xdr:spPr>
            <a:xfrm>
              <a:off x="7845579" y="1646590"/>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296ACC"/>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4" name="Freeform: Shape 13">
              <a:extLst>
                <a:ext uri="{FF2B5EF4-FFF2-40B4-BE49-F238E27FC236}">
                  <a16:creationId xmlns:a16="http://schemas.microsoft.com/office/drawing/2014/main" id="{AFD6FB5A-88C3-5378-8435-5B8F4E15A981}"/>
                </a:ext>
              </a:extLst>
            </xdr:cNvPr>
            <xdr:cNvSpPr/>
          </xdr:nvSpPr>
          <xdr:spPr>
            <a:xfrm>
              <a:off x="7901002" y="170163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5" name="Freeform: Shape 14">
              <a:extLst>
                <a:ext uri="{FF2B5EF4-FFF2-40B4-BE49-F238E27FC236}">
                  <a16:creationId xmlns:a16="http://schemas.microsoft.com/office/drawing/2014/main" id="{4B25AB0E-A1C9-6DA8-77F8-25AD39C7BB49}"/>
                </a:ext>
              </a:extLst>
            </xdr:cNvPr>
            <xdr:cNvSpPr/>
          </xdr:nvSpPr>
          <xdr:spPr>
            <a:xfrm>
              <a:off x="7893746" y="1694632"/>
              <a:ext cx="441761" cy="547729"/>
            </a:xfrm>
            <a:custGeom>
              <a:avLst/>
              <a:gdLst>
                <a:gd name="connsiteX0" fmla="*/ 441267 w 441761"/>
                <a:gd name="connsiteY0" fmla="*/ 547609 h 547729"/>
                <a:gd name="connsiteX1" fmla="*/ -495 w 441761"/>
                <a:gd name="connsiteY1" fmla="*/ 547609 h 547729"/>
                <a:gd name="connsiteX2" fmla="*/ -495 w 441761"/>
                <a:gd name="connsiteY2" fmla="*/ -121 h 547729"/>
                <a:gd name="connsiteX3" fmla="*/ 441267 w 441761"/>
                <a:gd name="connsiteY3" fmla="*/ -121 h 547729"/>
                <a:gd name="connsiteX4" fmla="*/ 13767 w 441761"/>
                <a:gd name="connsiteY4" fmla="*/ 533347 h 547729"/>
                <a:gd name="connsiteX5" fmla="*/ 426629 w 441761"/>
                <a:gd name="connsiteY5" fmla="*/ 533347 h 547729"/>
                <a:gd name="connsiteX6" fmla="*/ 426629 w 441761"/>
                <a:gd name="connsiteY6" fmla="*/ 14142 h 547729"/>
                <a:gd name="connsiteX7" fmla="*/ 13767 w 441761"/>
                <a:gd name="connsiteY7" fmla="*/ 14142 h 5477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41761" h="547729">
                  <a:moveTo>
                    <a:pt x="441267" y="547609"/>
                  </a:moveTo>
                  <a:lnTo>
                    <a:pt x="-495" y="547609"/>
                  </a:lnTo>
                  <a:lnTo>
                    <a:pt x="-495" y="-121"/>
                  </a:lnTo>
                  <a:lnTo>
                    <a:pt x="441267" y="-121"/>
                  </a:lnTo>
                  <a:close/>
                  <a:moveTo>
                    <a:pt x="13767" y="533347"/>
                  </a:moveTo>
                  <a:lnTo>
                    <a:pt x="426629" y="533347"/>
                  </a:lnTo>
                  <a:lnTo>
                    <a:pt x="426629" y="14142"/>
                  </a:lnTo>
                  <a:lnTo>
                    <a:pt x="13767" y="1414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6" name="Freeform: Shape 15">
              <a:extLst>
                <a:ext uri="{FF2B5EF4-FFF2-40B4-BE49-F238E27FC236}">
                  <a16:creationId xmlns:a16="http://schemas.microsoft.com/office/drawing/2014/main" id="{31E1C5F7-E3B6-A04E-47A1-A16B02DA7E83}"/>
                </a:ext>
              </a:extLst>
            </xdr:cNvPr>
            <xdr:cNvSpPr/>
          </xdr:nvSpPr>
          <xdr:spPr>
            <a:xfrm>
              <a:off x="7954299" y="1500588"/>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EA5D00"/>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7" name="Freeform: Shape 16">
              <a:extLst>
                <a:ext uri="{FF2B5EF4-FFF2-40B4-BE49-F238E27FC236}">
                  <a16:creationId xmlns:a16="http://schemas.microsoft.com/office/drawing/2014/main" id="{CDBF90FC-7FD9-85AC-DE0D-8007F8894C96}"/>
                </a:ext>
              </a:extLst>
            </xdr:cNvPr>
            <xdr:cNvSpPr/>
          </xdr:nvSpPr>
          <xdr:spPr>
            <a:xfrm>
              <a:off x="8108434" y="1570524"/>
              <a:ext cx="221068" cy="34655"/>
            </a:xfrm>
            <a:custGeom>
              <a:avLst/>
              <a:gdLst>
                <a:gd name="connsiteX0" fmla="*/ 0 w 221068"/>
                <a:gd name="connsiteY0" fmla="*/ 0 h 34655"/>
                <a:gd name="connsiteX1" fmla="*/ 221069 w 221068"/>
                <a:gd name="connsiteY1" fmla="*/ 0 h 34655"/>
                <a:gd name="connsiteX2" fmla="*/ 221069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9" y="0"/>
                  </a:lnTo>
                  <a:lnTo>
                    <a:pt x="221069"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8" name="Freeform: Shape 17">
              <a:extLst>
                <a:ext uri="{FF2B5EF4-FFF2-40B4-BE49-F238E27FC236}">
                  <a16:creationId xmlns:a16="http://schemas.microsoft.com/office/drawing/2014/main" id="{15B1BEE3-13CB-BD54-DA40-F65B0132620A}"/>
                </a:ext>
              </a:extLst>
            </xdr:cNvPr>
            <xdr:cNvSpPr/>
          </xdr:nvSpPr>
          <xdr:spPr>
            <a:xfrm>
              <a:off x="8043002" y="1651970"/>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9" name="Freeform: Shape 18">
              <a:extLst>
                <a:ext uri="{FF2B5EF4-FFF2-40B4-BE49-F238E27FC236}">
                  <a16:creationId xmlns:a16="http://schemas.microsoft.com/office/drawing/2014/main" id="{03F957F1-0D07-67E5-7BE1-F6126D27A8DA}"/>
                </a:ext>
              </a:extLst>
            </xdr:cNvPr>
            <xdr:cNvSpPr/>
          </xdr:nvSpPr>
          <xdr:spPr>
            <a:xfrm>
              <a:off x="8043002" y="1733542"/>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0" name="Freeform: Shape 19">
              <a:extLst>
                <a:ext uri="{FF2B5EF4-FFF2-40B4-BE49-F238E27FC236}">
                  <a16:creationId xmlns:a16="http://schemas.microsoft.com/office/drawing/2014/main" id="{E71B2CAA-0CB4-46ED-E3BD-7513F12BE743}"/>
                </a:ext>
              </a:extLst>
            </xdr:cNvPr>
            <xdr:cNvSpPr/>
          </xdr:nvSpPr>
          <xdr:spPr>
            <a:xfrm>
              <a:off x="8043002" y="1815113"/>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1" name="Freeform: Shape 20">
              <a:extLst>
                <a:ext uri="{FF2B5EF4-FFF2-40B4-BE49-F238E27FC236}">
                  <a16:creationId xmlns:a16="http://schemas.microsoft.com/office/drawing/2014/main" id="{4AABD480-0195-B155-AF95-B31736736F73}"/>
                </a:ext>
              </a:extLst>
            </xdr:cNvPr>
            <xdr:cNvSpPr/>
          </xdr:nvSpPr>
          <xdr:spPr>
            <a:xfrm>
              <a:off x="8043002" y="189655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2" name="Freeform: Shape 21">
              <a:extLst>
                <a:ext uri="{FF2B5EF4-FFF2-40B4-BE49-F238E27FC236}">
                  <a16:creationId xmlns:a16="http://schemas.microsoft.com/office/drawing/2014/main" id="{EB8243D1-B4C4-173B-04A9-FE58DADCAC8E}"/>
                </a:ext>
              </a:extLst>
            </xdr:cNvPr>
            <xdr:cNvSpPr/>
          </xdr:nvSpPr>
          <xdr:spPr>
            <a:xfrm>
              <a:off x="8022609" y="181085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3" name="Freeform: Shape 22">
              <a:extLst>
                <a:ext uri="{FF2B5EF4-FFF2-40B4-BE49-F238E27FC236}">
                  <a16:creationId xmlns:a16="http://schemas.microsoft.com/office/drawing/2014/main" id="{B4EE1476-D3D3-6D16-B176-6AF3EDC2683B}"/>
                </a:ext>
              </a:extLst>
            </xdr:cNvPr>
            <xdr:cNvSpPr/>
          </xdr:nvSpPr>
          <xdr:spPr>
            <a:xfrm>
              <a:off x="8162481" y="1898436"/>
              <a:ext cx="221068" cy="34655"/>
            </a:xfrm>
            <a:custGeom>
              <a:avLst/>
              <a:gdLst>
                <a:gd name="connsiteX0" fmla="*/ 0 w 221068"/>
                <a:gd name="connsiteY0" fmla="*/ 0 h 34655"/>
                <a:gd name="connsiteX1" fmla="*/ 221068 w 221068"/>
                <a:gd name="connsiteY1" fmla="*/ 0 h 34655"/>
                <a:gd name="connsiteX2" fmla="*/ 221068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8" y="0"/>
                  </a:lnTo>
                  <a:lnTo>
                    <a:pt x="221068"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4" name="Freeform: Shape 23">
              <a:extLst>
                <a:ext uri="{FF2B5EF4-FFF2-40B4-BE49-F238E27FC236}">
                  <a16:creationId xmlns:a16="http://schemas.microsoft.com/office/drawing/2014/main" id="{1E5BC841-E4B3-97B0-BE21-A7AA6CD9368D}"/>
                </a:ext>
              </a:extLst>
            </xdr:cNvPr>
            <xdr:cNvSpPr/>
          </xdr:nvSpPr>
          <xdr:spPr>
            <a:xfrm>
              <a:off x="8097049" y="198000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5" name="Freeform: Shape 24">
              <a:extLst>
                <a:ext uri="{FF2B5EF4-FFF2-40B4-BE49-F238E27FC236}">
                  <a16:creationId xmlns:a16="http://schemas.microsoft.com/office/drawing/2014/main" id="{DB72B5FD-A850-B699-AC4F-DE8686D6DC04}"/>
                </a:ext>
              </a:extLst>
            </xdr:cNvPr>
            <xdr:cNvSpPr/>
          </xdr:nvSpPr>
          <xdr:spPr>
            <a:xfrm>
              <a:off x="8097049" y="206157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6" name="Freeform: Shape 25">
              <a:extLst>
                <a:ext uri="{FF2B5EF4-FFF2-40B4-BE49-F238E27FC236}">
                  <a16:creationId xmlns:a16="http://schemas.microsoft.com/office/drawing/2014/main" id="{7BC712DE-2465-63A9-DA9E-BDAF42E4EA50}"/>
                </a:ext>
              </a:extLst>
            </xdr:cNvPr>
            <xdr:cNvSpPr/>
          </xdr:nvSpPr>
          <xdr:spPr>
            <a:xfrm>
              <a:off x="8097049" y="2143025"/>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7" name="Freeform: Shape 26">
              <a:extLst>
                <a:ext uri="{FF2B5EF4-FFF2-40B4-BE49-F238E27FC236}">
                  <a16:creationId xmlns:a16="http://schemas.microsoft.com/office/drawing/2014/main" id="{4E0E307D-1715-CC14-2276-3E976ED55A69}"/>
                </a:ext>
              </a:extLst>
            </xdr:cNvPr>
            <xdr:cNvSpPr/>
          </xdr:nvSpPr>
          <xdr:spPr>
            <a:xfrm>
              <a:off x="8097049" y="222459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grpSp>
    </xdr:grpSp>
    <xdr:clientData/>
  </xdr:twoCellAnchor>
</xdr:wsDr>
</file>

<file path=xl/drawings/drawing6.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9</xdr:col>
      <xdr:colOff>2888652</xdr:colOff>
      <xdr:row>1</xdr:row>
      <xdr:rowOff>59193</xdr:rowOff>
    </xdr:to>
    <xdr:sp macro="" textlink="">
      <xdr:nvSpPr>
        <xdr:cNvPr id="2" name="Retângulo 1">
          <a:extLst>
            <a:ext uri="{FF2B5EF4-FFF2-40B4-BE49-F238E27FC236}">
              <a16:creationId xmlns:a16="http://schemas.microsoft.com/office/drawing/2014/main" id="{00000000-0008-0000-0600-000002000000}"/>
            </a:ext>
          </a:extLst>
        </xdr:cNvPr>
        <xdr:cNvSpPr/>
      </xdr:nvSpPr>
      <xdr:spPr>
        <a:xfrm>
          <a:off x="0" y="0"/>
          <a:ext cx="19395616" cy="869315"/>
        </a:xfrm>
        <a:prstGeom prst="rect">
          <a:avLst/>
        </a:prstGeom>
        <a:gradFill>
          <a:gsLst>
            <a:gs pos="0">
              <a:srgbClr val="002060"/>
            </a:gs>
            <a:gs pos="100000">
              <a:srgbClr val="3363F4">
                <a:alpha val="80000"/>
              </a:srgbClr>
            </a:gs>
          </a:gsLst>
          <a:lin ang="2700000" scaled="0"/>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0</xdr:col>
      <xdr:colOff>137131</xdr:colOff>
      <xdr:row>1</xdr:row>
      <xdr:rowOff>131446</xdr:rowOff>
    </xdr:from>
    <xdr:to>
      <xdr:col>3</xdr:col>
      <xdr:colOff>1618917</xdr:colOff>
      <xdr:row>3</xdr:row>
      <xdr:rowOff>174028</xdr:rowOff>
    </xdr:to>
    <xdr:sp macro="" textlink="">
      <xdr:nvSpPr>
        <xdr:cNvPr id="3" name="CaixaDeTexto 2">
          <a:extLst>
            <a:ext uri="{FF2B5EF4-FFF2-40B4-BE49-F238E27FC236}">
              <a16:creationId xmlns:a16="http://schemas.microsoft.com/office/drawing/2014/main" id="{00000000-0008-0000-0600-000003000000}"/>
            </a:ext>
          </a:extLst>
        </xdr:cNvPr>
        <xdr:cNvSpPr txBox="1"/>
      </xdr:nvSpPr>
      <xdr:spPr>
        <a:xfrm>
          <a:off x="146656" y="951618"/>
          <a:ext cx="5501226" cy="4310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pt-BR" sz="2200" b="1" u="sng">
              <a:solidFill>
                <a:srgbClr val="002060"/>
              </a:solidFill>
            </a:rPr>
            <a:t>RELATÓRIO DE TODOS OS CONTROLES</a:t>
          </a:r>
        </a:p>
      </xdr:txBody>
    </xdr:sp>
    <xdr:clientData/>
  </xdr:twoCellAnchor>
  <xdr:twoCellAnchor>
    <xdr:from>
      <xdr:col>0</xdr:col>
      <xdr:colOff>175260</xdr:colOff>
      <xdr:row>0</xdr:row>
      <xdr:rowOff>91440</xdr:rowOff>
    </xdr:from>
    <xdr:to>
      <xdr:col>1</xdr:col>
      <xdr:colOff>882660</xdr:colOff>
      <xdr:row>0</xdr:row>
      <xdr:rowOff>775440</xdr:rowOff>
    </xdr:to>
    <xdr:sp macro="" textlink="">
      <xdr:nvSpPr>
        <xdr:cNvPr id="4" name="Retângulo: Cantos Arredondados 3">
          <a:extLst>
            <a:ext uri="{FF2B5EF4-FFF2-40B4-BE49-F238E27FC236}">
              <a16:creationId xmlns:a16="http://schemas.microsoft.com/office/drawing/2014/main" id="{00000000-0008-0000-0600-000004000000}"/>
            </a:ext>
          </a:extLst>
        </xdr:cNvPr>
        <xdr:cNvSpPr/>
      </xdr:nvSpPr>
      <xdr:spPr>
        <a:xfrm>
          <a:off x="171450" y="95250"/>
          <a:ext cx="951240" cy="684000"/>
        </a:xfrm>
        <a:prstGeom prst="roundRect">
          <a:avLst/>
        </a:prstGeom>
        <a:solidFill>
          <a:schemeClr val="bg1"/>
        </a:solidFill>
        <a:ln>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0</xdr:col>
      <xdr:colOff>0</xdr:colOff>
      <xdr:row>4</xdr:row>
      <xdr:rowOff>7620</xdr:rowOff>
    </xdr:from>
    <xdr:to>
      <xdr:col>26</xdr:col>
      <xdr:colOff>0</xdr:colOff>
      <xdr:row>4</xdr:row>
      <xdr:rowOff>7620</xdr:rowOff>
    </xdr:to>
    <xdr:cxnSp macro="">
      <xdr:nvCxnSpPr>
        <xdr:cNvPr id="5" name="Conector reto 5">
          <a:extLst>
            <a:ext uri="{FF2B5EF4-FFF2-40B4-BE49-F238E27FC236}">
              <a16:creationId xmlns:a16="http://schemas.microsoft.com/office/drawing/2014/main" id="{00000000-0008-0000-0600-000005000000}"/>
            </a:ext>
          </a:extLst>
        </xdr:cNvPr>
        <xdr:cNvCxnSpPr/>
      </xdr:nvCxnSpPr>
      <xdr:spPr>
        <a:xfrm>
          <a:off x="0" y="1409700"/>
          <a:ext cx="28946475" cy="0"/>
        </a:xfrm>
        <a:prstGeom prst="line">
          <a:avLst/>
        </a:prstGeom>
        <a:ln w="28575">
          <a:solidFill>
            <a:schemeClr val="accent5">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absolute">
    <xdr:from>
      <xdr:col>1</xdr:col>
      <xdr:colOff>0</xdr:colOff>
      <xdr:row>0</xdr:row>
      <xdr:rowOff>97155</xdr:rowOff>
    </xdr:from>
    <xdr:to>
      <xdr:col>1</xdr:col>
      <xdr:colOff>624840</xdr:colOff>
      <xdr:row>0</xdr:row>
      <xdr:rowOff>363855</xdr:rowOff>
    </xdr:to>
    <xdr:pic>
      <xdr:nvPicPr>
        <xdr:cNvPr id="6" name="Imagem 39">
          <a:extLst>
            <a:ext uri="{FF2B5EF4-FFF2-40B4-BE49-F238E27FC236}">
              <a16:creationId xmlns:a16="http://schemas.microsoft.com/office/drawing/2014/main" id="{00000000-0008-0000-0600-000006000000}"/>
            </a:ext>
          </a:extLst>
        </xdr:cNvPr>
        <xdr:cNvPicPr>
          <a:picLocks noChangeAspect="1" noChangeArrowheads="1"/>
        </xdr:cNvPicPr>
      </xdr:nvPicPr>
      <xdr:blipFill rotWithShape="1">
        <a:blip xmlns:r="http://schemas.openxmlformats.org/officeDocument/2006/relationships" r:embed="rId1"/>
        <a:srcRect l="7500" t="3604" r="10000" b="8109"/>
        <a:stretch>
          <a:fillRect/>
        </a:stretch>
      </xdr:blipFill>
      <xdr:spPr bwMode="auto">
        <a:xfrm>
          <a:off x="238125" y="104775"/>
          <a:ext cx="621030" cy="255270"/>
        </a:xfrm>
        <a:prstGeom prst="rect">
          <a:avLst/>
        </a:prstGeom>
        <a:solidFill>
          <a:srgbClr xmlns:mc="http://schemas.openxmlformats.org/markup-compatibility/2006" xmlns:a14="http://schemas.microsoft.com/office/drawing/2010/main" val="FFFFFF" mc:Ignorable="a14" a14:legacySpreadsheetColorIndex="9"/>
        </a:solidFill>
        <a:ln w="9525">
          <a:noFill/>
          <a:miter lim="800000"/>
          <a:headEnd/>
          <a:tailEnd/>
        </a:ln>
      </xdr:spPr>
    </xdr:pic>
    <xdr:clientData/>
  </xdr:twoCellAnchor>
  <xdr:twoCellAnchor editAs="absolute">
    <xdr:from>
      <xdr:col>0</xdr:col>
      <xdr:colOff>168275</xdr:colOff>
      <xdr:row>0</xdr:row>
      <xdr:rowOff>95250</xdr:rowOff>
    </xdr:from>
    <xdr:to>
      <xdr:col>1</xdr:col>
      <xdr:colOff>892185</xdr:colOff>
      <xdr:row>0</xdr:row>
      <xdr:rowOff>779250</xdr:rowOff>
    </xdr:to>
    <xdr:sp macro="" textlink="">
      <xdr:nvSpPr>
        <xdr:cNvPr id="7" name="Retângulo: Cantos Arredondados 3">
          <a:extLst>
            <a:ext uri="{FF2B5EF4-FFF2-40B4-BE49-F238E27FC236}">
              <a16:creationId xmlns:a16="http://schemas.microsoft.com/office/drawing/2014/main" id="{00000000-0008-0000-0600-000007000000}"/>
            </a:ext>
          </a:extLst>
        </xdr:cNvPr>
        <xdr:cNvSpPr/>
      </xdr:nvSpPr>
      <xdr:spPr>
        <a:xfrm>
          <a:off x="160655" y="91440"/>
          <a:ext cx="962035" cy="691620"/>
        </a:xfrm>
        <a:prstGeom prst="roundRect">
          <a:avLst/>
        </a:prstGeom>
        <a:solidFill>
          <a:schemeClr val="bg1"/>
        </a:solidFill>
        <a:ln>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1</xdr:col>
      <xdr:colOff>1028700</xdr:colOff>
      <xdr:row>0</xdr:row>
      <xdr:rowOff>282928</xdr:rowOff>
    </xdr:from>
    <xdr:to>
      <xdr:col>4</xdr:col>
      <xdr:colOff>493054</xdr:colOff>
      <xdr:row>0</xdr:row>
      <xdr:rowOff>688360</xdr:rowOff>
    </xdr:to>
    <xdr:sp macro="" textlink="FORM1!C6">
      <xdr:nvSpPr>
        <xdr:cNvPr id="8" name="CaixaDeTexto 4">
          <a:extLst>
            <a:ext uri="{FF2B5EF4-FFF2-40B4-BE49-F238E27FC236}">
              <a16:creationId xmlns:a16="http://schemas.microsoft.com/office/drawing/2014/main" id="{00000000-0008-0000-0600-000008000000}"/>
            </a:ext>
          </a:extLst>
        </xdr:cNvPr>
        <xdr:cNvSpPr txBox="1"/>
      </xdr:nvSpPr>
      <xdr:spPr>
        <a:xfrm>
          <a:off x="1266825" y="286738"/>
          <a:ext cx="5569162" cy="4016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fld id="{DE2316E7-C648-4D5E-9EC3-955B5DF1C58D}" type="TxLink">
            <a:rPr lang="en-US" sz="2000" b="1" i="0" u="none" strike="noStrike">
              <a:solidFill>
                <a:schemeClr val="bg1"/>
              </a:solidFill>
              <a:latin typeface="Calibri"/>
              <a:ea typeface="+mn-ea"/>
              <a:cs typeface="Calibri"/>
            </a:rPr>
            <a:pPr/>
            <a:t> </a:t>
          </a:fld>
          <a:endParaRPr lang="pt-BR" sz="2000" b="1" i="0" u="none" strike="noStrike">
            <a:solidFill>
              <a:schemeClr val="bg1"/>
            </a:solidFill>
            <a:latin typeface="Calibri"/>
            <a:ea typeface="+mn-ea"/>
            <a:cs typeface="Calibri"/>
          </a:endParaRPr>
        </a:p>
      </xdr:txBody>
    </xdr:sp>
    <xdr:clientData/>
  </xdr:twoCellAnchor>
  <xdr:twoCellAnchor editAs="oneCell">
    <xdr:from>
      <xdr:col>0</xdr:col>
      <xdr:colOff>219075</xdr:colOff>
      <xdr:row>0</xdr:row>
      <xdr:rowOff>307974</xdr:rowOff>
    </xdr:from>
    <xdr:to>
      <xdr:col>1</xdr:col>
      <xdr:colOff>859573</xdr:colOff>
      <xdr:row>0</xdr:row>
      <xdr:rowOff>629919</xdr:rowOff>
    </xdr:to>
    <xdr:pic>
      <xdr:nvPicPr>
        <xdr:cNvPr id="9" name="Picture 8">
          <a:extLst>
            <a:ext uri="{FF2B5EF4-FFF2-40B4-BE49-F238E27FC236}">
              <a16:creationId xmlns:a16="http://schemas.microsoft.com/office/drawing/2014/main" id="{00000000-0008-0000-0600-000009000000}"/>
            </a:ext>
          </a:extLst>
        </xdr:cNvPr>
        <xdr:cNvPicPr>
          <a:picLocks noChangeAspect="1"/>
        </xdr:cNvPicPr>
      </xdr:nvPicPr>
      <xdr:blipFill>
        <a:blip xmlns:r="http://schemas.openxmlformats.org/officeDocument/2006/relationships" r:embed="rId2"/>
        <a:stretch>
          <a:fillRect/>
        </a:stretch>
      </xdr:blipFill>
      <xdr:spPr>
        <a:xfrm>
          <a:off x="217170" y="307974"/>
          <a:ext cx="880528" cy="310515"/>
        </a:xfrm>
        <a:prstGeom prst="rect">
          <a:avLst/>
        </a:prstGeom>
      </xdr:spPr>
    </xdr:pic>
    <xdr:clientData/>
  </xdr:twoCellAnchor>
  <xdr:twoCellAnchor>
    <xdr:from>
      <xdr:col>1</xdr:col>
      <xdr:colOff>947221</xdr:colOff>
      <xdr:row>0</xdr:row>
      <xdr:rowOff>237388</xdr:rowOff>
    </xdr:from>
    <xdr:to>
      <xdr:col>2</xdr:col>
      <xdr:colOff>404783</xdr:colOff>
      <xdr:row>0</xdr:row>
      <xdr:rowOff>656911</xdr:rowOff>
    </xdr:to>
    <xdr:sp macro="" textlink="FORM1!E5">
      <xdr:nvSpPr>
        <xdr:cNvPr id="117" name="CaixaDeTexto 20">
          <a:extLst>
            <a:ext uri="{FF2B5EF4-FFF2-40B4-BE49-F238E27FC236}">
              <a16:creationId xmlns:a16="http://schemas.microsoft.com/office/drawing/2014/main" id="{00000000-0008-0000-0600-000075000000}"/>
            </a:ext>
          </a:extLst>
        </xdr:cNvPr>
        <xdr:cNvSpPr txBox="1"/>
      </xdr:nvSpPr>
      <xdr:spPr>
        <a:xfrm>
          <a:off x="1181895" y="237388"/>
          <a:ext cx="1597236" cy="4195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fld id="{3F8FCD67-56D5-4EE8-BA08-ACCE55BD6CA3}" type="TxLink">
            <a:rPr lang="en-US" sz="2000" b="1" i="0" u="none" strike="noStrike">
              <a:solidFill>
                <a:srgbClr val="FFFFFF"/>
              </a:solidFill>
              <a:latin typeface="Calibri"/>
              <a:ea typeface="Calibri"/>
              <a:cs typeface="Calibri"/>
            </a:rPr>
            <a:pPr algn="ctr"/>
            <a:t>MENU: </a:t>
          </a:fld>
          <a:endParaRPr lang="en-US" sz="2000" b="1">
            <a:solidFill>
              <a:schemeClr val="bg1"/>
            </a:solidFill>
          </a:endParaRPr>
        </a:p>
      </xdr:txBody>
    </xdr:sp>
    <xdr:clientData/>
  </xdr:twoCellAnchor>
  <xdr:twoCellAnchor>
    <xdr:from>
      <xdr:col>4</xdr:col>
      <xdr:colOff>1991418</xdr:colOff>
      <xdr:row>0</xdr:row>
      <xdr:rowOff>248705</xdr:rowOff>
    </xdr:from>
    <xdr:to>
      <xdr:col>4</xdr:col>
      <xdr:colOff>2643163</xdr:colOff>
      <xdr:row>0</xdr:row>
      <xdr:rowOff>654137</xdr:rowOff>
    </xdr:to>
    <xdr:sp macro="" textlink="FORM1!F18">
      <xdr:nvSpPr>
        <xdr:cNvPr id="118" name="CaixaDeTexto 20">
          <a:extLst>
            <a:ext uri="{FF2B5EF4-FFF2-40B4-BE49-F238E27FC236}">
              <a16:creationId xmlns:a16="http://schemas.microsoft.com/office/drawing/2014/main" id="{00000000-0008-0000-0600-000076000000}"/>
            </a:ext>
          </a:extLst>
        </xdr:cNvPr>
        <xdr:cNvSpPr txBox="1"/>
      </xdr:nvSpPr>
      <xdr:spPr>
        <a:xfrm>
          <a:off x="8803698" y="244895"/>
          <a:ext cx="653650" cy="41114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fld id="{6FD476D0-0E50-45E3-B41E-7FEE28FA5F18}" type="TxLink">
            <a:rPr lang="en-US" sz="2000" b="1" i="0" u="none" strike="noStrike">
              <a:solidFill>
                <a:schemeClr val="bg1"/>
              </a:solidFill>
              <a:latin typeface="Calibri"/>
              <a:cs typeface="Calibri"/>
            </a:rPr>
            <a:pPr/>
            <a:t> </a:t>
          </a:fld>
          <a:endParaRPr lang="en-US" sz="6000" b="1" i="0" u="none" strike="noStrike">
            <a:solidFill>
              <a:schemeClr val="bg1"/>
            </a:solidFill>
            <a:latin typeface="Calibri"/>
            <a:cs typeface="Calibri"/>
          </a:endParaRPr>
        </a:p>
      </xdr:txBody>
    </xdr:sp>
    <xdr:clientData/>
  </xdr:twoCellAnchor>
  <xdr:twoCellAnchor>
    <xdr:from>
      <xdr:col>0</xdr:col>
      <xdr:colOff>0</xdr:colOff>
      <xdr:row>4</xdr:row>
      <xdr:rowOff>7620</xdr:rowOff>
    </xdr:from>
    <xdr:to>
      <xdr:col>23</xdr:col>
      <xdr:colOff>0</xdr:colOff>
      <xdr:row>4</xdr:row>
      <xdr:rowOff>7620</xdr:rowOff>
    </xdr:to>
    <xdr:cxnSp macro="">
      <xdr:nvCxnSpPr>
        <xdr:cNvPr id="119" name="Conector reto 5">
          <a:extLst>
            <a:ext uri="{FF2B5EF4-FFF2-40B4-BE49-F238E27FC236}">
              <a16:creationId xmlns:a16="http://schemas.microsoft.com/office/drawing/2014/main" id="{00000000-0008-0000-0600-000077000000}"/>
            </a:ext>
          </a:extLst>
        </xdr:cNvPr>
        <xdr:cNvCxnSpPr/>
      </xdr:nvCxnSpPr>
      <xdr:spPr>
        <a:xfrm>
          <a:off x="0" y="1409700"/>
          <a:ext cx="27489150" cy="0"/>
        </a:xfrm>
        <a:prstGeom prst="line">
          <a:avLst/>
        </a:prstGeom>
        <a:ln w="28575">
          <a:solidFill>
            <a:schemeClr val="accent5">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377969</xdr:colOff>
      <xdr:row>0</xdr:row>
      <xdr:rowOff>21893</xdr:rowOff>
    </xdr:from>
    <xdr:to>
      <xdr:col>3</xdr:col>
      <xdr:colOff>354329</xdr:colOff>
      <xdr:row>1</xdr:row>
      <xdr:rowOff>129953</xdr:rowOff>
    </xdr:to>
    <xdr:grpSp>
      <xdr:nvGrpSpPr>
        <xdr:cNvPr id="120" name="Group 10">
          <a:hlinkClick xmlns:r="http://schemas.openxmlformats.org/officeDocument/2006/relationships" r:id="rId3"/>
          <a:extLst>
            <a:ext uri="{FF2B5EF4-FFF2-40B4-BE49-F238E27FC236}">
              <a16:creationId xmlns:a16="http://schemas.microsoft.com/office/drawing/2014/main" id="{45E4173E-162D-40C2-8564-5CF5CE383524}"/>
            </a:ext>
          </a:extLst>
        </xdr:cNvPr>
        <xdr:cNvGrpSpPr/>
      </xdr:nvGrpSpPr>
      <xdr:grpSpPr>
        <a:xfrm>
          <a:off x="2511569" y="21893"/>
          <a:ext cx="1855960" cy="933560"/>
          <a:chOff x="6906260" y="251459"/>
          <a:chExt cx="1813560" cy="852171"/>
        </a:xfrm>
      </xdr:grpSpPr>
      <xdr:grpSp>
        <xdr:nvGrpSpPr>
          <xdr:cNvPr id="121" name="Agrupar 6">
            <a:hlinkClick xmlns:r="http://schemas.openxmlformats.org/officeDocument/2006/relationships" r:id="rId4"/>
            <a:extLst>
              <a:ext uri="{FF2B5EF4-FFF2-40B4-BE49-F238E27FC236}">
                <a16:creationId xmlns:a16="http://schemas.microsoft.com/office/drawing/2014/main" id="{D31F5F48-BA72-1799-FCE0-1F5974326290}"/>
              </a:ext>
            </a:extLst>
          </xdr:cNvPr>
          <xdr:cNvGrpSpPr/>
        </xdr:nvGrpSpPr>
        <xdr:grpSpPr>
          <a:xfrm>
            <a:off x="6906260" y="251459"/>
            <a:ext cx="1813560" cy="852171"/>
            <a:chOff x="5210175" y="147637"/>
            <a:chExt cx="2365883" cy="1038225"/>
          </a:xfrm>
          <a:solidFill>
            <a:srgbClr val="002060"/>
          </a:solidFill>
        </xdr:grpSpPr>
        <xdr:sp macro="" textlink="">
          <xdr:nvSpPr>
            <xdr:cNvPr id="181" name="Retângulo: Cantos Arredondados 7">
              <a:hlinkClick xmlns:r="http://schemas.openxmlformats.org/officeDocument/2006/relationships" r:id="rId3"/>
              <a:extLst>
                <a:ext uri="{FF2B5EF4-FFF2-40B4-BE49-F238E27FC236}">
                  <a16:creationId xmlns:a16="http://schemas.microsoft.com/office/drawing/2014/main" id="{0D393A17-84FE-EB9A-2D2D-528574AF0258}"/>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sp macro="" textlink="">
          <xdr:nvSpPr>
            <xdr:cNvPr id="182" name="Retângulo: Cantos Arredondados 8">
              <a:hlinkClick xmlns:r="http://schemas.openxmlformats.org/officeDocument/2006/relationships" r:id="rId3"/>
              <a:extLst>
                <a:ext uri="{FF2B5EF4-FFF2-40B4-BE49-F238E27FC236}">
                  <a16:creationId xmlns:a16="http://schemas.microsoft.com/office/drawing/2014/main" id="{B8C2B354-BA77-A424-BE36-4DFDD05A6C0F}"/>
                </a:ext>
              </a:extLst>
            </xdr:cNvPr>
            <xdr:cNvSpPr/>
          </xdr:nvSpPr>
          <xdr:spPr>
            <a:xfrm>
              <a:off x="5857875" y="419100"/>
              <a:ext cx="1677567" cy="485776"/>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400" b="1">
                  <a:solidFill>
                    <a:schemeClr val="bg1"/>
                  </a:solidFill>
                  <a:latin typeface="+mn-lt"/>
                </a:rPr>
                <a:t>CADASTROS</a:t>
              </a:r>
            </a:p>
          </xdr:txBody>
        </xdr:sp>
      </xdr:grpSp>
      <xdr:grpSp>
        <xdr:nvGrpSpPr>
          <xdr:cNvPr id="122" name="Group 12">
            <a:extLst>
              <a:ext uri="{FF2B5EF4-FFF2-40B4-BE49-F238E27FC236}">
                <a16:creationId xmlns:a16="http://schemas.microsoft.com/office/drawing/2014/main" id="{BD9A6B93-730E-38F7-2745-ACDA95063710}"/>
              </a:ext>
            </a:extLst>
          </xdr:cNvPr>
          <xdr:cNvGrpSpPr/>
        </xdr:nvGrpSpPr>
        <xdr:grpSpPr>
          <a:xfrm>
            <a:off x="6985001" y="508000"/>
            <a:ext cx="615950" cy="594035"/>
            <a:chOff x="10426051" y="2130696"/>
            <a:chExt cx="1130901" cy="1090665"/>
          </a:xfrm>
        </xdr:grpSpPr>
        <xdr:sp macro="" textlink="">
          <xdr:nvSpPr>
            <xdr:cNvPr id="123" name="Freeform: Shape 13">
              <a:extLst>
                <a:ext uri="{FF2B5EF4-FFF2-40B4-BE49-F238E27FC236}">
                  <a16:creationId xmlns:a16="http://schemas.microsoft.com/office/drawing/2014/main" id="{63889884-98C1-7054-F18D-74C1D543F98F}"/>
                </a:ext>
              </a:extLst>
            </xdr:cNvPr>
            <xdr:cNvSpPr/>
          </xdr:nvSpPr>
          <xdr:spPr>
            <a:xfrm>
              <a:off x="10681672" y="2130696"/>
              <a:ext cx="692937" cy="764174"/>
            </a:xfrm>
            <a:custGeom>
              <a:avLst/>
              <a:gdLst>
                <a:gd name="connsiteX0" fmla="*/ 692938 w 692937"/>
                <a:gd name="connsiteY0" fmla="*/ 764175 h 764174"/>
                <a:gd name="connsiteX1" fmla="*/ 17351 w 692937"/>
                <a:gd name="connsiteY1" fmla="*/ 764175 h 764174"/>
                <a:gd name="connsiteX2" fmla="*/ 0 w 692937"/>
                <a:gd name="connsiteY2" fmla="*/ 746946 h 764174"/>
                <a:gd name="connsiteX3" fmla="*/ 17351 w 692937"/>
                <a:gd name="connsiteY3" fmla="*/ 17351 h 764174"/>
                <a:gd name="connsiteX4" fmla="*/ 675587 w 692937"/>
                <a:gd name="connsiteY4" fmla="*/ 0 h 764174"/>
                <a:gd name="connsiteX5" fmla="*/ 692938 w 692937"/>
                <a:gd name="connsiteY5" fmla="*/ 17351 h 764174"/>
                <a:gd name="connsiteX6" fmla="*/ 692938 w 692937"/>
                <a:gd name="connsiteY6" fmla="*/ 764175 h 76417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692937" h="764174">
                  <a:moveTo>
                    <a:pt x="692938" y="764175"/>
                  </a:moveTo>
                  <a:lnTo>
                    <a:pt x="17351" y="764175"/>
                  </a:lnTo>
                  <a:lnTo>
                    <a:pt x="0" y="746946"/>
                  </a:lnTo>
                  <a:lnTo>
                    <a:pt x="17351" y="17351"/>
                  </a:lnTo>
                  <a:lnTo>
                    <a:pt x="675587" y="0"/>
                  </a:lnTo>
                  <a:lnTo>
                    <a:pt x="692938" y="17351"/>
                  </a:lnTo>
                  <a:lnTo>
                    <a:pt x="692938" y="764175"/>
                  </a:ln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24" name="Freeform: Shape 14">
              <a:extLst>
                <a:ext uri="{FF2B5EF4-FFF2-40B4-BE49-F238E27FC236}">
                  <a16:creationId xmlns:a16="http://schemas.microsoft.com/office/drawing/2014/main" id="{F05D6417-97EA-C70F-9721-ECA7227D11B9}"/>
                </a:ext>
              </a:extLst>
            </xdr:cNvPr>
            <xdr:cNvSpPr/>
          </xdr:nvSpPr>
          <xdr:spPr>
            <a:xfrm>
              <a:off x="10681672" y="2130696"/>
              <a:ext cx="675587" cy="746823"/>
            </a:xfrm>
            <a:custGeom>
              <a:avLst/>
              <a:gdLst>
                <a:gd name="connsiteX0" fmla="*/ 0 w 675587"/>
                <a:gd name="connsiteY0" fmla="*/ 0 h 746823"/>
                <a:gd name="connsiteX1" fmla="*/ 675587 w 675587"/>
                <a:gd name="connsiteY1" fmla="*/ 0 h 746823"/>
                <a:gd name="connsiteX2" fmla="*/ 675587 w 675587"/>
                <a:gd name="connsiteY2" fmla="*/ 746824 h 746823"/>
                <a:gd name="connsiteX3" fmla="*/ 0 w 675587"/>
                <a:gd name="connsiteY3" fmla="*/ 746824 h 746823"/>
              </a:gdLst>
              <a:ahLst/>
              <a:cxnLst>
                <a:cxn ang="0">
                  <a:pos x="connsiteX0" y="connsiteY0"/>
                </a:cxn>
                <a:cxn ang="0">
                  <a:pos x="connsiteX1" y="connsiteY1"/>
                </a:cxn>
                <a:cxn ang="0">
                  <a:pos x="connsiteX2" y="connsiteY2"/>
                </a:cxn>
                <a:cxn ang="0">
                  <a:pos x="connsiteX3" y="connsiteY3"/>
                </a:cxn>
              </a:cxnLst>
              <a:rect l="l" t="t" r="r" b="b"/>
              <a:pathLst>
                <a:path w="675587" h="746823">
                  <a:moveTo>
                    <a:pt x="0" y="0"/>
                  </a:moveTo>
                  <a:lnTo>
                    <a:pt x="675587" y="0"/>
                  </a:lnTo>
                  <a:lnTo>
                    <a:pt x="675587" y="746824"/>
                  </a:lnTo>
                  <a:lnTo>
                    <a:pt x="0" y="746824"/>
                  </a:lnTo>
                  <a:close/>
                </a:path>
              </a:pathLst>
            </a:custGeom>
            <a:solidFill>
              <a:srgbClr val="FFFFFF"/>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25" name="Freeform: Shape 15">
              <a:extLst>
                <a:ext uri="{FF2B5EF4-FFF2-40B4-BE49-F238E27FC236}">
                  <a16:creationId xmlns:a16="http://schemas.microsoft.com/office/drawing/2014/main" id="{B870C71B-7221-408E-987C-97CE04A973EA}"/>
                </a:ext>
              </a:extLst>
            </xdr:cNvPr>
            <xdr:cNvSpPr/>
          </xdr:nvSpPr>
          <xdr:spPr>
            <a:xfrm>
              <a:off x="11050318" y="2558360"/>
              <a:ext cx="33357" cy="13318"/>
            </a:xfrm>
            <a:custGeom>
              <a:avLst/>
              <a:gdLst>
                <a:gd name="connsiteX0" fmla="*/ 0 w 33357"/>
                <a:gd name="connsiteY0" fmla="*/ 0 h 13318"/>
                <a:gd name="connsiteX1" fmla="*/ 33358 w 33357"/>
                <a:gd name="connsiteY1" fmla="*/ 0 h 13318"/>
                <a:gd name="connsiteX2" fmla="*/ 33358 w 33357"/>
                <a:gd name="connsiteY2" fmla="*/ 13319 h 13318"/>
                <a:gd name="connsiteX3" fmla="*/ 0 w 33357"/>
                <a:gd name="connsiteY3" fmla="*/ 13319 h 13318"/>
              </a:gdLst>
              <a:ahLst/>
              <a:cxnLst>
                <a:cxn ang="0">
                  <a:pos x="connsiteX0" y="connsiteY0"/>
                </a:cxn>
                <a:cxn ang="0">
                  <a:pos x="connsiteX1" y="connsiteY1"/>
                </a:cxn>
                <a:cxn ang="0">
                  <a:pos x="connsiteX2" y="connsiteY2"/>
                </a:cxn>
                <a:cxn ang="0">
                  <a:pos x="connsiteX3" y="connsiteY3"/>
                </a:cxn>
              </a:cxnLst>
              <a:rect l="l" t="t" r="r" b="b"/>
              <a:pathLst>
                <a:path w="33357" h="13318">
                  <a:moveTo>
                    <a:pt x="0" y="0"/>
                  </a:moveTo>
                  <a:lnTo>
                    <a:pt x="33358" y="0"/>
                  </a:lnTo>
                  <a:lnTo>
                    <a:pt x="33358"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26" name="Freeform: Shape 16">
              <a:extLst>
                <a:ext uri="{FF2B5EF4-FFF2-40B4-BE49-F238E27FC236}">
                  <a16:creationId xmlns:a16="http://schemas.microsoft.com/office/drawing/2014/main" id="{9F182CFC-8627-9CD1-089B-3AFD587C4D00}"/>
                </a:ext>
              </a:extLst>
            </xdr:cNvPr>
            <xdr:cNvSpPr/>
          </xdr:nvSpPr>
          <xdr:spPr>
            <a:xfrm>
              <a:off x="10855426" y="2558360"/>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27" name="Freeform: Shape 17">
              <a:extLst>
                <a:ext uri="{FF2B5EF4-FFF2-40B4-BE49-F238E27FC236}">
                  <a16:creationId xmlns:a16="http://schemas.microsoft.com/office/drawing/2014/main" id="{36CD37EC-3F23-A200-B4E8-1E95952D0494}"/>
                </a:ext>
              </a:extLst>
            </xdr:cNvPr>
            <xdr:cNvSpPr/>
          </xdr:nvSpPr>
          <xdr:spPr>
            <a:xfrm>
              <a:off x="10786633" y="2558360"/>
              <a:ext cx="55351" cy="13318"/>
            </a:xfrm>
            <a:custGeom>
              <a:avLst/>
              <a:gdLst>
                <a:gd name="connsiteX0" fmla="*/ 0 w 55351"/>
                <a:gd name="connsiteY0" fmla="*/ 0 h 13318"/>
                <a:gd name="connsiteX1" fmla="*/ 55352 w 55351"/>
                <a:gd name="connsiteY1" fmla="*/ 0 h 13318"/>
                <a:gd name="connsiteX2" fmla="*/ 55352 w 55351"/>
                <a:gd name="connsiteY2" fmla="*/ 13319 h 13318"/>
                <a:gd name="connsiteX3" fmla="*/ 0 w 5535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5351" h="13318">
                  <a:moveTo>
                    <a:pt x="0" y="0"/>
                  </a:moveTo>
                  <a:lnTo>
                    <a:pt x="55352" y="0"/>
                  </a:lnTo>
                  <a:lnTo>
                    <a:pt x="5535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28" name="Freeform: Shape 18">
              <a:extLst>
                <a:ext uri="{FF2B5EF4-FFF2-40B4-BE49-F238E27FC236}">
                  <a16:creationId xmlns:a16="http://schemas.microsoft.com/office/drawing/2014/main" id="{40AA3969-68D1-D458-9763-320D2215F89E}"/>
                </a:ext>
              </a:extLst>
            </xdr:cNvPr>
            <xdr:cNvSpPr/>
          </xdr:nvSpPr>
          <xdr:spPr>
            <a:xfrm>
              <a:off x="10855426" y="2627886"/>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29" name="Freeform: Shape 19">
              <a:extLst>
                <a:ext uri="{FF2B5EF4-FFF2-40B4-BE49-F238E27FC236}">
                  <a16:creationId xmlns:a16="http://schemas.microsoft.com/office/drawing/2014/main" id="{F5D7176D-D3D0-BB21-198F-0508D5238D53}"/>
                </a:ext>
              </a:extLst>
            </xdr:cNvPr>
            <xdr:cNvSpPr/>
          </xdr:nvSpPr>
          <xdr:spPr>
            <a:xfrm>
              <a:off x="10786633" y="2593185"/>
              <a:ext cx="81133" cy="13318"/>
            </a:xfrm>
            <a:custGeom>
              <a:avLst/>
              <a:gdLst>
                <a:gd name="connsiteX0" fmla="*/ 0 w 81133"/>
                <a:gd name="connsiteY0" fmla="*/ 0 h 13318"/>
                <a:gd name="connsiteX1" fmla="*/ 81134 w 81133"/>
                <a:gd name="connsiteY1" fmla="*/ 0 h 13318"/>
                <a:gd name="connsiteX2" fmla="*/ 81134 w 81133"/>
                <a:gd name="connsiteY2" fmla="*/ 13319 h 13318"/>
                <a:gd name="connsiteX3" fmla="*/ 0 w 81133"/>
                <a:gd name="connsiteY3" fmla="*/ 13319 h 13318"/>
              </a:gdLst>
              <a:ahLst/>
              <a:cxnLst>
                <a:cxn ang="0">
                  <a:pos x="connsiteX0" y="connsiteY0"/>
                </a:cxn>
                <a:cxn ang="0">
                  <a:pos x="connsiteX1" y="connsiteY1"/>
                </a:cxn>
                <a:cxn ang="0">
                  <a:pos x="connsiteX2" y="connsiteY2"/>
                </a:cxn>
                <a:cxn ang="0">
                  <a:pos x="connsiteX3" y="connsiteY3"/>
                </a:cxn>
              </a:cxnLst>
              <a:rect l="l" t="t" r="r" b="b"/>
              <a:pathLst>
                <a:path w="81133" h="13318">
                  <a:moveTo>
                    <a:pt x="0" y="0"/>
                  </a:moveTo>
                  <a:lnTo>
                    <a:pt x="81134" y="0"/>
                  </a:lnTo>
                  <a:lnTo>
                    <a:pt x="81134"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30" name="Freeform: Shape 20">
              <a:extLst>
                <a:ext uri="{FF2B5EF4-FFF2-40B4-BE49-F238E27FC236}">
                  <a16:creationId xmlns:a16="http://schemas.microsoft.com/office/drawing/2014/main" id="{9F1A0BE0-0170-99DD-185B-17BD54F492D0}"/>
                </a:ext>
              </a:extLst>
            </xdr:cNvPr>
            <xdr:cNvSpPr/>
          </xdr:nvSpPr>
          <xdr:spPr>
            <a:xfrm>
              <a:off x="10786633" y="2627886"/>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31" name="Freeform: Shape 21">
              <a:extLst>
                <a:ext uri="{FF2B5EF4-FFF2-40B4-BE49-F238E27FC236}">
                  <a16:creationId xmlns:a16="http://schemas.microsoft.com/office/drawing/2014/main" id="{A6D3CB37-0E44-1E38-07BE-1C034590F8F8}"/>
                </a:ext>
              </a:extLst>
            </xdr:cNvPr>
            <xdr:cNvSpPr/>
          </xdr:nvSpPr>
          <xdr:spPr>
            <a:xfrm>
              <a:off x="10752420" y="2398048"/>
              <a:ext cx="102028" cy="10874"/>
            </a:xfrm>
            <a:custGeom>
              <a:avLst/>
              <a:gdLst>
                <a:gd name="connsiteX0" fmla="*/ 0 w 102028"/>
                <a:gd name="connsiteY0" fmla="*/ 0 h 10874"/>
                <a:gd name="connsiteX1" fmla="*/ 102028 w 102028"/>
                <a:gd name="connsiteY1" fmla="*/ 0 h 10874"/>
                <a:gd name="connsiteX2" fmla="*/ 102028 w 102028"/>
                <a:gd name="connsiteY2" fmla="*/ 10875 h 10874"/>
                <a:gd name="connsiteX3" fmla="*/ 0 w 10202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02028" h="10874">
                  <a:moveTo>
                    <a:pt x="0" y="0"/>
                  </a:moveTo>
                  <a:lnTo>
                    <a:pt x="102028" y="0"/>
                  </a:lnTo>
                  <a:lnTo>
                    <a:pt x="102028"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32" name="Freeform: Shape 22">
              <a:extLst>
                <a:ext uri="{FF2B5EF4-FFF2-40B4-BE49-F238E27FC236}">
                  <a16:creationId xmlns:a16="http://schemas.microsoft.com/office/drawing/2014/main" id="{5A661091-B240-9F4A-732C-8BBD5D324DC9}"/>
                </a:ext>
              </a:extLst>
            </xdr:cNvPr>
            <xdr:cNvSpPr/>
          </xdr:nvSpPr>
          <xdr:spPr>
            <a:xfrm>
              <a:off x="10891227" y="2366889"/>
              <a:ext cx="51564" cy="10874"/>
            </a:xfrm>
            <a:custGeom>
              <a:avLst/>
              <a:gdLst>
                <a:gd name="connsiteX0" fmla="*/ 0 w 51564"/>
                <a:gd name="connsiteY0" fmla="*/ 0 h 10874"/>
                <a:gd name="connsiteX1" fmla="*/ 51564 w 51564"/>
                <a:gd name="connsiteY1" fmla="*/ 0 h 10874"/>
                <a:gd name="connsiteX2" fmla="*/ 51564 w 51564"/>
                <a:gd name="connsiteY2" fmla="*/ 10875 h 10874"/>
                <a:gd name="connsiteX3" fmla="*/ 0 w 5156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1564" h="10874">
                  <a:moveTo>
                    <a:pt x="0" y="0"/>
                  </a:moveTo>
                  <a:lnTo>
                    <a:pt x="51564" y="0"/>
                  </a:lnTo>
                  <a:lnTo>
                    <a:pt x="51564"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33" name="Freeform: Shape 23">
              <a:extLst>
                <a:ext uri="{FF2B5EF4-FFF2-40B4-BE49-F238E27FC236}">
                  <a16:creationId xmlns:a16="http://schemas.microsoft.com/office/drawing/2014/main" id="{1CFE3F11-1850-9420-6EED-1FB2711793A8}"/>
                </a:ext>
              </a:extLst>
            </xdr:cNvPr>
            <xdr:cNvSpPr/>
          </xdr:nvSpPr>
          <xdr:spPr>
            <a:xfrm>
              <a:off x="10939370" y="2398048"/>
              <a:ext cx="197214" cy="10874"/>
            </a:xfrm>
            <a:custGeom>
              <a:avLst/>
              <a:gdLst>
                <a:gd name="connsiteX0" fmla="*/ 0 w 197214"/>
                <a:gd name="connsiteY0" fmla="*/ 0 h 10874"/>
                <a:gd name="connsiteX1" fmla="*/ 197214 w 197214"/>
                <a:gd name="connsiteY1" fmla="*/ 0 h 10874"/>
                <a:gd name="connsiteX2" fmla="*/ 197214 w 197214"/>
                <a:gd name="connsiteY2" fmla="*/ 10875 h 10874"/>
                <a:gd name="connsiteX3" fmla="*/ 0 w 1972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97214" h="10874">
                  <a:moveTo>
                    <a:pt x="0" y="0"/>
                  </a:moveTo>
                  <a:lnTo>
                    <a:pt x="197214" y="0"/>
                  </a:lnTo>
                  <a:lnTo>
                    <a:pt x="197214"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34" name="Freeform: Shape 24">
              <a:extLst>
                <a:ext uri="{FF2B5EF4-FFF2-40B4-BE49-F238E27FC236}">
                  <a16:creationId xmlns:a16="http://schemas.microsoft.com/office/drawing/2014/main" id="{BEC240D0-EADB-9C3A-8382-7ED9DC30E89B}"/>
                </a:ext>
              </a:extLst>
            </xdr:cNvPr>
            <xdr:cNvSpPr/>
          </xdr:nvSpPr>
          <xdr:spPr>
            <a:xfrm>
              <a:off x="11180817" y="2398048"/>
              <a:ext cx="78201" cy="10874"/>
            </a:xfrm>
            <a:custGeom>
              <a:avLst/>
              <a:gdLst>
                <a:gd name="connsiteX0" fmla="*/ 0 w 78201"/>
                <a:gd name="connsiteY0" fmla="*/ 0 h 10874"/>
                <a:gd name="connsiteX1" fmla="*/ 78201 w 78201"/>
                <a:gd name="connsiteY1" fmla="*/ 0 h 10874"/>
                <a:gd name="connsiteX2" fmla="*/ 78201 w 78201"/>
                <a:gd name="connsiteY2" fmla="*/ 10875 h 10874"/>
                <a:gd name="connsiteX3" fmla="*/ 0 w 782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8201" h="10874">
                  <a:moveTo>
                    <a:pt x="0" y="0"/>
                  </a:moveTo>
                  <a:lnTo>
                    <a:pt x="78201" y="0"/>
                  </a:lnTo>
                  <a:lnTo>
                    <a:pt x="78201"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35" name="Freeform: Shape 25">
              <a:extLst>
                <a:ext uri="{FF2B5EF4-FFF2-40B4-BE49-F238E27FC236}">
                  <a16:creationId xmlns:a16="http://schemas.microsoft.com/office/drawing/2014/main" id="{8254B4B8-2F14-894E-F7AF-797EAA2F157F}"/>
                </a:ext>
              </a:extLst>
            </xdr:cNvPr>
            <xdr:cNvSpPr/>
          </xdr:nvSpPr>
          <xdr:spPr>
            <a:xfrm>
              <a:off x="10972239" y="2366889"/>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36" name="Freeform: Shape 26">
              <a:extLst>
                <a:ext uri="{FF2B5EF4-FFF2-40B4-BE49-F238E27FC236}">
                  <a16:creationId xmlns:a16="http://schemas.microsoft.com/office/drawing/2014/main" id="{C46AAD7D-B1B7-CFDD-93B5-C5E7A52892C1}"/>
                </a:ext>
              </a:extLst>
            </xdr:cNvPr>
            <xdr:cNvSpPr/>
          </xdr:nvSpPr>
          <xdr:spPr>
            <a:xfrm>
              <a:off x="10739345" y="2321312"/>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solidFill>
              <a:srgbClr val="F04C4D"/>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37" name="Freeform: Shape 27">
              <a:extLst>
                <a:ext uri="{FF2B5EF4-FFF2-40B4-BE49-F238E27FC236}">
                  <a16:creationId xmlns:a16="http://schemas.microsoft.com/office/drawing/2014/main" id="{B08DA5C4-E834-AE7B-D8F4-E9528F8FEFBA}"/>
                </a:ext>
              </a:extLst>
            </xdr:cNvPr>
            <xdr:cNvSpPr/>
          </xdr:nvSpPr>
          <xdr:spPr>
            <a:xfrm>
              <a:off x="10743866" y="2366889"/>
              <a:ext cx="125244" cy="10874"/>
            </a:xfrm>
            <a:custGeom>
              <a:avLst/>
              <a:gdLst>
                <a:gd name="connsiteX0" fmla="*/ 0 w 125244"/>
                <a:gd name="connsiteY0" fmla="*/ 0 h 10874"/>
                <a:gd name="connsiteX1" fmla="*/ 125245 w 125244"/>
                <a:gd name="connsiteY1" fmla="*/ 0 h 10874"/>
                <a:gd name="connsiteX2" fmla="*/ 125245 w 125244"/>
                <a:gd name="connsiteY2" fmla="*/ 10875 h 10874"/>
                <a:gd name="connsiteX3" fmla="*/ 0 w 1252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25244" h="10874">
                  <a:moveTo>
                    <a:pt x="0" y="0"/>
                  </a:moveTo>
                  <a:lnTo>
                    <a:pt x="125245" y="0"/>
                  </a:lnTo>
                  <a:lnTo>
                    <a:pt x="125245"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38" name="Freeform: Shape 28">
              <a:extLst>
                <a:ext uri="{FF2B5EF4-FFF2-40B4-BE49-F238E27FC236}">
                  <a16:creationId xmlns:a16="http://schemas.microsoft.com/office/drawing/2014/main" id="{31F5861E-0314-E98D-12E7-9FA5F59678B3}"/>
                </a:ext>
              </a:extLst>
            </xdr:cNvPr>
            <xdr:cNvSpPr/>
          </xdr:nvSpPr>
          <xdr:spPr>
            <a:xfrm>
              <a:off x="11111413" y="2273292"/>
              <a:ext cx="43255" cy="10874"/>
            </a:xfrm>
            <a:custGeom>
              <a:avLst/>
              <a:gdLst>
                <a:gd name="connsiteX0" fmla="*/ 0 w 43255"/>
                <a:gd name="connsiteY0" fmla="*/ 0 h 10874"/>
                <a:gd name="connsiteX1" fmla="*/ 43255 w 43255"/>
                <a:gd name="connsiteY1" fmla="*/ 0 h 10874"/>
                <a:gd name="connsiteX2" fmla="*/ 43255 w 43255"/>
                <a:gd name="connsiteY2" fmla="*/ 10875 h 10874"/>
                <a:gd name="connsiteX3" fmla="*/ 0 w 43255"/>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3255" h="10874">
                  <a:moveTo>
                    <a:pt x="0" y="0"/>
                  </a:moveTo>
                  <a:lnTo>
                    <a:pt x="43255" y="0"/>
                  </a:lnTo>
                  <a:lnTo>
                    <a:pt x="43255"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39" name="Freeform: Shape 29">
              <a:extLst>
                <a:ext uri="{FF2B5EF4-FFF2-40B4-BE49-F238E27FC236}">
                  <a16:creationId xmlns:a16="http://schemas.microsoft.com/office/drawing/2014/main" id="{3DAAC2EE-9B86-4C0D-C905-13711AB87F48}"/>
                </a:ext>
              </a:extLst>
            </xdr:cNvPr>
            <xdr:cNvSpPr/>
          </xdr:nvSpPr>
          <xdr:spPr>
            <a:xfrm>
              <a:off x="11014883" y="2273292"/>
              <a:ext cx="84799" cy="10874"/>
            </a:xfrm>
            <a:custGeom>
              <a:avLst/>
              <a:gdLst>
                <a:gd name="connsiteX0" fmla="*/ 0 w 84799"/>
                <a:gd name="connsiteY0" fmla="*/ 0 h 10874"/>
                <a:gd name="connsiteX1" fmla="*/ 84800 w 84799"/>
                <a:gd name="connsiteY1" fmla="*/ 0 h 10874"/>
                <a:gd name="connsiteX2" fmla="*/ 84800 w 84799"/>
                <a:gd name="connsiteY2" fmla="*/ 10875 h 10874"/>
                <a:gd name="connsiteX3" fmla="*/ 0 w 8479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4799" h="10874">
                  <a:moveTo>
                    <a:pt x="0" y="0"/>
                  </a:moveTo>
                  <a:lnTo>
                    <a:pt x="84800" y="0"/>
                  </a:lnTo>
                  <a:lnTo>
                    <a:pt x="8480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40" name="Freeform: Shape 30">
              <a:extLst>
                <a:ext uri="{FF2B5EF4-FFF2-40B4-BE49-F238E27FC236}">
                  <a16:creationId xmlns:a16="http://schemas.microsoft.com/office/drawing/2014/main" id="{8575279F-770F-5630-8CF8-6AB8E7C24200}"/>
                </a:ext>
              </a:extLst>
            </xdr:cNvPr>
            <xdr:cNvSpPr/>
          </xdr:nvSpPr>
          <xdr:spPr>
            <a:xfrm>
              <a:off x="10925685" y="2273292"/>
              <a:ext cx="70747" cy="10874"/>
            </a:xfrm>
            <a:custGeom>
              <a:avLst/>
              <a:gdLst>
                <a:gd name="connsiteX0" fmla="*/ 0 w 70747"/>
                <a:gd name="connsiteY0" fmla="*/ 0 h 10874"/>
                <a:gd name="connsiteX1" fmla="*/ 70748 w 70747"/>
                <a:gd name="connsiteY1" fmla="*/ 0 h 10874"/>
                <a:gd name="connsiteX2" fmla="*/ 70748 w 70747"/>
                <a:gd name="connsiteY2" fmla="*/ 10875 h 10874"/>
                <a:gd name="connsiteX3" fmla="*/ 0 w 7074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747" h="10874">
                  <a:moveTo>
                    <a:pt x="0" y="0"/>
                  </a:moveTo>
                  <a:lnTo>
                    <a:pt x="70748" y="0"/>
                  </a:lnTo>
                  <a:lnTo>
                    <a:pt x="70748"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41" name="Freeform: Shape 31">
              <a:extLst>
                <a:ext uri="{FF2B5EF4-FFF2-40B4-BE49-F238E27FC236}">
                  <a16:creationId xmlns:a16="http://schemas.microsoft.com/office/drawing/2014/main" id="{7E5A12D8-5EFA-FB06-0D8B-97C83DF90500}"/>
                </a:ext>
              </a:extLst>
            </xdr:cNvPr>
            <xdr:cNvSpPr/>
          </xdr:nvSpPr>
          <xdr:spPr>
            <a:xfrm>
              <a:off x="10860802" y="2273292"/>
              <a:ext cx="55229" cy="10874"/>
            </a:xfrm>
            <a:custGeom>
              <a:avLst/>
              <a:gdLst>
                <a:gd name="connsiteX0" fmla="*/ 0 w 55229"/>
                <a:gd name="connsiteY0" fmla="*/ 0 h 10874"/>
                <a:gd name="connsiteX1" fmla="*/ 55230 w 55229"/>
                <a:gd name="connsiteY1" fmla="*/ 0 h 10874"/>
                <a:gd name="connsiteX2" fmla="*/ 55230 w 55229"/>
                <a:gd name="connsiteY2" fmla="*/ 10875 h 10874"/>
                <a:gd name="connsiteX3" fmla="*/ 0 w 5522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5229" h="10874">
                  <a:moveTo>
                    <a:pt x="0" y="0"/>
                  </a:moveTo>
                  <a:lnTo>
                    <a:pt x="55230" y="0"/>
                  </a:lnTo>
                  <a:lnTo>
                    <a:pt x="5523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42" name="Freeform: Shape 32">
              <a:extLst>
                <a:ext uri="{FF2B5EF4-FFF2-40B4-BE49-F238E27FC236}">
                  <a16:creationId xmlns:a16="http://schemas.microsoft.com/office/drawing/2014/main" id="{AC743AAA-D2C3-B2B7-D853-30A722C6D6E6}"/>
                </a:ext>
              </a:extLst>
            </xdr:cNvPr>
            <xdr:cNvSpPr/>
          </xdr:nvSpPr>
          <xdr:spPr>
            <a:xfrm>
              <a:off x="10777591" y="2273292"/>
              <a:ext cx="75146" cy="10874"/>
            </a:xfrm>
            <a:custGeom>
              <a:avLst/>
              <a:gdLst>
                <a:gd name="connsiteX0" fmla="*/ 0 w 75146"/>
                <a:gd name="connsiteY0" fmla="*/ 0 h 10874"/>
                <a:gd name="connsiteX1" fmla="*/ 75147 w 75146"/>
                <a:gd name="connsiteY1" fmla="*/ 0 h 10874"/>
                <a:gd name="connsiteX2" fmla="*/ 75147 w 75146"/>
                <a:gd name="connsiteY2" fmla="*/ 10875 h 10874"/>
                <a:gd name="connsiteX3" fmla="*/ 0 w 7514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5146" h="10874">
                  <a:moveTo>
                    <a:pt x="0" y="0"/>
                  </a:moveTo>
                  <a:lnTo>
                    <a:pt x="75147" y="0"/>
                  </a:lnTo>
                  <a:lnTo>
                    <a:pt x="75147"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43" name="Freeform: Shape 33">
              <a:extLst>
                <a:ext uri="{FF2B5EF4-FFF2-40B4-BE49-F238E27FC236}">
                  <a16:creationId xmlns:a16="http://schemas.microsoft.com/office/drawing/2014/main" id="{23AA583B-A03A-30EA-5521-FF2DFCF73BFE}"/>
                </a:ext>
              </a:extLst>
            </xdr:cNvPr>
            <xdr:cNvSpPr/>
          </xdr:nvSpPr>
          <xdr:spPr>
            <a:xfrm>
              <a:off x="10742889" y="2273292"/>
              <a:ext cx="22116" cy="10874"/>
            </a:xfrm>
            <a:custGeom>
              <a:avLst/>
              <a:gdLst>
                <a:gd name="connsiteX0" fmla="*/ 0 w 22116"/>
                <a:gd name="connsiteY0" fmla="*/ 0 h 10874"/>
                <a:gd name="connsiteX1" fmla="*/ 22116 w 22116"/>
                <a:gd name="connsiteY1" fmla="*/ 0 h 10874"/>
                <a:gd name="connsiteX2" fmla="*/ 22116 w 22116"/>
                <a:gd name="connsiteY2" fmla="*/ 10875 h 10874"/>
                <a:gd name="connsiteX3" fmla="*/ 0 w 2211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2116" h="10874">
                  <a:moveTo>
                    <a:pt x="0" y="0"/>
                  </a:moveTo>
                  <a:lnTo>
                    <a:pt x="22116" y="0"/>
                  </a:lnTo>
                  <a:lnTo>
                    <a:pt x="22116"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44" name="Freeform: Shape 34">
              <a:extLst>
                <a:ext uri="{FF2B5EF4-FFF2-40B4-BE49-F238E27FC236}">
                  <a16:creationId xmlns:a16="http://schemas.microsoft.com/office/drawing/2014/main" id="{6E2C1E26-C907-E9AB-60EB-C98815BDE589}"/>
                </a:ext>
              </a:extLst>
            </xdr:cNvPr>
            <xdr:cNvSpPr/>
          </xdr:nvSpPr>
          <xdr:spPr>
            <a:xfrm>
              <a:off x="11025392" y="2245066"/>
              <a:ext cx="77590" cy="10874"/>
            </a:xfrm>
            <a:custGeom>
              <a:avLst/>
              <a:gdLst>
                <a:gd name="connsiteX0" fmla="*/ 0 w 77590"/>
                <a:gd name="connsiteY0" fmla="*/ 0 h 10874"/>
                <a:gd name="connsiteX1" fmla="*/ 77590 w 77590"/>
                <a:gd name="connsiteY1" fmla="*/ 0 h 10874"/>
                <a:gd name="connsiteX2" fmla="*/ 77590 w 77590"/>
                <a:gd name="connsiteY2" fmla="*/ 10875 h 10874"/>
                <a:gd name="connsiteX3" fmla="*/ 0 w 7759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590" h="10874">
                  <a:moveTo>
                    <a:pt x="0" y="0"/>
                  </a:moveTo>
                  <a:lnTo>
                    <a:pt x="77590" y="0"/>
                  </a:lnTo>
                  <a:lnTo>
                    <a:pt x="7759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45" name="Freeform: Shape 35">
              <a:extLst>
                <a:ext uri="{FF2B5EF4-FFF2-40B4-BE49-F238E27FC236}">
                  <a16:creationId xmlns:a16="http://schemas.microsoft.com/office/drawing/2014/main" id="{A8360FD0-B23C-5A55-5511-BD0D186A09E9}"/>
                </a:ext>
              </a:extLst>
            </xdr:cNvPr>
            <xdr:cNvSpPr/>
          </xdr:nvSpPr>
          <xdr:spPr>
            <a:xfrm>
              <a:off x="10941447" y="2245066"/>
              <a:ext cx="74413" cy="10874"/>
            </a:xfrm>
            <a:custGeom>
              <a:avLst/>
              <a:gdLst>
                <a:gd name="connsiteX0" fmla="*/ 0 w 74413"/>
                <a:gd name="connsiteY0" fmla="*/ 0 h 10874"/>
                <a:gd name="connsiteX1" fmla="*/ 74414 w 74413"/>
                <a:gd name="connsiteY1" fmla="*/ 0 h 10874"/>
                <a:gd name="connsiteX2" fmla="*/ 74414 w 74413"/>
                <a:gd name="connsiteY2" fmla="*/ 10875 h 10874"/>
                <a:gd name="connsiteX3" fmla="*/ 0 w 7441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4413" h="10874">
                  <a:moveTo>
                    <a:pt x="0" y="0"/>
                  </a:moveTo>
                  <a:lnTo>
                    <a:pt x="74414" y="0"/>
                  </a:lnTo>
                  <a:lnTo>
                    <a:pt x="74414"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46" name="Freeform: Shape 36">
              <a:extLst>
                <a:ext uri="{FF2B5EF4-FFF2-40B4-BE49-F238E27FC236}">
                  <a16:creationId xmlns:a16="http://schemas.microsoft.com/office/drawing/2014/main" id="{A8715F1E-47F7-16E8-1FC5-4FC482FD3EE2}"/>
                </a:ext>
              </a:extLst>
            </xdr:cNvPr>
            <xdr:cNvSpPr/>
          </xdr:nvSpPr>
          <xdr:spPr>
            <a:xfrm>
              <a:off x="10886828" y="2245066"/>
              <a:ext cx="42033" cy="10874"/>
            </a:xfrm>
            <a:custGeom>
              <a:avLst/>
              <a:gdLst>
                <a:gd name="connsiteX0" fmla="*/ 0 w 42033"/>
                <a:gd name="connsiteY0" fmla="*/ 0 h 10874"/>
                <a:gd name="connsiteX1" fmla="*/ 42033 w 42033"/>
                <a:gd name="connsiteY1" fmla="*/ 0 h 10874"/>
                <a:gd name="connsiteX2" fmla="*/ 42033 w 42033"/>
                <a:gd name="connsiteY2" fmla="*/ 10875 h 10874"/>
                <a:gd name="connsiteX3" fmla="*/ 0 w 4203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033" h="10874">
                  <a:moveTo>
                    <a:pt x="0" y="0"/>
                  </a:moveTo>
                  <a:lnTo>
                    <a:pt x="42033" y="0"/>
                  </a:lnTo>
                  <a:lnTo>
                    <a:pt x="42033"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47" name="Freeform: Shape 37">
              <a:extLst>
                <a:ext uri="{FF2B5EF4-FFF2-40B4-BE49-F238E27FC236}">
                  <a16:creationId xmlns:a16="http://schemas.microsoft.com/office/drawing/2014/main" id="{D2E877E6-D14D-2F33-16EB-D70BA3EE3D1D}"/>
                </a:ext>
              </a:extLst>
            </xdr:cNvPr>
            <xdr:cNvSpPr/>
          </xdr:nvSpPr>
          <xdr:spPr>
            <a:xfrm>
              <a:off x="10802884" y="2245066"/>
              <a:ext cx="70014" cy="10874"/>
            </a:xfrm>
            <a:custGeom>
              <a:avLst/>
              <a:gdLst>
                <a:gd name="connsiteX0" fmla="*/ 0 w 70014"/>
                <a:gd name="connsiteY0" fmla="*/ 0 h 10874"/>
                <a:gd name="connsiteX1" fmla="*/ 70015 w 70014"/>
                <a:gd name="connsiteY1" fmla="*/ 0 h 10874"/>
                <a:gd name="connsiteX2" fmla="*/ 70015 w 70014"/>
                <a:gd name="connsiteY2" fmla="*/ 10875 h 10874"/>
                <a:gd name="connsiteX3" fmla="*/ 0 w 700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014" h="10874">
                  <a:moveTo>
                    <a:pt x="0" y="0"/>
                  </a:moveTo>
                  <a:lnTo>
                    <a:pt x="70015" y="0"/>
                  </a:lnTo>
                  <a:lnTo>
                    <a:pt x="70015"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48" name="Freeform: Shape 38">
              <a:extLst>
                <a:ext uri="{FF2B5EF4-FFF2-40B4-BE49-F238E27FC236}">
                  <a16:creationId xmlns:a16="http://schemas.microsoft.com/office/drawing/2014/main" id="{E25329E1-546A-1EFE-2F05-015F7AB5E87E}"/>
                </a:ext>
              </a:extLst>
            </xdr:cNvPr>
            <xdr:cNvSpPr/>
          </xdr:nvSpPr>
          <xdr:spPr>
            <a:xfrm>
              <a:off x="11112024" y="2202300"/>
              <a:ext cx="42644" cy="10874"/>
            </a:xfrm>
            <a:custGeom>
              <a:avLst/>
              <a:gdLst>
                <a:gd name="connsiteX0" fmla="*/ 0 w 42644"/>
                <a:gd name="connsiteY0" fmla="*/ 0 h 10874"/>
                <a:gd name="connsiteX1" fmla="*/ 42644 w 42644"/>
                <a:gd name="connsiteY1" fmla="*/ 0 h 10874"/>
                <a:gd name="connsiteX2" fmla="*/ 42644 w 42644"/>
                <a:gd name="connsiteY2" fmla="*/ 10875 h 10874"/>
                <a:gd name="connsiteX3" fmla="*/ 0 w 426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644" h="10874">
                  <a:moveTo>
                    <a:pt x="0" y="0"/>
                  </a:moveTo>
                  <a:lnTo>
                    <a:pt x="42644" y="0"/>
                  </a:lnTo>
                  <a:lnTo>
                    <a:pt x="42644"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49" name="Freeform: Shape 39">
              <a:extLst>
                <a:ext uri="{FF2B5EF4-FFF2-40B4-BE49-F238E27FC236}">
                  <a16:creationId xmlns:a16="http://schemas.microsoft.com/office/drawing/2014/main" id="{70C94DA6-6F88-7856-EA38-E5D3A7F82B6F}"/>
                </a:ext>
              </a:extLst>
            </xdr:cNvPr>
            <xdr:cNvSpPr/>
          </xdr:nvSpPr>
          <xdr:spPr>
            <a:xfrm>
              <a:off x="11035289" y="2202300"/>
              <a:ext cx="65127" cy="10874"/>
            </a:xfrm>
            <a:custGeom>
              <a:avLst/>
              <a:gdLst>
                <a:gd name="connsiteX0" fmla="*/ 0 w 65127"/>
                <a:gd name="connsiteY0" fmla="*/ 0 h 10874"/>
                <a:gd name="connsiteX1" fmla="*/ 65127 w 65127"/>
                <a:gd name="connsiteY1" fmla="*/ 0 h 10874"/>
                <a:gd name="connsiteX2" fmla="*/ 65127 w 65127"/>
                <a:gd name="connsiteY2" fmla="*/ 10875 h 10874"/>
                <a:gd name="connsiteX3" fmla="*/ 0 w 6512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65127" h="10874">
                  <a:moveTo>
                    <a:pt x="0" y="0"/>
                  </a:moveTo>
                  <a:lnTo>
                    <a:pt x="65127" y="0"/>
                  </a:lnTo>
                  <a:lnTo>
                    <a:pt x="65127"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50" name="Freeform: Shape 40">
              <a:extLst>
                <a:ext uri="{FF2B5EF4-FFF2-40B4-BE49-F238E27FC236}">
                  <a16:creationId xmlns:a16="http://schemas.microsoft.com/office/drawing/2014/main" id="{27A6B48C-8B4A-FB32-3D27-BF5B576CB027}"/>
                </a:ext>
              </a:extLst>
            </xdr:cNvPr>
            <xdr:cNvSpPr/>
          </xdr:nvSpPr>
          <xdr:spPr>
            <a:xfrm>
              <a:off x="10934116" y="2202300"/>
              <a:ext cx="81011" cy="10874"/>
            </a:xfrm>
            <a:custGeom>
              <a:avLst/>
              <a:gdLst>
                <a:gd name="connsiteX0" fmla="*/ 0 w 81011"/>
                <a:gd name="connsiteY0" fmla="*/ 0 h 10874"/>
                <a:gd name="connsiteX1" fmla="*/ 81012 w 81011"/>
                <a:gd name="connsiteY1" fmla="*/ 0 h 10874"/>
                <a:gd name="connsiteX2" fmla="*/ 81012 w 81011"/>
                <a:gd name="connsiteY2" fmla="*/ 10875 h 10874"/>
                <a:gd name="connsiteX3" fmla="*/ 0 w 8101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1011" h="10874">
                  <a:moveTo>
                    <a:pt x="0" y="0"/>
                  </a:moveTo>
                  <a:lnTo>
                    <a:pt x="81012" y="0"/>
                  </a:lnTo>
                  <a:lnTo>
                    <a:pt x="81012"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51" name="Freeform: Shape 41">
              <a:extLst>
                <a:ext uri="{FF2B5EF4-FFF2-40B4-BE49-F238E27FC236}">
                  <a16:creationId xmlns:a16="http://schemas.microsoft.com/office/drawing/2014/main" id="{2152AF33-AA98-2473-8870-3976F2C490A9}"/>
                </a:ext>
              </a:extLst>
            </xdr:cNvPr>
            <xdr:cNvSpPr/>
          </xdr:nvSpPr>
          <xdr:spPr>
            <a:xfrm>
              <a:off x="10805328" y="2202300"/>
              <a:ext cx="112903" cy="10874"/>
            </a:xfrm>
            <a:custGeom>
              <a:avLst/>
              <a:gdLst>
                <a:gd name="connsiteX0" fmla="*/ 0 w 112903"/>
                <a:gd name="connsiteY0" fmla="*/ 0 h 10874"/>
                <a:gd name="connsiteX1" fmla="*/ 112903 w 112903"/>
                <a:gd name="connsiteY1" fmla="*/ 0 h 10874"/>
                <a:gd name="connsiteX2" fmla="*/ 112903 w 112903"/>
                <a:gd name="connsiteY2" fmla="*/ 10875 h 10874"/>
                <a:gd name="connsiteX3" fmla="*/ 0 w 11290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12903" h="10874">
                  <a:moveTo>
                    <a:pt x="0" y="0"/>
                  </a:moveTo>
                  <a:lnTo>
                    <a:pt x="112903" y="0"/>
                  </a:lnTo>
                  <a:lnTo>
                    <a:pt x="112903"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52" name="Freeform: Shape 42">
              <a:extLst>
                <a:ext uri="{FF2B5EF4-FFF2-40B4-BE49-F238E27FC236}">
                  <a16:creationId xmlns:a16="http://schemas.microsoft.com/office/drawing/2014/main" id="{6F2CBE3F-A8F7-AB73-386B-8183E2078AB3}"/>
                </a:ext>
              </a:extLst>
            </xdr:cNvPr>
            <xdr:cNvSpPr/>
          </xdr:nvSpPr>
          <xdr:spPr>
            <a:xfrm>
              <a:off x="10742889" y="2202300"/>
              <a:ext cx="48020" cy="10874"/>
            </a:xfrm>
            <a:custGeom>
              <a:avLst/>
              <a:gdLst>
                <a:gd name="connsiteX0" fmla="*/ 0 w 48020"/>
                <a:gd name="connsiteY0" fmla="*/ 0 h 10874"/>
                <a:gd name="connsiteX1" fmla="*/ 48021 w 48020"/>
                <a:gd name="connsiteY1" fmla="*/ 0 h 10874"/>
                <a:gd name="connsiteX2" fmla="*/ 48021 w 48020"/>
                <a:gd name="connsiteY2" fmla="*/ 10875 h 10874"/>
                <a:gd name="connsiteX3" fmla="*/ 0 w 4802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8020" h="10874">
                  <a:moveTo>
                    <a:pt x="0" y="0"/>
                  </a:moveTo>
                  <a:lnTo>
                    <a:pt x="48021" y="0"/>
                  </a:lnTo>
                  <a:lnTo>
                    <a:pt x="48021"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53" name="Freeform: Shape 43">
              <a:extLst>
                <a:ext uri="{FF2B5EF4-FFF2-40B4-BE49-F238E27FC236}">
                  <a16:creationId xmlns:a16="http://schemas.microsoft.com/office/drawing/2014/main" id="{EA269B56-810E-4F36-C0D1-5DD4E5BCB11A}"/>
                </a:ext>
              </a:extLst>
            </xdr:cNvPr>
            <xdr:cNvSpPr/>
          </xdr:nvSpPr>
          <xdr:spPr>
            <a:xfrm>
              <a:off x="10814981" y="2479181"/>
              <a:ext cx="20161" cy="10874"/>
            </a:xfrm>
            <a:custGeom>
              <a:avLst/>
              <a:gdLst>
                <a:gd name="connsiteX0" fmla="*/ 0 w 20161"/>
                <a:gd name="connsiteY0" fmla="*/ 0 h 10874"/>
                <a:gd name="connsiteX1" fmla="*/ 20161 w 20161"/>
                <a:gd name="connsiteY1" fmla="*/ 0 h 10874"/>
                <a:gd name="connsiteX2" fmla="*/ 20161 w 20161"/>
                <a:gd name="connsiteY2" fmla="*/ 10875 h 10874"/>
                <a:gd name="connsiteX3" fmla="*/ 0 w 2016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0161" h="10874">
                  <a:moveTo>
                    <a:pt x="0" y="0"/>
                  </a:moveTo>
                  <a:lnTo>
                    <a:pt x="20161" y="0"/>
                  </a:lnTo>
                  <a:lnTo>
                    <a:pt x="20161"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54" name="Freeform: Shape 44">
              <a:extLst>
                <a:ext uri="{FF2B5EF4-FFF2-40B4-BE49-F238E27FC236}">
                  <a16:creationId xmlns:a16="http://schemas.microsoft.com/office/drawing/2014/main" id="{D1E28457-CD9D-ABF1-81E1-71EA50FBA11E}"/>
                </a:ext>
              </a:extLst>
            </xdr:cNvPr>
            <xdr:cNvSpPr/>
          </xdr:nvSpPr>
          <xdr:spPr>
            <a:xfrm>
              <a:off x="10832698" y="2432138"/>
              <a:ext cx="70381" cy="13318"/>
            </a:xfrm>
            <a:custGeom>
              <a:avLst/>
              <a:gdLst>
                <a:gd name="connsiteX0" fmla="*/ 0 w 70381"/>
                <a:gd name="connsiteY0" fmla="*/ 0 h 13318"/>
                <a:gd name="connsiteX1" fmla="*/ 70381 w 70381"/>
                <a:gd name="connsiteY1" fmla="*/ 0 h 13318"/>
                <a:gd name="connsiteX2" fmla="*/ 70381 w 70381"/>
                <a:gd name="connsiteY2" fmla="*/ 13319 h 13318"/>
                <a:gd name="connsiteX3" fmla="*/ 0 w 7038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70381" h="13318">
                  <a:moveTo>
                    <a:pt x="0" y="0"/>
                  </a:moveTo>
                  <a:lnTo>
                    <a:pt x="70381" y="0"/>
                  </a:lnTo>
                  <a:lnTo>
                    <a:pt x="70381"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55" name="Freeform: Shape 45">
              <a:extLst>
                <a:ext uri="{FF2B5EF4-FFF2-40B4-BE49-F238E27FC236}">
                  <a16:creationId xmlns:a16="http://schemas.microsoft.com/office/drawing/2014/main" id="{37C118A0-B428-1EB7-0F0A-6B93B181CE70}"/>
                </a:ext>
              </a:extLst>
            </xdr:cNvPr>
            <xdr:cNvSpPr/>
          </xdr:nvSpPr>
          <xdr:spPr>
            <a:xfrm>
              <a:off x="10759140" y="2432138"/>
              <a:ext cx="64271" cy="13318"/>
            </a:xfrm>
            <a:custGeom>
              <a:avLst/>
              <a:gdLst>
                <a:gd name="connsiteX0" fmla="*/ 0 w 64271"/>
                <a:gd name="connsiteY0" fmla="*/ 0 h 13318"/>
                <a:gd name="connsiteX1" fmla="*/ 64272 w 64271"/>
                <a:gd name="connsiteY1" fmla="*/ 0 h 13318"/>
                <a:gd name="connsiteX2" fmla="*/ 64272 w 64271"/>
                <a:gd name="connsiteY2" fmla="*/ 13319 h 13318"/>
                <a:gd name="connsiteX3" fmla="*/ 0 w 6427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64271" h="13318">
                  <a:moveTo>
                    <a:pt x="0" y="0"/>
                  </a:moveTo>
                  <a:lnTo>
                    <a:pt x="64272" y="0"/>
                  </a:lnTo>
                  <a:lnTo>
                    <a:pt x="6427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56" name="Freeform: Shape 46">
              <a:extLst>
                <a:ext uri="{FF2B5EF4-FFF2-40B4-BE49-F238E27FC236}">
                  <a16:creationId xmlns:a16="http://schemas.microsoft.com/office/drawing/2014/main" id="{504A5567-0BF7-FC85-0E00-753EF00D7FF0}"/>
                </a:ext>
              </a:extLst>
            </xdr:cNvPr>
            <xdr:cNvSpPr/>
          </xdr:nvSpPr>
          <xdr:spPr>
            <a:xfrm>
              <a:off x="10846750" y="2479181"/>
              <a:ext cx="44232" cy="10874"/>
            </a:xfrm>
            <a:custGeom>
              <a:avLst/>
              <a:gdLst>
                <a:gd name="connsiteX0" fmla="*/ 0 w 44232"/>
                <a:gd name="connsiteY0" fmla="*/ 0 h 10874"/>
                <a:gd name="connsiteX1" fmla="*/ 44233 w 44232"/>
                <a:gd name="connsiteY1" fmla="*/ 0 h 10874"/>
                <a:gd name="connsiteX2" fmla="*/ 44233 w 44232"/>
                <a:gd name="connsiteY2" fmla="*/ 10875 h 10874"/>
                <a:gd name="connsiteX3" fmla="*/ 0 w 44232"/>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4232" h="10874">
                  <a:moveTo>
                    <a:pt x="0" y="0"/>
                  </a:moveTo>
                  <a:lnTo>
                    <a:pt x="44233" y="0"/>
                  </a:lnTo>
                  <a:lnTo>
                    <a:pt x="44233"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57" name="Freeform: Shape 47">
              <a:extLst>
                <a:ext uri="{FF2B5EF4-FFF2-40B4-BE49-F238E27FC236}">
                  <a16:creationId xmlns:a16="http://schemas.microsoft.com/office/drawing/2014/main" id="{41EB9532-011E-AC94-DFE5-375C942201E5}"/>
                </a:ext>
              </a:extLst>
            </xdr:cNvPr>
            <xdr:cNvSpPr/>
          </xdr:nvSpPr>
          <xdr:spPr>
            <a:xfrm>
              <a:off x="11182528" y="2432138"/>
              <a:ext cx="54252" cy="13318"/>
            </a:xfrm>
            <a:custGeom>
              <a:avLst/>
              <a:gdLst>
                <a:gd name="connsiteX0" fmla="*/ 0 w 54252"/>
                <a:gd name="connsiteY0" fmla="*/ 0 h 13318"/>
                <a:gd name="connsiteX1" fmla="*/ 54252 w 54252"/>
                <a:gd name="connsiteY1" fmla="*/ 0 h 13318"/>
                <a:gd name="connsiteX2" fmla="*/ 54252 w 54252"/>
                <a:gd name="connsiteY2" fmla="*/ 13319 h 13318"/>
                <a:gd name="connsiteX3" fmla="*/ 0 w 54252"/>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252" h="13318">
                  <a:moveTo>
                    <a:pt x="0" y="0"/>
                  </a:moveTo>
                  <a:lnTo>
                    <a:pt x="54252" y="0"/>
                  </a:lnTo>
                  <a:lnTo>
                    <a:pt x="5425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58" name="Freeform: Shape 48">
              <a:extLst>
                <a:ext uri="{FF2B5EF4-FFF2-40B4-BE49-F238E27FC236}">
                  <a16:creationId xmlns:a16="http://schemas.microsoft.com/office/drawing/2014/main" id="{4EBA9514-C4C8-546D-C734-72AFFDD2CD78}"/>
                </a:ext>
              </a:extLst>
            </xdr:cNvPr>
            <xdr:cNvSpPr/>
          </xdr:nvSpPr>
          <xdr:spPr>
            <a:xfrm>
              <a:off x="11160900" y="2479181"/>
              <a:ext cx="77101" cy="10874"/>
            </a:xfrm>
            <a:custGeom>
              <a:avLst/>
              <a:gdLst>
                <a:gd name="connsiteX0" fmla="*/ 0 w 77101"/>
                <a:gd name="connsiteY0" fmla="*/ 0 h 10874"/>
                <a:gd name="connsiteX1" fmla="*/ 77102 w 77101"/>
                <a:gd name="connsiteY1" fmla="*/ 0 h 10874"/>
                <a:gd name="connsiteX2" fmla="*/ 77102 w 77101"/>
                <a:gd name="connsiteY2" fmla="*/ 10875 h 10874"/>
                <a:gd name="connsiteX3" fmla="*/ 0 w 771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101" h="10874">
                  <a:moveTo>
                    <a:pt x="0" y="0"/>
                  </a:moveTo>
                  <a:lnTo>
                    <a:pt x="77102" y="0"/>
                  </a:lnTo>
                  <a:lnTo>
                    <a:pt x="77102"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59" name="Freeform: Shape 49">
              <a:extLst>
                <a:ext uri="{FF2B5EF4-FFF2-40B4-BE49-F238E27FC236}">
                  <a16:creationId xmlns:a16="http://schemas.microsoft.com/office/drawing/2014/main" id="{4B5BD078-8AF7-3FF7-913A-7C284A9CDDA6}"/>
                </a:ext>
              </a:extLst>
            </xdr:cNvPr>
            <xdr:cNvSpPr/>
          </xdr:nvSpPr>
          <xdr:spPr>
            <a:xfrm>
              <a:off x="11116301" y="2432138"/>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60" name="Freeform: Shape 50">
              <a:extLst>
                <a:ext uri="{FF2B5EF4-FFF2-40B4-BE49-F238E27FC236}">
                  <a16:creationId xmlns:a16="http://schemas.microsoft.com/office/drawing/2014/main" id="{5B42D85B-3031-FA91-B0C8-695D3AA1D17C}"/>
                </a:ext>
              </a:extLst>
            </xdr:cNvPr>
            <xdr:cNvSpPr/>
          </xdr:nvSpPr>
          <xdr:spPr>
            <a:xfrm>
              <a:off x="11134787" y="2556405"/>
              <a:ext cx="380096" cy="350806"/>
            </a:xfrm>
            <a:custGeom>
              <a:avLst/>
              <a:gdLst>
                <a:gd name="connsiteX0" fmla="*/ 47480 w 380096"/>
                <a:gd name="connsiteY0" fmla="*/ 350512 h 350806"/>
                <a:gd name="connsiteX1" fmla="*/ 113219 w 380096"/>
                <a:gd name="connsiteY1" fmla="*/ 341470 h 350806"/>
                <a:gd name="connsiteX2" fmla="*/ 203883 w 380096"/>
                <a:gd name="connsiteY2" fmla="*/ 339026 h 350806"/>
                <a:gd name="connsiteX3" fmla="*/ 238218 w 380096"/>
                <a:gd name="connsiteY3" fmla="*/ 340614 h 350806"/>
                <a:gd name="connsiteX4" fmla="*/ 277197 w 380096"/>
                <a:gd name="connsiteY4" fmla="*/ 242862 h 350806"/>
                <a:gd name="connsiteX5" fmla="*/ 358698 w 380096"/>
                <a:gd name="connsiteY5" fmla="*/ 293449 h 350806"/>
                <a:gd name="connsiteX6" fmla="*/ 379348 w 380096"/>
                <a:gd name="connsiteY6" fmla="*/ 260335 h 350806"/>
                <a:gd name="connsiteX7" fmla="*/ 291860 w 380096"/>
                <a:gd name="connsiteY7" fmla="*/ 205961 h 350806"/>
                <a:gd name="connsiteX8" fmla="*/ 297114 w 380096"/>
                <a:gd name="connsiteY8" fmla="*/ 192765 h 350806"/>
                <a:gd name="connsiteX9" fmla="*/ 297114 w 380096"/>
                <a:gd name="connsiteY9" fmla="*/ 175169 h 350806"/>
                <a:gd name="connsiteX10" fmla="*/ 223800 w 380096"/>
                <a:gd name="connsiteY10" fmla="*/ 32452 h 350806"/>
                <a:gd name="connsiteX11" fmla="*/ 213781 w 380096"/>
                <a:gd name="connsiteY11" fmla="*/ 24998 h 350806"/>
                <a:gd name="connsiteX12" fmla="*/ 108698 w 380096"/>
                <a:gd name="connsiteY12" fmla="*/ 1171 h 350806"/>
                <a:gd name="connsiteX13" fmla="*/ 32940 w 380096"/>
                <a:gd name="connsiteY13" fmla="*/ -295 h 350806"/>
                <a:gd name="connsiteX14" fmla="*/ 20294 w 380096"/>
                <a:gd name="connsiteY14" fmla="*/ 12962 h 350806"/>
                <a:gd name="connsiteX15" fmla="*/ 20721 w 380096"/>
                <a:gd name="connsiteY15" fmla="*/ 15956 h 350806"/>
                <a:gd name="connsiteX16" fmla="*/ 34895 w 380096"/>
                <a:gd name="connsiteY16" fmla="*/ 33796 h 350806"/>
                <a:gd name="connsiteX17" fmla="*/ 38072 w 380096"/>
                <a:gd name="connsiteY17" fmla="*/ 47725 h 350806"/>
                <a:gd name="connsiteX18" fmla="*/ 38072 w 380096"/>
                <a:gd name="connsiteY18" fmla="*/ 47725 h 350806"/>
                <a:gd name="connsiteX19" fmla="*/ 23532 w 380096"/>
                <a:gd name="connsiteY19" fmla="*/ 50536 h 350806"/>
                <a:gd name="connsiteX20" fmla="*/ 193 w 380096"/>
                <a:gd name="connsiteY20" fmla="*/ 90736 h 350806"/>
                <a:gd name="connsiteX21" fmla="*/ 36850 w 380096"/>
                <a:gd name="connsiteY21" fmla="*/ 320086 h 350806"/>
                <a:gd name="connsiteX22" fmla="*/ 47480 w 380096"/>
                <a:gd name="connsiteY22" fmla="*/ 350512 h 350806"/>
                <a:gd name="connsiteX23" fmla="*/ 126048 w 380096"/>
                <a:gd name="connsiteY23" fmla="*/ 95990 h 350806"/>
                <a:gd name="connsiteX24" fmla="*/ 135946 w 380096"/>
                <a:gd name="connsiteY24" fmla="*/ 108209 h 350806"/>
                <a:gd name="connsiteX25" fmla="*/ 114685 w 380096"/>
                <a:gd name="connsiteY25" fmla="*/ 95013 h 350806"/>
                <a:gd name="connsiteX26" fmla="*/ 160995 w 380096"/>
                <a:gd name="connsiteY26" fmla="*/ 170159 h 350806"/>
                <a:gd name="connsiteX27" fmla="*/ 153663 w 380096"/>
                <a:gd name="connsiteY27" fmla="*/ 215003 h 350806"/>
                <a:gd name="connsiteX28" fmla="*/ 149753 w 380096"/>
                <a:gd name="connsiteY28" fmla="*/ 218913 h 350806"/>
                <a:gd name="connsiteX29" fmla="*/ 149753 w 380096"/>
                <a:gd name="connsiteY29" fmla="*/ 218913 h 350806"/>
                <a:gd name="connsiteX30" fmla="*/ 113096 w 380096"/>
                <a:gd name="connsiteY30" fmla="*/ 189099 h 350806"/>
                <a:gd name="connsiteX31" fmla="*/ 85604 w 380096"/>
                <a:gd name="connsiteY31" fmla="*/ 123361 h 35080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Lst>
              <a:rect l="l" t="t" r="r" b="b"/>
              <a:pathLst>
                <a:path w="380096" h="350806">
                  <a:moveTo>
                    <a:pt x="47480" y="350512"/>
                  </a:moveTo>
                  <a:cubicBezTo>
                    <a:pt x="69474" y="348679"/>
                    <a:pt x="91469" y="343302"/>
                    <a:pt x="113219" y="341470"/>
                  </a:cubicBezTo>
                  <a:cubicBezTo>
                    <a:pt x="143375" y="338940"/>
                    <a:pt x="173642" y="338134"/>
                    <a:pt x="203883" y="339026"/>
                  </a:cubicBezTo>
                  <a:cubicBezTo>
                    <a:pt x="215369" y="339026"/>
                    <a:pt x="226733" y="339759"/>
                    <a:pt x="238218" y="340614"/>
                  </a:cubicBezTo>
                  <a:lnTo>
                    <a:pt x="277197" y="242862"/>
                  </a:lnTo>
                  <a:lnTo>
                    <a:pt x="358698" y="293449"/>
                  </a:lnTo>
                  <a:lnTo>
                    <a:pt x="379348" y="260335"/>
                  </a:lnTo>
                  <a:lnTo>
                    <a:pt x="291860" y="205961"/>
                  </a:lnTo>
                  <a:lnTo>
                    <a:pt x="297114" y="192765"/>
                  </a:lnTo>
                  <a:cubicBezTo>
                    <a:pt x="299815" y="187205"/>
                    <a:pt x="299815" y="180729"/>
                    <a:pt x="297114" y="175169"/>
                  </a:cubicBezTo>
                  <a:lnTo>
                    <a:pt x="223800" y="32452"/>
                  </a:lnTo>
                  <a:cubicBezTo>
                    <a:pt x="221748" y="28590"/>
                    <a:pt x="218070" y="25853"/>
                    <a:pt x="213781" y="24998"/>
                  </a:cubicBezTo>
                  <a:lnTo>
                    <a:pt x="108698" y="1171"/>
                  </a:lnTo>
                  <a:lnTo>
                    <a:pt x="32940" y="-295"/>
                  </a:lnTo>
                  <a:cubicBezTo>
                    <a:pt x="25792" y="-124"/>
                    <a:pt x="20122" y="5802"/>
                    <a:pt x="20294" y="12962"/>
                  </a:cubicBezTo>
                  <a:cubicBezTo>
                    <a:pt x="20318" y="13977"/>
                    <a:pt x="20464" y="14979"/>
                    <a:pt x="20721" y="15956"/>
                  </a:cubicBezTo>
                  <a:cubicBezTo>
                    <a:pt x="24008" y="22909"/>
                    <a:pt x="28859" y="29018"/>
                    <a:pt x="34895" y="33796"/>
                  </a:cubicBezTo>
                  <a:cubicBezTo>
                    <a:pt x="35420" y="38549"/>
                    <a:pt x="36496" y="43217"/>
                    <a:pt x="38072" y="47725"/>
                  </a:cubicBezTo>
                  <a:lnTo>
                    <a:pt x="38072" y="47725"/>
                  </a:lnTo>
                  <a:cubicBezTo>
                    <a:pt x="33062" y="47285"/>
                    <a:pt x="28015" y="48251"/>
                    <a:pt x="23532" y="50536"/>
                  </a:cubicBezTo>
                  <a:cubicBezTo>
                    <a:pt x="-5549" y="64588"/>
                    <a:pt x="-906" y="74974"/>
                    <a:pt x="193" y="90736"/>
                  </a:cubicBezTo>
                  <a:cubicBezTo>
                    <a:pt x="6058" y="168070"/>
                    <a:pt x="18326" y="244781"/>
                    <a:pt x="36850" y="320086"/>
                  </a:cubicBezTo>
                  <a:cubicBezTo>
                    <a:pt x="39660" y="329495"/>
                    <a:pt x="43815" y="339881"/>
                    <a:pt x="47480" y="350512"/>
                  </a:cubicBezTo>
                  <a:close/>
                  <a:moveTo>
                    <a:pt x="126048" y="95990"/>
                  </a:moveTo>
                  <a:lnTo>
                    <a:pt x="135946" y="108209"/>
                  </a:lnTo>
                  <a:lnTo>
                    <a:pt x="114685" y="95013"/>
                  </a:lnTo>
                  <a:close/>
                  <a:moveTo>
                    <a:pt x="160995" y="170159"/>
                  </a:moveTo>
                  <a:cubicBezTo>
                    <a:pt x="155924" y="184553"/>
                    <a:pt x="153443" y="199742"/>
                    <a:pt x="153663" y="215003"/>
                  </a:cubicBezTo>
                  <a:lnTo>
                    <a:pt x="149753" y="218913"/>
                  </a:lnTo>
                  <a:lnTo>
                    <a:pt x="149753" y="218913"/>
                  </a:lnTo>
                  <a:cubicBezTo>
                    <a:pt x="133673" y="215003"/>
                    <a:pt x="120208" y="204043"/>
                    <a:pt x="113096" y="189099"/>
                  </a:cubicBezTo>
                  <a:cubicBezTo>
                    <a:pt x="104543" y="170526"/>
                    <a:pt x="91713" y="141445"/>
                    <a:pt x="85604" y="123361"/>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61" name="Freeform: Shape 51">
              <a:extLst>
                <a:ext uri="{FF2B5EF4-FFF2-40B4-BE49-F238E27FC236}">
                  <a16:creationId xmlns:a16="http://schemas.microsoft.com/office/drawing/2014/main" id="{E36AEDD7-FF7F-BF5B-C786-ED2841C462E3}"/>
                </a:ext>
              </a:extLst>
            </xdr:cNvPr>
            <xdr:cNvSpPr/>
          </xdr:nvSpPr>
          <xdr:spPr>
            <a:xfrm>
              <a:off x="11150994" y="2564103"/>
              <a:ext cx="196245" cy="233883"/>
            </a:xfrm>
            <a:custGeom>
              <a:avLst/>
              <a:gdLst>
                <a:gd name="connsiteX0" fmla="*/ -740 w 196245"/>
                <a:gd name="connsiteY0" fmla="*/ -295 h 233883"/>
                <a:gd name="connsiteX1" fmla="*/ 90780 w 196245"/>
                <a:gd name="connsiteY1" fmla="*/ 66787 h 233883"/>
                <a:gd name="connsiteX2" fmla="*/ 134402 w 196245"/>
                <a:gd name="connsiteY2" fmla="*/ 122383 h 233883"/>
                <a:gd name="connsiteX3" fmla="*/ 122183 w 196245"/>
                <a:gd name="connsiteY3" fmla="*/ 214637 h 233883"/>
                <a:gd name="connsiteX4" fmla="*/ 195497 w 196245"/>
                <a:gd name="connsiteY4" fmla="*/ 202418 h 233883"/>
                <a:gd name="connsiteX5" fmla="*/ 174236 w 196245"/>
                <a:gd name="connsiteY5" fmla="*/ 30863 h 23388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96245" h="233883">
                  <a:moveTo>
                    <a:pt x="-740" y="-295"/>
                  </a:moveTo>
                  <a:cubicBezTo>
                    <a:pt x="-740" y="-295"/>
                    <a:pt x="-3550" y="64832"/>
                    <a:pt x="90780" y="66787"/>
                  </a:cubicBezTo>
                  <a:lnTo>
                    <a:pt x="134402" y="122383"/>
                  </a:lnTo>
                  <a:cubicBezTo>
                    <a:pt x="118640" y="150426"/>
                    <a:pt x="114265" y="183454"/>
                    <a:pt x="122183" y="214637"/>
                  </a:cubicBezTo>
                  <a:cubicBezTo>
                    <a:pt x="133547" y="263512"/>
                    <a:pt x="195497" y="202418"/>
                    <a:pt x="195497" y="202418"/>
                  </a:cubicBezTo>
                  <a:lnTo>
                    <a:pt x="174236" y="30863"/>
                  </a:lnTo>
                  <a:close/>
                </a:path>
              </a:pathLst>
            </a:custGeom>
            <a:solidFill>
              <a:srgbClr val="D36F54"/>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62" name="Freeform: Shape 52">
              <a:extLst>
                <a:ext uri="{FF2B5EF4-FFF2-40B4-BE49-F238E27FC236}">
                  <a16:creationId xmlns:a16="http://schemas.microsoft.com/office/drawing/2014/main" id="{E7669D2E-D036-A067-9374-42BA7CD443D6}"/>
                </a:ext>
              </a:extLst>
            </xdr:cNvPr>
            <xdr:cNvSpPr/>
          </xdr:nvSpPr>
          <xdr:spPr>
            <a:xfrm>
              <a:off x="11063637" y="2525369"/>
              <a:ext cx="126955" cy="138318"/>
            </a:xfrm>
            <a:custGeom>
              <a:avLst/>
              <a:gdLst>
                <a:gd name="connsiteX0" fmla="*/ 0 w 126955"/>
                <a:gd name="connsiteY0" fmla="*/ 0 h 138318"/>
                <a:gd name="connsiteX1" fmla="*/ 15885 w 126955"/>
                <a:gd name="connsiteY1" fmla="*/ 16984 h 138318"/>
                <a:gd name="connsiteX2" fmla="*/ 75880 w 126955"/>
                <a:gd name="connsiteY2" fmla="*/ 107649 h 138318"/>
                <a:gd name="connsiteX3" fmla="*/ 126955 w 126955"/>
                <a:gd name="connsiteY3" fmla="*/ 138319 h 138318"/>
                <a:gd name="connsiteX4" fmla="*/ 126955 w 126955"/>
                <a:gd name="connsiteY4" fmla="*/ 69404 h 138318"/>
                <a:gd name="connsiteX5" fmla="*/ 0 w 126955"/>
                <a:gd name="connsiteY5" fmla="*/ 0 h 1383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26955" h="138318">
                  <a:moveTo>
                    <a:pt x="0" y="0"/>
                  </a:moveTo>
                  <a:lnTo>
                    <a:pt x="15885" y="16984"/>
                  </a:lnTo>
                  <a:lnTo>
                    <a:pt x="75880" y="107649"/>
                  </a:lnTo>
                  <a:lnTo>
                    <a:pt x="126955" y="138319"/>
                  </a:lnTo>
                  <a:lnTo>
                    <a:pt x="126955" y="69404"/>
                  </a:lnTo>
                  <a:lnTo>
                    <a:pt x="0" y="0"/>
                  </a:ln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63" name="Freeform: Shape 53">
              <a:extLst>
                <a:ext uri="{FF2B5EF4-FFF2-40B4-BE49-F238E27FC236}">
                  <a16:creationId xmlns:a16="http://schemas.microsoft.com/office/drawing/2014/main" id="{B2A72CD6-33FF-4657-E2DC-D1B65BE50689}"/>
                </a:ext>
              </a:extLst>
            </xdr:cNvPr>
            <xdr:cNvSpPr/>
          </xdr:nvSpPr>
          <xdr:spPr>
            <a:xfrm rot="18111602">
              <a:off x="11156823" y="2505265"/>
              <a:ext cx="39100" cy="180229"/>
            </a:xfrm>
            <a:custGeom>
              <a:avLst/>
              <a:gdLst>
                <a:gd name="connsiteX0" fmla="*/ -748 w 39100"/>
                <a:gd name="connsiteY0" fmla="*/ -295 h 180229"/>
                <a:gd name="connsiteX1" fmla="*/ 38353 w 39100"/>
                <a:gd name="connsiteY1" fmla="*/ -295 h 180229"/>
                <a:gd name="connsiteX2" fmla="*/ 38353 w 39100"/>
                <a:gd name="connsiteY2" fmla="*/ 179935 h 180229"/>
                <a:gd name="connsiteX3" fmla="*/ -748 w 39100"/>
                <a:gd name="connsiteY3" fmla="*/ 179935 h 180229"/>
              </a:gdLst>
              <a:ahLst/>
              <a:cxnLst>
                <a:cxn ang="0">
                  <a:pos x="connsiteX0" y="connsiteY0"/>
                </a:cxn>
                <a:cxn ang="0">
                  <a:pos x="connsiteX1" y="connsiteY1"/>
                </a:cxn>
                <a:cxn ang="0">
                  <a:pos x="connsiteX2" y="connsiteY2"/>
                </a:cxn>
                <a:cxn ang="0">
                  <a:pos x="connsiteX3" y="connsiteY3"/>
                </a:cxn>
              </a:cxnLst>
              <a:rect l="l" t="t" r="r" b="b"/>
              <a:pathLst>
                <a:path w="39100" h="180229">
                  <a:moveTo>
                    <a:pt x="-748" y="-295"/>
                  </a:moveTo>
                  <a:lnTo>
                    <a:pt x="38353" y="-295"/>
                  </a:lnTo>
                  <a:lnTo>
                    <a:pt x="38353" y="179935"/>
                  </a:lnTo>
                  <a:lnTo>
                    <a:pt x="-748" y="179935"/>
                  </a:lnTo>
                  <a:close/>
                </a:path>
              </a:pathLst>
            </a:custGeom>
            <a:solidFill>
              <a:srgbClr val="FDB515"/>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64" name="Freeform: Shape 54">
              <a:extLst>
                <a:ext uri="{FF2B5EF4-FFF2-40B4-BE49-F238E27FC236}">
                  <a16:creationId xmlns:a16="http://schemas.microsoft.com/office/drawing/2014/main" id="{6F874248-C8AE-15CE-34D3-F3E602AF486C}"/>
                </a:ext>
              </a:extLst>
            </xdr:cNvPr>
            <xdr:cNvSpPr/>
          </xdr:nvSpPr>
          <xdr:spPr>
            <a:xfrm rot="18111602">
              <a:off x="11163949" y="2508098"/>
              <a:ext cx="14662" cy="168133"/>
            </a:xfrm>
            <a:custGeom>
              <a:avLst/>
              <a:gdLst>
                <a:gd name="connsiteX0" fmla="*/ -749 w 14662"/>
                <a:gd name="connsiteY0" fmla="*/ -295 h 168133"/>
                <a:gd name="connsiteX1" fmla="*/ 13914 w 14662"/>
                <a:gd name="connsiteY1" fmla="*/ -295 h 168133"/>
                <a:gd name="connsiteX2" fmla="*/ 13914 w 14662"/>
                <a:gd name="connsiteY2" fmla="*/ 167838 h 168133"/>
                <a:gd name="connsiteX3" fmla="*/ -749 w 14662"/>
                <a:gd name="connsiteY3" fmla="*/ 167838 h 168133"/>
              </a:gdLst>
              <a:ahLst/>
              <a:cxnLst>
                <a:cxn ang="0">
                  <a:pos x="connsiteX0" y="connsiteY0"/>
                </a:cxn>
                <a:cxn ang="0">
                  <a:pos x="connsiteX1" y="connsiteY1"/>
                </a:cxn>
                <a:cxn ang="0">
                  <a:pos x="connsiteX2" y="connsiteY2"/>
                </a:cxn>
                <a:cxn ang="0">
                  <a:pos x="connsiteX3" y="connsiteY3"/>
                </a:cxn>
              </a:cxnLst>
              <a:rect l="l" t="t" r="r" b="b"/>
              <a:pathLst>
                <a:path w="14662" h="168133">
                  <a:moveTo>
                    <a:pt x="-749" y="-295"/>
                  </a:moveTo>
                  <a:lnTo>
                    <a:pt x="13914" y="-295"/>
                  </a:lnTo>
                  <a:lnTo>
                    <a:pt x="13914" y="167838"/>
                  </a:lnTo>
                  <a:lnTo>
                    <a:pt x="-749" y="167838"/>
                  </a:lnTo>
                  <a:close/>
                </a:path>
              </a:pathLst>
            </a:custGeom>
            <a:solidFill>
              <a:srgbClr val="FEDA42"/>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65" name="Freeform: Shape 55">
              <a:extLst>
                <a:ext uri="{FF2B5EF4-FFF2-40B4-BE49-F238E27FC236}">
                  <a16:creationId xmlns:a16="http://schemas.microsoft.com/office/drawing/2014/main" id="{DFD1C31D-7C4B-D5BA-D368-BAF453E2AF4C}"/>
                </a:ext>
              </a:extLst>
            </xdr:cNvPr>
            <xdr:cNvSpPr/>
          </xdr:nvSpPr>
          <xdr:spPr>
            <a:xfrm>
              <a:off x="11129131" y="2586929"/>
              <a:ext cx="73313" cy="48166"/>
            </a:xfrm>
            <a:custGeom>
              <a:avLst/>
              <a:gdLst>
                <a:gd name="connsiteX0" fmla="*/ -749 w 73313"/>
                <a:gd name="connsiteY0" fmla="*/ 2050 h 48166"/>
                <a:gd name="connsiteX1" fmla="*/ 72565 w 73313"/>
                <a:gd name="connsiteY1" fmla="*/ 47871 h 48166"/>
                <a:gd name="connsiteX2" fmla="*/ 44828 w 73313"/>
                <a:gd name="connsiteY2" fmla="*/ 11948 h 48166"/>
                <a:gd name="connsiteX3" fmla="*/ -749 w 73313"/>
                <a:gd name="connsiteY3" fmla="*/ 2050 h 48166"/>
              </a:gdLst>
              <a:ahLst/>
              <a:cxnLst>
                <a:cxn ang="0">
                  <a:pos x="connsiteX0" y="connsiteY0"/>
                </a:cxn>
                <a:cxn ang="0">
                  <a:pos x="connsiteX1" y="connsiteY1"/>
                </a:cxn>
                <a:cxn ang="0">
                  <a:pos x="connsiteX2" y="connsiteY2"/>
                </a:cxn>
                <a:cxn ang="0">
                  <a:pos x="connsiteX3" y="connsiteY3"/>
                </a:cxn>
              </a:cxnLst>
              <a:rect l="l" t="t" r="r" b="b"/>
              <a:pathLst>
                <a:path w="73313" h="48166">
                  <a:moveTo>
                    <a:pt x="-749" y="2050"/>
                  </a:moveTo>
                  <a:lnTo>
                    <a:pt x="72565" y="47871"/>
                  </a:lnTo>
                  <a:cubicBezTo>
                    <a:pt x="72565" y="37241"/>
                    <a:pt x="61568" y="22822"/>
                    <a:pt x="44828" y="11948"/>
                  </a:cubicBezTo>
                  <a:cubicBezTo>
                    <a:pt x="28088" y="1072"/>
                    <a:pt x="8416" y="-3449"/>
                    <a:pt x="-749" y="2050"/>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66" name="Freeform: Shape 56">
              <a:extLst>
                <a:ext uri="{FF2B5EF4-FFF2-40B4-BE49-F238E27FC236}">
                  <a16:creationId xmlns:a16="http://schemas.microsoft.com/office/drawing/2014/main" id="{D4E8EDE5-E64E-C8C4-03F2-8656C576C465}"/>
                </a:ext>
              </a:extLst>
            </xdr:cNvPr>
            <xdr:cNvSpPr/>
          </xdr:nvSpPr>
          <xdr:spPr>
            <a:xfrm>
              <a:off x="11136548" y="2549196"/>
              <a:ext cx="68584" cy="41481"/>
            </a:xfrm>
            <a:custGeom>
              <a:avLst/>
              <a:gdLst>
                <a:gd name="connsiteX0" fmla="*/ 1243 w 68584"/>
                <a:gd name="connsiteY0" fmla="*/ -295 h 41481"/>
                <a:gd name="connsiteX1" fmla="*/ -224 w 68584"/>
                <a:gd name="connsiteY1" fmla="*/ 2515 h 41481"/>
                <a:gd name="connsiteX2" fmla="*/ 36433 w 68584"/>
                <a:gd name="connsiteY2" fmla="*/ 37095 h 41481"/>
                <a:gd name="connsiteX3" fmla="*/ 67836 w 68584"/>
                <a:gd name="connsiteY3" fmla="*/ 40883 h 41481"/>
              </a:gdLst>
              <a:ahLst/>
              <a:cxnLst>
                <a:cxn ang="0">
                  <a:pos x="connsiteX0" y="connsiteY0"/>
                </a:cxn>
                <a:cxn ang="0">
                  <a:pos x="connsiteX1" y="connsiteY1"/>
                </a:cxn>
                <a:cxn ang="0">
                  <a:pos x="connsiteX2" y="connsiteY2"/>
                </a:cxn>
                <a:cxn ang="0">
                  <a:pos x="connsiteX3" y="connsiteY3"/>
                </a:cxn>
              </a:cxnLst>
              <a:rect l="l" t="t" r="r" b="b"/>
              <a:pathLst>
                <a:path w="68584" h="41481">
                  <a:moveTo>
                    <a:pt x="1243" y="-295"/>
                  </a:moveTo>
                  <a:cubicBezTo>
                    <a:pt x="583" y="548"/>
                    <a:pt x="94" y="1501"/>
                    <a:pt x="-224" y="2515"/>
                  </a:cubicBezTo>
                  <a:cubicBezTo>
                    <a:pt x="-3889" y="14734"/>
                    <a:pt x="11995" y="29519"/>
                    <a:pt x="36433" y="37095"/>
                  </a:cubicBezTo>
                  <a:cubicBezTo>
                    <a:pt x="46514" y="40540"/>
                    <a:pt x="57218" y="41836"/>
                    <a:pt x="67836" y="40883"/>
                  </a:cubicBezTo>
                  <a:close/>
                </a:path>
              </a:pathLst>
            </a:custGeom>
            <a:solidFill>
              <a:srgbClr val="D36F54">
                <a:alpha val="3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67" name="Freeform: Shape 57">
              <a:extLst>
                <a:ext uri="{FF2B5EF4-FFF2-40B4-BE49-F238E27FC236}">
                  <a16:creationId xmlns:a16="http://schemas.microsoft.com/office/drawing/2014/main" id="{1A1ECDB7-9F3B-67D0-5194-A746CC7E4B40}"/>
                </a:ext>
              </a:extLst>
            </xdr:cNvPr>
            <xdr:cNvSpPr/>
          </xdr:nvSpPr>
          <xdr:spPr>
            <a:xfrm>
              <a:off x="11120668" y="2535125"/>
              <a:ext cx="371855" cy="686236"/>
            </a:xfrm>
            <a:custGeom>
              <a:avLst/>
              <a:gdLst>
                <a:gd name="connsiteX0" fmla="*/ 291806 w 371855"/>
                <a:gd name="connsiteY0" fmla="*/ 174578 h 686236"/>
                <a:gd name="connsiteX1" fmla="*/ 218492 w 371855"/>
                <a:gd name="connsiteY1" fmla="*/ 31860 h 686236"/>
                <a:gd name="connsiteX2" fmla="*/ 208472 w 371855"/>
                <a:gd name="connsiteY2" fmla="*/ 24284 h 686236"/>
                <a:gd name="connsiteX3" fmla="*/ 103267 w 371855"/>
                <a:gd name="connsiteY3" fmla="*/ 1191 h 686236"/>
                <a:gd name="connsiteX4" fmla="*/ 27509 w 371855"/>
                <a:gd name="connsiteY4" fmla="*/ -275 h 686236"/>
                <a:gd name="connsiteX5" fmla="*/ 14618 w 371855"/>
                <a:gd name="connsiteY5" fmla="*/ 11235 h 686236"/>
                <a:gd name="connsiteX6" fmla="*/ 15290 w 371855"/>
                <a:gd name="connsiteY6" fmla="*/ 15976 h 686236"/>
                <a:gd name="connsiteX7" fmla="*/ 94224 w 371855"/>
                <a:gd name="connsiteY7" fmla="*/ 50677 h 686236"/>
                <a:gd name="connsiteX8" fmla="*/ 181102 w 371855"/>
                <a:gd name="connsiteY8" fmla="*/ 81347 h 686236"/>
                <a:gd name="connsiteX9" fmla="*/ 188921 w 371855"/>
                <a:gd name="connsiteY9" fmla="*/ 156860 h 686236"/>
                <a:gd name="connsiteX10" fmla="*/ 181468 w 371855"/>
                <a:gd name="connsiteY10" fmla="*/ 181298 h 686236"/>
                <a:gd name="connsiteX11" fmla="*/ 144811 w 371855"/>
                <a:gd name="connsiteY11" fmla="*/ 218933 h 686236"/>
                <a:gd name="connsiteX12" fmla="*/ 144811 w 371855"/>
                <a:gd name="connsiteY12" fmla="*/ 218933 h 686236"/>
                <a:gd name="connsiteX13" fmla="*/ 108154 w 371855"/>
                <a:gd name="connsiteY13" fmla="*/ 189119 h 686236"/>
                <a:gd name="connsiteX14" fmla="*/ 77851 w 371855"/>
                <a:gd name="connsiteY14" fmla="*/ 114094 h 686236"/>
                <a:gd name="connsiteX15" fmla="*/ 9425 w 371855"/>
                <a:gd name="connsiteY15" fmla="*/ 56909 h 686236"/>
                <a:gd name="connsiteX16" fmla="*/ 13335 w 371855"/>
                <a:gd name="connsiteY16" fmla="*/ 110306 h 686236"/>
                <a:gd name="connsiteX17" fmla="*/ 49992 w 371855"/>
                <a:gd name="connsiteY17" fmla="*/ 272574 h 686236"/>
                <a:gd name="connsiteX18" fmla="*/ 103755 w 371855"/>
                <a:gd name="connsiteY18" fmla="*/ 401606 h 686236"/>
                <a:gd name="connsiteX19" fmla="*/ 149332 w 371855"/>
                <a:gd name="connsiteY19" fmla="*/ 685942 h 686236"/>
                <a:gd name="connsiteX20" fmla="*/ 371107 w 371855"/>
                <a:gd name="connsiteY20" fmla="*/ 685942 h 686236"/>
                <a:gd name="connsiteX21" fmla="*/ 224479 w 371855"/>
                <a:gd name="connsiteY21" fmla="*/ 360673 h 686236"/>
                <a:gd name="connsiteX22" fmla="*/ 291195 w 371855"/>
                <a:gd name="connsiteY22" fmla="*/ 192784 h 686236"/>
                <a:gd name="connsiteX23" fmla="*/ 291806 w 371855"/>
                <a:gd name="connsiteY23" fmla="*/ 174578 h 68623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Lst>
              <a:rect l="l" t="t" r="r" b="b"/>
              <a:pathLst>
                <a:path w="371855" h="686236">
                  <a:moveTo>
                    <a:pt x="291806" y="174578"/>
                  </a:moveTo>
                  <a:lnTo>
                    <a:pt x="218492" y="31860"/>
                  </a:lnTo>
                  <a:cubicBezTo>
                    <a:pt x="216512" y="27913"/>
                    <a:pt x="212810" y="25115"/>
                    <a:pt x="208472" y="24284"/>
                  </a:cubicBezTo>
                  <a:lnTo>
                    <a:pt x="103267" y="1191"/>
                  </a:lnTo>
                  <a:lnTo>
                    <a:pt x="27509" y="-275"/>
                  </a:lnTo>
                  <a:cubicBezTo>
                    <a:pt x="20776" y="-654"/>
                    <a:pt x="14997" y="4490"/>
                    <a:pt x="14618" y="11235"/>
                  </a:cubicBezTo>
                  <a:cubicBezTo>
                    <a:pt x="14532" y="12847"/>
                    <a:pt x="14752" y="14448"/>
                    <a:pt x="15290" y="15976"/>
                  </a:cubicBezTo>
                  <a:cubicBezTo>
                    <a:pt x="22988" y="32593"/>
                    <a:pt x="43149" y="51655"/>
                    <a:pt x="94224" y="50677"/>
                  </a:cubicBezTo>
                  <a:lnTo>
                    <a:pt x="181102" y="81347"/>
                  </a:lnTo>
                  <a:cubicBezTo>
                    <a:pt x="180809" y="106738"/>
                    <a:pt x="183423" y="132068"/>
                    <a:pt x="188921" y="156860"/>
                  </a:cubicBezTo>
                  <a:cubicBezTo>
                    <a:pt x="190607" y="165731"/>
                    <a:pt x="187822" y="174871"/>
                    <a:pt x="181468" y="181298"/>
                  </a:cubicBezTo>
                  <a:lnTo>
                    <a:pt x="144811" y="218933"/>
                  </a:lnTo>
                  <a:lnTo>
                    <a:pt x="144811" y="218933"/>
                  </a:lnTo>
                  <a:cubicBezTo>
                    <a:pt x="128731" y="215023"/>
                    <a:pt x="115266" y="204062"/>
                    <a:pt x="108154" y="189119"/>
                  </a:cubicBezTo>
                  <a:cubicBezTo>
                    <a:pt x="95850" y="165059"/>
                    <a:pt x="85708" y="139949"/>
                    <a:pt x="77851" y="114094"/>
                  </a:cubicBezTo>
                  <a:cubicBezTo>
                    <a:pt x="73696" y="85990"/>
                    <a:pt x="44371" y="46401"/>
                    <a:pt x="9425" y="56909"/>
                  </a:cubicBezTo>
                  <a:cubicBezTo>
                    <a:pt x="-13180" y="63752"/>
                    <a:pt x="8203" y="95155"/>
                    <a:pt x="13335" y="110306"/>
                  </a:cubicBezTo>
                  <a:cubicBezTo>
                    <a:pt x="22988" y="138654"/>
                    <a:pt x="35940" y="224309"/>
                    <a:pt x="49992" y="272574"/>
                  </a:cubicBezTo>
                  <a:cubicBezTo>
                    <a:pt x="65400" y="316587"/>
                    <a:pt x="83350" y="359671"/>
                    <a:pt x="103755" y="401606"/>
                  </a:cubicBezTo>
                  <a:lnTo>
                    <a:pt x="149332" y="685942"/>
                  </a:lnTo>
                  <a:lnTo>
                    <a:pt x="371107" y="685942"/>
                  </a:lnTo>
                  <a:lnTo>
                    <a:pt x="224479" y="360673"/>
                  </a:lnTo>
                  <a:lnTo>
                    <a:pt x="291195" y="192784"/>
                  </a:lnTo>
                  <a:cubicBezTo>
                    <a:pt x="294249" y="187151"/>
                    <a:pt x="294469" y="180406"/>
                    <a:pt x="291806" y="174578"/>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68" name="Freeform: Shape 58">
              <a:extLst>
                <a:ext uri="{FF2B5EF4-FFF2-40B4-BE49-F238E27FC236}">
                  <a16:creationId xmlns:a16="http://schemas.microsoft.com/office/drawing/2014/main" id="{10B7992D-43E7-6395-AEB3-88C57E5C26D1}"/>
                </a:ext>
              </a:extLst>
            </xdr:cNvPr>
            <xdr:cNvSpPr/>
          </xdr:nvSpPr>
          <xdr:spPr>
            <a:xfrm>
              <a:off x="11301540" y="2684827"/>
              <a:ext cx="108382" cy="105938"/>
            </a:xfrm>
            <a:custGeom>
              <a:avLst/>
              <a:gdLst>
                <a:gd name="connsiteX0" fmla="*/ 8660 w 108382"/>
                <a:gd name="connsiteY0" fmla="*/ -295 h 105938"/>
                <a:gd name="connsiteX1" fmla="*/ 9393 w 108382"/>
                <a:gd name="connsiteY1" fmla="*/ 3981 h 105938"/>
                <a:gd name="connsiteX2" fmla="*/ 2062 w 108382"/>
                <a:gd name="connsiteY2" fmla="*/ 28419 h 105938"/>
                <a:gd name="connsiteX3" fmla="*/ -749 w 108382"/>
                <a:gd name="connsiteY3" fmla="*/ 31596 h 105938"/>
                <a:gd name="connsiteX4" fmla="*/ 86251 w 108382"/>
                <a:gd name="connsiteY4" fmla="*/ 105643 h 105938"/>
                <a:gd name="connsiteX5" fmla="*/ 107634 w 108382"/>
                <a:gd name="connsiteY5" fmla="*/ 52124 h 10593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8382" h="105938">
                  <a:moveTo>
                    <a:pt x="8660" y="-295"/>
                  </a:moveTo>
                  <a:lnTo>
                    <a:pt x="9393" y="3981"/>
                  </a:lnTo>
                  <a:cubicBezTo>
                    <a:pt x="11080" y="12840"/>
                    <a:pt x="8343" y="21955"/>
                    <a:pt x="2062" y="28419"/>
                  </a:cubicBezTo>
                  <a:lnTo>
                    <a:pt x="-749" y="31596"/>
                  </a:lnTo>
                  <a:lnTo>
                    <a:pt x="86251" y="105643"/>
                  </a:lnTo>
                  <a:lnTo>
                    <a:pt x="107634" y="52124"/>
                  </a:lnTo>
                  <a:close/>
                </a:path>
              </a:pathLst>
            </a:custGeom>
            <a:solidFill>
              <a:srgbClr val="E67B6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69" name="Freeform: Shape 59">
              <a:extLst>
                <a:ext uri="{FF2B5EF4-FFF2-40B4-BE49-F238E27FC236}">
                  <a16:creationId xmlns:a16="http://schemas.microsoft.com/office/drawing/2014/main" id="{89962112-C519-069B-7FFB-5F365942174D}"/>
                </a:ext>
              </a:extLst>
            </xdr:cNvPr>
            <xdr:cNvSpPr/>
          </xdr:nvSpPr>
          <xdr:spPr>
            <a:xfrm rot="18092998">
              <a:off x="11372811" y="2564282"/>
              <a:ext cx="39100" cy="327835"/>
            </a:xfrm>
            <a:custGeom>
              <a:avLst/>
              <a:gdLst>
                <a:gd name="connsiteX0" fmla="*/ -749 w 39100"/>
                <a:gd name="connsiteY0" fmla="*/ -295 h 327835"/>
                <a:gd name="connsiteX1" fmla="*/ 38352 w 39100"/>
                <a:gd name="connsiteY1" fmla="*/ -295 h 327835"/>
                <a:gd name="connsiteX2" fmla="*/ 38352 w 39100"/>
                <a:gd name="connsiteY2" fmla="*/ 327540 h 327835"/>
                <a:gd name="connsiteX3" fmla="*/ -749 w 39100"/>
                <a:gd name="connsiteY3" fmla="*/ 327540 h 327835"/>
              </a:gdLst>
              <a:ahLst/>
              <a:cxnLst>
                <a:cxn ang="0">
                  <a:pos x="connsiteX0" y="connsiteY0"/>
                </a:cxn>
                <a:cxn ang="0">
                  <a:pos x="connsiteX1" y="connsiteY1"/>
                </a:cxn>
                <a:cxn ang="0">
                  <a:pos x="connsiteX2" y="connsiteY2"/>
                </a:cxn>
                <a:cxn ang="0">
                  <a:pos x="connsiteX3" y="connsiteY3"/>
                </a:cxn>
              </a:cxnLst>
              <a:rect l="l" t="t" r="r" b="b"/>
              <a:pathLst>
                <a:path w="39100" h="327835">
                  <a:moveTo>
                    <a:pt x="-749" y="-295"/>
                  </a:moveTo>
                  <a:lnTo>
                    <a:pt x="38352" y="-295"/>
                  </a:lnTo>
                  <a:lnTo>
                    <a:pt x="38352" y="327540"/>
                  </a:lnTo>
                  <a:lnTo>
                    <a:pt x="-749" y="327540"/>
                  </a:lnTo>
                  <a:close/>
                </a:path>
              </a:pathLst>
            </a:custGeom>
            <a:solidFill>
              <a:srgbClr val="FDB515"/>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70" name="Freeform: Shape 60">
              <a:extLst>
                <a:ext uri="{FF2B5EF4-FFF2-40B4-BE49-F238E27FC236}">
                  <a16:creationId xmlns:a16="http://schemas.microsoft.com/office/drawing/2014/main" id="{C9FFB319-17C3-CBF2-55B7-8CF911C875E6}"/>
                </a:ext>
              </a:extLst>
            </xdr:cNvPr>
            <xdr:cNvSpPr/>
          </xdr:nvSpPr>
          <xdr:spPr>
            <a:xfrm rot="18093599">
              <a:off x="11379656" y="2554915"/>
              <a:ext cx="14662" cy="339931"/>
            </a:xfrm>
            <a:custGeom>
              <a:avLst/>
              <a:gdLst>
                <a:gd name="connsiteX0" fmla="*/ -749 w 14662"/>
                <a:gd name="connsiteY0" fmla="*/ -295 h 339931"/>
                <a:gd name="connsiteX1" fmla="*/ 13914 w 14662"/>
                <a:gd name="connsiteY1" fmla="*/ -295 h 339931"/>
                <a:gd name="connsiteX2" fmla="*/ 13914 w 14662"/>
                <a:gd name="connsiteY2" fmla="*/ 339637 h 339931"/>
                <a:gd name="connsiteX3" fmla="*/ -749 w 14662"/>
                <a:gd name="connsiteY3" fmla="*/ 339637 h 339931"/>
              </a:gdLst>
              <a:ahLst/>
              <a:cxnLst>
                <a:cxn ang="0">
                  <a:pos x="connsiteX0" y="connsiteY0"/>
                </a:cxn>
                <a:cxn ang="0">
                  <a:pos x="connsiteX1" y="connsiteY1"/>
                </a:cxn>
                <a:cxn ang="0">
                  <a:pos x="connsiteX2" y="connsiteY2"/>
                </a:cxn>
                <a:cxn ang="0">
                  <a:pos x="connsiteX3" y="connsiteY3"/>
                </a:cxn>
              </a:cxnLst>
              <a:rect l="l" t="t" r="r" b="b"/>
              <a:pathLst>
                <a:path w="14662" h="339931">
                  <a:moveTo>
                    <a:pt x="-749" y="-295"/>
                  </a:moveTo>
                  <a:lnTo>
                    <a:pt x="13914" y="-295"/>
                  </a:lnTo>
                  <a:lnTo>
                    <a:pt x="13914" y="339637"/>
                  </a:lnTo>
                  <a:lnTo>
                    <a:pt x="-749" y="339637"/>
                  </a:lnTo>
                  <a:close/>
                </a:path>
              </a:pathLst>
            </a:custGeom>
            <a:solidFill>
              <a:srgbClr val="FEDA42"/>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71" name="Freeform: Shape 61">
              <a:extLst>
                <a:ext uri="{FF2B5EF4-FFF2-40B4-BE49-F238E27FC236}">
                  <a16:creationId xmlns:a16="http://schemas.microsoft.com/office/drawing/2014/main" id="{27D17716-25FE-1CC6-9393-24A814A103A2}"/>
                </a:ext>
              </a:extLst>
            </xdr:cNvPr>
            <xdr:cNvSpPr/>
          </xdr:nvSpPr>
          <xdr:spPr>
            <a:xfrm>
              <a:off x="11063637" y="2525369"/>
              <a:ext cx="46432" cy="39222"/>
            </a:xfrm>
            <a:custGeom>
              <a:avLst/>
              <a:gdLst>
                <a:gd name="connsiteX0" fmla="*/ 46432 w 46432"/>
                <a:gd name="connsiteY0" fmla="*/ 5743 h 39222"/>
                <a:gd name="connsiteX1" fmla="*/ 25660 w 46432"/>
                <a:gd name="connsiteY1" fmla="*/ 39223 h 39222"/>
                <a:gd name="connsiteX2" fmla="*/ 0 w 46432"/>
                <a:gd name="connsiteY2" fmla="*/ 0 h 39222"/>
                <a:gd name="connsiteX3" fmla="*/ 46432 w 46432"/>
                <a:gd name="connsiteY3" fmla="*/ 5743 h 39222"/>
              </a:gdLst>
              <a:ahLst/>
              <a:cxnLst>
                <a:cxn ang="0">
                  <a:pos x="connsiteX0" y="connsiteY0"/>
                </a:cxn>
                <a:cxn ang="0">
                  <a:pos x="connsiteX1" y="connsiteY1"/>
                </a:cxn>
                <a:cxn ang="0">
                  <a:pos x="connsiteX2" y="connsiteY2"/>
                </a:cxn>
                <a:cxn ang="0">
                  <a:pos x="connsiteX3" y="connsiteY3"/>
                </a:cxn>
              </a:cxnLst>
              <a:rect l="l" t="t" r="r" b="b"/>
              <a:pathLst>
                <a:path w="46432" h="39222">
                  <a:moveTo>
                    <a:pt x="46432" y="5743"/>
                  </a:moveTo>
                  <a:lnTo>
                    <a:pt x="25660" y="39223"/>
                  </a:lnTo>
                  <a:lnTo>
                    <a:pt x="0" y="0"/>
                  </a:lnTo>
                  <a:lnTo>
                    <a:pt x="46432" y="5743"/>
                  </a:lnTo>
                  <a:close/>
                </a:path>
              </a:pathLst>
            </a:custGeom>
            <a:solidFill>
              <a:srgbClr val="FCC29B"/>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72" name="Freeform: Shape 62">
              <a:extLst>
                <a:ext uri="{FF2B5EF4-FFF2-40B4-BE49-F238E27FC236}">
                  <a16:creationId xmlns:a16="http://schemas.microsoft.com/office/drawing/2014/main" id="{8F904CFD-5563-FD18-0E9E-C651BCACE9C5}"/>
                </a:ext>
              </a:extLst>
            </xdr:cNvPr>
            <xdr:cNvSpPr/>
          </xdr:nvSpPr>
          <xdr:spPr>
            <a:xfrm>
              <a:off x="11063637" y="2525369"/>
              <a:ext cx="14051" cy="11852"/>
            </a:xfrm>
            <a:custGeom>
              <a:avLst/>
              <a:gdLst>
                <a:gd name="connsiteX0" fmla="*/ 14052 w 14051"/>
                <a:gd name="connsiteY0" fmla="*/ 1711 h 11852"/>
                <a:gd name="connsiteX1" fmla="*/ 0 w 14051"/>
                <a:gd name="connsiteY1" fmla="*/ 0 h 11852"/>
                <a:gd name="connsiteX2" fmla="*/ 7820 w 14051"/>
                <a:gd name="connsiteY2" fmla="*/ 11852 h 11852"/>
                <a:gd name="connsiteX3" fmla="*/ 14052 w 14051"/>
                <a:gd name="connsiteY3" fmla="*/ 1711 h 11852"/>
              </a:gdLst>
              <a:ahLst/>
              <a:cxnLst>
                <a:cxn ang="0">
                  <a:pos x="connsiteX0" y="connsiteY0"/>
                </a:cxn>
                <a:cxn ang="0">
                  <a:pos x="connsiteX1" y="connsiteY1"/>
                </a:cxn>
                <a:cxn ang="0">
                  <a:pos x="connsiteX2" y="connsiteY2"/>
                </a:cxn>
                <a:cxn ang="0">
                  <a:pos x="connsiteX3" y="connsiteY3"/>
                </a:cxn>
              </a:cxnLst>
              <a:rect l="l" t="t" r="r" b="b"/>
              <a:pathLst>
                <a:path w="14051" h="11852">
                  <a:moveTo>
                    <a:pt x="14052" y="1711"/>
                  </a:moveTo>
                  <a:lnTo>
                    <a:pt x="0" y="0"/>
                  </a:lnTo>
                  <a:lnTo>
                    <a:pt x="7820" y="11852"/>
                  </a:lnTo>
                  <a:lnTo>
                    <a:pt x="14052" y="1711"/>
                  </a:lnTo>
                  <a:close/>
                </a:path>
              </a:pathLst>
            </a:custGeom>
            <a:solidFill>
              <a:srgbClr val="4A4440"/>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73" name="Freeform: Shape 63">
              <a:extLst>
                <a:ext uri="{FF2B5EF4-FFF2-40B4-BE49-F238E27FC236}">
                  <a16:creationId xmlns:a16="http://schemas.microsoft.com/office/drawing/2014/main" id="{E76E437A-CC99-8E81-A5FA-8D172BF82B3F}"/>
                </a:ext>
              </a:extLst>
            </xdr:cNvPr>
            <xdr:cNvSpPr/>
          </xdr:nvSpPr>
          <xdr:spPr>
            <a:xfrm>
              <a:off x="10538099" y="2603106"/>
              <a:ext cx="348105" cy="362518"/>
            </a:xfrm>
            <a:custGeom>
              <a:avLst/>
              <a:gdLst>
                <a:gd name="connsiteX0" fmla="*/ 324276 w 348105"/>
                <a:gd name="connsiteY0" fmla="*/ 193108 h 362518"/>
                <a:gd name="connsiteX1" fmla="*/ 281998 w 348105"/>
                <a:gd name="connsiteY1" fmla="*/ 263856 h 362518"/>
                <a:gd name="connsiteX2" fmla="*/ 243142 w 348105"/>
                <a:gd name="connsiteY2" fmla="*/ 298802 h 362518"/>
                <a:gd name="connsiteX3" fmla="*/ 236409 w 348105"/>
                <a:gd name="connsiteY3" fmla="*/ 293658 h 362518"/>
                <a:gd name="connsiteX4" fmla="*/ 236666 w 348105"/>
                <a:gd name="connsiteY4" fmla="*/ 290982 h 362518"/>
                <a:gd name="connsiteX5" fmla="*/ 250717 w 348105"/>
                <a:gd name="connsiteY5" fmla="*/ 238196 h 362518"/>
                <a:gd name="connsiteX6" fmla="*/ 329408 w 348105"/>
                <a:gd name="connsiteY6" fmla="*/ 122360 h 362518"/>
                <a:gd name="connsiteX7" fmla="*/ 310346 w 348105"/>
                <a:gd name="connsiteY7" fmla="*/ 67130 h 362518"/>
                <a:gd name="connsiteX8" fmla="*/ 205996 w 348105"/>
                <a:gd name="connsiteY8" fmla="*/ 187487 h 362518"/>
                <a:gd name="connsiteX9" fmla="*/ 196832 w 348105"/>
                <a:gd name="connsiteY9" fmla="*/ 183333 h 362518"/>
                <a:gd name="connsiteX10" fmla="*/ 282365 w 348105"/>
                <a:gd name="connsiteY10" fmla="*/ 76050 h 362518"/>
                <a:gd name="connsiteX11" fmla="*/ 266724 w 348105"/>
                <a:gd name="connsiteY11" fmla="*/ 22653 h 362518"/>
                <a:gd name="connsiteX12" fmla="*/ 245830 w 348105"/>
                <a:gd name="connsiteY12" fmla="*/ 39760 h 362518"/>
                <a:gd name="connsiteX13" fmla="*/ 247907 w 348105"/>
                <a:gd name="connsiteY13" fmla="*/ 33161 h 362518"/>
                <a:gd name="connsiteX14" fmla="*/ 247907 w 348105"/>
                <a:gd name="connsiteY14" fmla="*/ 30717 h 362518"/>
                <a:gd name="connsiteX15" fmla="*/ 247907 w 348105"/>
                <a:gd name="connsiteY15" fmla="*/ 28029 h 362518"/>
                <a:gd name="connsiteX16" fmla="*/ 247907 w 348105"/>
                <a:gd name="connsiteY16" fmla="*/ 27418 h 362518"/>
                <a:gd name="connsiteX17" fmla="*/ 247907 w 348105"/>
                <a:gd name="connsiteY17" fmla="*/ 24364 h 362518"/>
                <a:gd name="connsiteX18" fmla="*/ 247907 w 348105"/>
                <a:gd name="connsiteY18" fmla="*/ 24364 h 362518"/>
                <a:gd name="connsiteX19" fmla="*/ 209051 w 348105"/>
                <a:gd name="connsiteY19" fmla="*/ 5791 h 362518"/>
                <a:gd name="connsiteX20" fmla="*/ 162497 w 348105"/>
                <a:gd name="connsiteY20" fmla="*/ 49901 h 362518"/>
                <a:gd name="connsiteX21" fmla="*/ 160420 w 348105"/>
                <a:gd name="connsiteY21" fmla="*/ 43303 h 362518"/>
                <a:gd name="connsiteX22" fmla="*/ 128772 w 348105"/>
                <a:gd name="connsiteY22" fmla="*/ 31084 h 362518"/>
                <a:gd name="connsiteX23" fmla="*/ 27966 w 348105"/>
                <a:gd name="connsiteY23" fmla="*/ 264344 h 362518"/>
                <a:gd name="connsiteX24" fmla="*/ -749 w 348105"/>
                <a:gd name="connsiteY24" fmla="*/ 354398 h 362518"/>
                <a:gd name="connsiteX25" fmla="*/ 145146 w 348105"/>
                <a:gd name="connsiteY25" fmla="*/ 360630 h 362518"/>
                <a:gd name="connsiteX26" fmla="*/ 245830 w 348105"/>
                <a:gd name="connsiteY26" fmla="*/ 336192 h 362518"/>
                <a:gd name="connsiteX27" fmla="*/ 320488 w 348105"/>
                <a:gd name="connsiteY27" fmla="*/ 309188 h 362518"/>
                <a:gd name="connsiteX28" fmla="*/ 347003 w 348105"/>
                <a:gd name="connsiteY28" fmla="*/ 210581 h 362518"/>
                <a:gd name="connsiteX29" fmla="*/ 334772 w 348105"/>
                <a:gd name="connsiteY29" fmla="*/ 191739 h 362518"/>
                <a:gd name="connsiteX30" fmla="*/ 324276 w 348105"/>
                <a:gd name="connsiteY30" fmla="*/ 193108 h 3625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Lst>
              <a:rect l="l" t="t" r="r" b="b"/>
              <a:pathLst>
                <a:path w="348105" h="362518">
                  <a:moveTo>
                    <a:pt x="324276" y="193108"/>
                  </a:moveTo>
                  <a:cubicBezTo>
                    <a:pt x="301476" y="210251"/>
                    <a:pt x="286300" y="235654"/>
                    <a:pt x="281998" y="263856"/>
                  </a:cubicBezTo>
                  <a:cubicBezTo>
                    <a:pt x="278736" y="283125"/>
                    <a:pt x="262643" y="297604"/>
                    <a:pt x="243142" y="298802"/>
                  </a:cubicBezTo>
                  <a:cubicBezTo>
                    <a:pt x="239867" y="299242"/>
                    <a:pt x="236850" y="296932"/>
                    <a:pt x="236409" y="293658"/>
                  </a:cubicBezTo>
                  <a:cubicBezTo>
                    <a:pt x="236299" y="292766"/>
                    <a:pt x="236385" y="291849"/>
                    <a:pt x="236666" y="290982"/>
                  </a:cubicBezTo>
                  <a:cubicBezTo>
                    <a:pt x="242653" y="273753"/>
                    <a:pt x="247345" y="256109"/>
                    <a:pt x="250717" y="238196"/>
                  </a:cubicBezTo>
                  <a:cubicBezTo>
                    <a:pt x="276378" y="195673"/>
                    <a:pt x="295928" y="155229"/>
                    <a:pt x="329408" y="122360"/>
                  </a:cubicBezTo>
                  <a:cubicBezTo>
                    <a:pt x="354579" y="97922"/>
                    <a:pt x="337716" y="45136"/>
                    <a:pt x="310346" y="67130"/>
                  </a:cubicBezTo>
                  <a:cubicBezTo>
                    <a:pt x="269168" y="101221"/>
                    <a:pt x="233904" y="141886"/>
                    <a:pt x="205996" y="187487"/>
                  </a:cubicBezTo>
                  <a:cubicBezTo>
                    <a:pt x="202942" y="186265"/>
                    <a:pt x="200009" y="184799"/>
                    <a:pt x="196832" y="183333"/>
                  </a:cubicBezTo>
                  <a:cubicBezTo>
                    <a:pt x="221099" y="144378"/>
                    <a:pt x="249802" y="108381"/>
                    <a:pt x="282365" y="76050"/>
                  </a:cubicBezTo>
                  <a:cubicBezTo>
                    <a:pt x="306803" y="51612"/>
                    <a:pt x="294584" y="1270"/>
                    <a:pt x="266724" y="22653"/>
                  </a:cubicBezTo>
                  <a:cubicBezTo>
                    <a:pt x="259515" y="28151"/>
                    <a:pt x="252673" y="33772"/>
                    <a:pt x="245830" y="39760"/>
                  </a:cubicBezTo>
                  <a:cubicBezTo>
                    <a:pt x="246820" y="37658"/>
                    <a:pt x="247516" y="35446"/>
                    <a:pt x="247907" y="33161"/>
                  </a:cubicBezTo>
                  <a:cubicBezTo>
                    <a:pt x="247968" y="32342"/>
                    <a:pt x="247968" y="31536"/>
                    <a:pt x="247907" y="30717"/>
                  </a:cubicBezTo>
                  <a:cubicBezTo>
                    <a:pt x="247968" y="29825"/>
                    <a:pt x="247968" y="28921"/>
                    <a:pt x="247907" y="28029"/>
                  </a:cubicBezTo>
                  <a:lnTo>
                    <a:pt x="247907" y="27418"/>
                  </a:lnTo>
                  <a:cubicBezTo>
                    <a:pt x="247968" y="26404"/>
                    <a:pt x="247968" y="25378"/>
                    <a:pt x="247907" y="24364"/>
                  </a:cubicBezTo>
                  <a:lnTo>
                    <a:pt x="247907" y="24364"/>
                  </a:lnTo>
                  <a:cubicBezTo>
                    <a:pt x="245708" y="5791"/>
                    <a:pt x="227380" y="-9116"/>
                    <a:pt x="209051" y="5791"/>
                  </a:cubicBezTo>
                  <a:cubicBezTo>
                    <a:pt x="192384" y="19231"/>
                    <a:pt x="176817" y="33980"/>
                    <a:pt x="162497" y="49901"/>
                  </a:cubicBezTo>
                  <a:cubicBezTo>
                    <a:pt x="162130" y="47616"/>
                    <a:pt x="161434" y="45393"/>
                    <a:pt x="160420" y="43303"/>
                  </a:cubicBezTo>
                  <a:cubicBezTo>
                    <a:pt x="155654" y="27418"/>
                    <a:pt x="141847" y="16910"/>
                    <a:pt x="128772" y="31084"/>
                  </a:cubicBezTo>
                  <a:cubicBezTo>
                    <a:pt x="69754" y="94012"/>
                    <a:pt x="50204" y="178567"/>
                    <a:pt x="27966" y="264344"/>
                  </a:cubicBezTo>
                  <a:cubicBezTo>
                    <a:pt x="20145" y="294647"/>
                    <a:pt x="4749" y="323484"/>
                    <a:pt x="-749" y="354398"/>
                  </a:cubicBezTo>
                  <a:cubicBezTo>
                    <a:pt x="47492" y="361962"/>
                    <a:pt x="96441" y="364051"/>
                    <a:pt x="145146" y="360630"/>
                  </a:cubicBezTo>
                  <a:cubicBezTo>
                    <a:pt x="179249" y="354936"/>
                    <a:pt x="212900" y="346761"/>
                    <a:pt x="245830" y="336192"/>
                  </a:cubicBezTo>
                  <a:cubicBezTo>
                    <a:pt x="268924" y="330204"/>
                    <a:pt x="303137" y="328249"/>
                    <a:pt x="320488" y="309188"/>
                  </a:cubicBezTo>
                  <a:lnTo>
                    <a:pt x="347003" y="210581"/>
                  </a:lnTo>
                  <a:cubicBezTo>
                    <a:pt x="348836" y="202003"/>
                    <a:pt x="343362" y="193560"/>
                    <a:pt x="334772" y="191739"/>
                  </a:cubicBezTo>
                  <a:cubicBezTo>
                    <a:pt x="331216" y="190981"/>
                    <a:pt x="327514" y="191458"/>
                    <a:pt x="324276" y="193108"/>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74" name="Freeform: Shape 64">
              <a:extLst>
                <a:ext uri="{FF2B5EF4-FFF2-40B4-BE49-F238E27FC236}">
                  <a16:creationId xmlns:a16="http://schemas.microsoft.com/office/drawing/2014/main" id="{73F3BC61-F418-F281-832A-294D156E066D}"/>
                </a:ext>
              </a:extLst>
            </xdr:cNvPr>
            <xdr:cNvSpPr/>
          </xdr:nvSpPr>
          <xdr:spPr>
            <a:xfrm>
              <a:off x="10528619" y="2615059"/>
              <a:ext cx="168061" cy="400863"/>
            </a:xfrm>
            <a:custGeom>
              <a:avLst/>
              <a:gdLst>
                <a:gd name="connsiteX0" fmla="*/ 48076 w 168061"/>
                <a:gd name="connsiteY0" fmla="*/ 380690 h 400863"/>
                <a:gd name="connsiteX1" fmla="*/ 69949 w 168061"/>
                <a:gd name="connsiteY1" fmla="*/ 253857 h 400863"/>
                <a:gd name="connsiteX2" fmla="*/ 159758 w 168061"/>
                <a:gd name="connsiteY2" fmla="*/ 52244 h 400863"/>
                <a:gd name="connsiteX3" fmla="*/ 133976 w 168061"/>
                <a:gd name="connsiteY3" fmla="*/ 6178 h 400863"/>
                <a:gd name="connsiteX4" fmla="*/ 24005 w 168061"/>
                <a:gd name="connsiteY4" fmla="*/ 236995 h 400863"/>
                <a:gd name="connsiteX5" fmla="*/ -433 w 168061"/>
                <a:gd name="connsiteY5" fmla="*/ 371404 h 400863"/>
                <a:gd name="connsiteX6" fmla="*/ 19362 w 168061"/>
                <a:gd name="connsiteY6" fmla="*/ 400118 h 400863"/>
                <a:gd name="connsiteX7" fmla="*/ 47991 w 168061"/>
                <a:gd name="connsiteY7" fmla="*/ 380763 h 400863"/>
                <a:gd name="connsiteX8" fmla="*/ 48076 w 168061"/>
                <a:gd name="connsiteY8" fmla="*/ 380323 h 40086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168061" h="400863">
                  <a:moveTo>
                    <a:pt x="48076" y="380690"/>
                  </a:moveTo>
                  <a:cubicBezTo>
                    <a:pt x="51986" y="337899"/>
                    <a:pt x="59306" y="295487"/>
                    <a:pt x="69949" y="253857"/>
                  </a:cubicBezTo>
                  <a:cubicBezTo>
                    <a:pt x="88766" y="177000"/>
                    <a:pt x="105872" y="117860"/>
                    <a:pt x="159758" y="52244"/>
                  </a:cubicBezTo>
                  <a:cubicBezTo>
                    <a:pt x="179919" y="27806"/>
                    <a:pt x="155725" y="-17038"/>
                    <a:pt x="133976" y="6178"/>
                  </a:cubicBezTo>
                  <a:cubicBezTo>
                    <a:pt x="74958" y="69106"/>
                    <a:pt x="45632" y="151217"/>
                    <a:pt x="24005" y="236995"/>
                  </a:cubicBezTo>
                  <a:cubicBezTo>
                    <a:pt x="11969" y="281008"/>
                    <a:pt x="3795" y="325973"/>
                    <a:pt x="-433" y="371404"/>
                  </a:cubicBezTo>
                  <a:cubicBezTo>
                    <a:pt x="-2547" y="384722"/>
                    <a:pt x="6165" y="397357"/>
                    <a:pt x="19362" y="400118"/>
                  </a:cubicBezTo>
                  <a:cubicBezTo>
                    <a:pt x="32607" y="402684"/>
                    <a:pt x="45437" y="394021"/>
                    <a:pt x="47991" y="380763"/>
                  </a:cubicBezTo>
                  <a:cubicBezTo>
                    <a:pt x="48028" y="380617"/>
                    <a:pt x="48052" y="380470"/>
                    <a:pt x="48076" y="380323"/>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75" name="Freeform: Shape 65">
              <a:extLst>
                <a:ext uri="{FF2B5EF4-FFF2-40B4-BE49-F238E27FC236}">
                  <a16:creationId xmlns:a16="http://schemas.microsoft.com/office/drawing/2014/main" id="{50BE110C-4F50-925C-17EF-9F8299FA7ED4}"/>
                </a:ext>
              </a:extLst>
            </xdr:cNvPr>
            <xdr:cNvSpPr/>
          </xdr:nvSpPr>
          <xdr:spPr>
            <a:xfrm>
              <a:off x="10541885" y="2633996"/>
              <a:ext cx="155669" cy="391823"/>
            </a:xfrm>
            <a:custGeom>
              <a:avLst/>
              <a:gdLst>
                <a:gd name="connsiteX0" fmla="*/ 142704 w 155669"/>
                <a:gd name="connsiteY0" fmla="*/ 50414 h 391823"/>
                <a:gd name="connsiteX1" fmla="*/ 152357 w 155669"/>
                <a:gd name="connsiteY1" fmla="*/ -295 h 391823"/>
                <a:gd name="connsiteX2" fmla="*/ 36399 w 155669"/>
                <a:gd name="connsiteY2" fmla="*/ 220746 h 391823"/>
                <a:gd name="connsiteX3" fmla="*/ -258 w 155669"/>
                <a:gd name="connsiteY3" fmla="*/ 367374 h 391823"/>
                <a:gd name="connsiteX4" fmla="*/ 4019 w 155669"/>
                <a:gd name="connsiteY4" fmla="*/ 389857 h 391823"/>
                <a:gd name="connsiteX5" fmla="*/ 8540 w 155669"/>
                <a:gd name="connsiteY5" fmla="*/ 391079 h 391823"/>
                <a:gd name="connsiteX6" fmla="*/ 37169 w 155669"/>
                <a:gd name="connsiteY6" fmla="*/ 371724 h 391823"/>
                <a:gd name="connsiteX7" fmla="*/ 37255 w 155669"/>
                <a:gd name="connsiteY7" fmla="*/ 371284 h 391823"/>
                <a:gd name="connsiteX8" fmla="*/ 59126 w 155669"/>
                <a:gd name="connsiteY8" fmla="*/ 244451 h 391823"/>
                <a:gd name="connsiteX9" fmla="*/ 142704 w 155669"/>
                <a:gd name="connsiteY9" fmla="*/ 50414 h 39182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Lst>
              <a:rect l="l" t="t" r="r" b="b"/>
              <a:pathLst>
                <a:path w="155669" h="391823">
                  <a:moveTo>
                    <a:pt x="142704" y="50414"/>
                  </a:moveTo>
                  <a:cubicBezTo>
                    <a:pt x="152724" y="38195"/>
                    <a:pt x="158589" y="11068"/>
                    <a:pt x="152357" y="-295"/>
                  </a:cubicBezTo>
                  <a:cubicBezTo>
                    <a:pt x="84787" y="71797"/>
                    <a:pt x="61204" y="145233"/>
                    <a:pt x="36399" y="220746"/>
                  </a:cubicBezTo>
                  <a:cubicBezTo>
                    <a:pt x="20160" y="268534"/>
                    <a:pt x="7905" y="317569"/>
                    <a:pt x="-258" y="367374"/>
                  </a:cubicBezTo>
                  <a:cubicBezTo>
                    <a:pt x="-1626" y="375145"/>
                    <a:pt x="-111" y="383136"/>
                    <a:pt x="4019" y="389857"/>
                  </a:cubicBezTo>
                  <a:cubicBezTo>
                    <a:pt x="5485" y="390394"/>
                    <a:pt x="7000" y="390797"/>
                    <a:pt x="8540" y="391079"/>
                  </a:cubicBezTo>
                  <a:cubicBezTo>
                    <a:pt x="21785" y="393644"/>
                    <a:pt x="34615" y="384981"/>
                    <a:pt x="37169" y="371724"/>
                  </a:cubicBezTo>
                  <a:cubicBezTo>
                    <a:pt x="37205" y="371577"/>
                    <a:pt x="37230" y="371430"/>
                    <a:pt x="37255" y="371284"/>
                  </a:cubicBezTo>
                  <a:cubicBezTo>
                    <a:pt x="41165" y="328493"/>
                    <a:pt x="48484" y="286081"/>
                    <a:pt x="59126" y="244451"/>
                  </a:cubicBezTo>
                  <a:cubicBezTo>
                    <a:pt x="77822" y="167960"/>
                    <a:pt x="88818" y="116029"/>
                    <a:pt x="142704" y="50414"/>
                  </a:cubicBezTo>
                  <a:close/>
                </a:path>
              </a:pathLst>
            </a:custGeom>
            <a:solidFill>
              <a:srgbClr val="D36F54">
                <a:alpha val="5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76" name="Freeform: Shape 66">
              <a:extLst>
                <a:ext uri="{FF2B5EF4-FFF2-40B4-BE49-F238E27FC236}">
                  <a16:creationId xmlns:a16="http://schemas.microsoft.com/office/drawing/2014/main" id="{08AF445A-8E9E-CFFC-C5D1-3927A1DE48DC}"/>
                </a:ext>
              </a:extLst>
            </xdr:cNvPr>
            <xdr:cNvSpPr/>
          </xdr:nvSpPr>
          <xdr:spPr>
            <a:xfrm>
              <a:off x="10541240" y="2590430"/>
              <a:ext cx="241507" cy="432168"/>
            </a:xfrm>
            <a:custGeom>
              <a:avLst/>
              <a:gdLst>
                <a:gd name="connsiteX0" fmla="*/ 52685 w 241507"/>
                <a:gd name="connsiteY0" fmla="*/ 412528 h 432168"/>
                <a:gd name="connsiteX1" fmla="*/ 92029 w 241507"/>
                <a:gd name="connsiteY1" fmla="*/ 275798 h 432168"/>
                <a:gd name="connsiteX2" fmla="*/ 230226 w 241507"/>
                <a:gd name="connsiteY2" fmla="*/ 50968 h 432168"/>
                <a:gd name="connsiteX3" fmla="*/ 201634 w 241507"/>
                <a:gd name="connsiteY3" fmla="*/ 5758 h 432168"/>
                <a:gd name="connsiteX4" fmla="*/ 42787 w 241507"/>
                <a:gd name="connsiteY4" fmla="*/ 251726 h 432168"/>
                <a:gd name="connsiteX5" fmla="*/ 265 w 241507"/>
                <a:gd name="connsiteY5" fmla="*/ 396888 h 432168"/>
                <a:gd name="connsiteX6" fmla="*/ 18593 w 241507"/>
                <a:gd name="connsiteY6" fmla="*/ 430734 h 432168"/>
                <a:gd name="connsiteX7" fmla="*/ 52440 w 241507"/>
                <a:gd name="connsiteY7" fmla="*/ 412528 h 43216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41507" h="432168">
                  <a:moveTo>
                    <a:pt x="52685" y="412528"/>
                  </a:moveTo>
                  <a:cubicBezTo>
                    <a:pt x="62105" y="365961"/>
                    <a:pt x="75253" y="320238"/>
                    <a:pt x="92029" y="275798"/>
                  </a:cubicBezTo>
                  <a:cubicBezTo>
                    <a:pt x="122088" y="193808"/>
                    <a:pt x="163999" y="110597"/>
                    <a:pt x="230226" y="50968"/>
                  </a:cubicBezTo>
                  <a:cubicBezTo>
                    <a:pt x="256375" y="27508"/>
                    <a:pt x="228882" y="-16358"/>
                    <a:pt x="201634" y="5758"/>
                  </a:cubicBezTo>
                  <a:cubicBezTo>
                    <a:pt x="114513" y="76384"/>
                    <a:pt x="75412" y="164605"/>
                    <a:pt x="42787" y="251726"/>
                  </a:cubicBezTo>
                  <a:cubicBezTo>
                    <a:pt x="24605" y="298855"/>
                    <a:pt x="10382" y="347401"/>
                    <a:pt x="265" y="396888"/>
                  </a:cubicBezTo>
                  <a:cubicBezTo>
                    <a:pt x="-3719" y="411257"/>
                    <a:pt x="4383" y="426213"/>
                    <a:pt x="18593" y="430734"/>
                  </a:cubicBezTo>
                  <a:cubicBezTo>
                    <a:pt x="32963" y="435011"/>
                    <a:pt x="48090" y="426873"/>
                    <a:pt x="52440" y="412528"/>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77" name="Freeform: Shape 67">
              <a:extLst>
                <a:ext uri="{FF2B5EF4-FFF2-40B4-BE49-F238E27FC236}">
                  <a16:creationId xmlns:a16="http://schemas.microsoft.com/office/drawing/2014/main" id="{25EA94F2-3830-6C4F-E91F-60D9E7937645}"/>
                </a:ext>
              </a:extLst>
            </xdr:cNvPr>
            <xdr:cNvSpPr/>
          </xdr:nvSpPr>
          <xdr:spPr>
            <a:xfrm>
              <a:off x="10578355" y="2615056"/>
              <a:ext cx="204385" cy="400904"/>
            </a:xfrm>
            <a:custGeom>
              <a:avLst/>
              <a:gdLst>
                <a:gd name="connsiteX0" fmla="*/ 193233 w 204385"/>
                <a:gd name="connsiteY0" fmla="*/ 26587 h 400904"/>
                <a:gd name="connsiteX1" fmla="*/ 203375 w 204385"/>
                <a:gd name="connsiteY1" fmla="*/ -295 h 400904"/>
                <a:gd name="connsiteX2" fmla="*/ 49293 w 204385"/>
                <a:gd name="connsiteY2" fmla="*/ 228689 h 400904"/>
                <a:gd name="connsiteX3" fmla="*/ 418 w 204385"/>
                <a:gd name="connsiteY3" fmla="*/ 372017 h 400904"/>
                <a:gd name="connsiteX4" fmla="*/ 7382 w 204385"/>
                <a:gd name="connsiteY4" fmla="*/ 400609 h 400904"/>
                <a:gd name="connsiteX5" fmla="*/ 15203 w 204385"/>
                <a:gd name="connsiteY5" fmla="*/ 388390 h 400904"/>
                <a:gd name="connsiteX6" fmla="*/ 54670 w 204385"/>
                <a:gd name="connsiteY6" fmla="*/ 251782 h 400904"/>
                <a:gd name="connsiteX7" fmla="*/ 193233 w 204385"/>
                <a:gd name="connsiteY7" fmla="*/ 26587 h 40090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04385" h="400904">
                  <a:moveTo>
                    <a:pt x="193233" y="26587"/>
                  </a:moveTo>
                  <a:cubicBezTo>
                    <a:pt x="200895" y="19891"/>
                    <a:pt x="204707" y="9798"/>
                    <a:pt x="203375" y="-295"/>
                  </a:cubicBezTo>
                  <a:cubicBezTo>
                    <a:pt x="132872" y="60067"/>
                    <a:pt x="85462" y="144377"/>
                    <a:pt x="49293" y="228689"/>
                  </a:cubicBezTo>
                  <a:cubicBezTo>
                    <a:pt x="28925" y="274974"/>
                    <a:pt x="12576" y="322933"/>
                    <a:pt x="418" y="372017"/>
                  </a:cubicBezTo>
                  <a:cubicBezTo>
                    <a:pt x="-2502" y="382110"/>
                    <a:pt x="149" y="392997"/>
                    <a:pt x="7382" y="400609"/>
                  </a:cubicBezTo>
                  <a:cubicBezTo>
                    <a:pt x="11329" y="397567"/>
                    <a:pt x="14104" y="393254"/>
                    <a:pt x="15203" y="388390"/>
                  </a:cubicBezTo>
                  <a:cubicBezTo>
                    <a:pt x="24673" y="341873"/>
                    <a:pt x="37869" y="296186"/>
                    <a:pt x="54670" y="251782"/>
                  </a:cubicBezTo>
                  <a:cubicBezTo>
                    <a:pt x="84973" y="169427"/>
                    <a:pt x="127007" y="86093"/>
                    <a:pt x="193233" y="26587"/>
                  </a:cubicBezTo>
                  <a:close/>
                </a:path>
              </a:pathLst>
            </a:custGeom>
            <a:solidFill>
              <a:srgbClr val="D36F54">
                <a:alpha val="5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78" name="Freeform: Shape 68">
              <a:extLst>
                <a:ext uri="{FF2B5EF4-FFF2-40B4-BE49-F238E27FC236}">
                  <a16:creationId xmlns:a16="http://schemas.microsoft.com/office/drawing/2014/main" id="{B11E434D-7421-9DA1-C2E0-4F00CAB59435}"/>
                </a:ext>
              </a:extLst>
            </xdr:cNvPr>
            <xdr:cNvSpPr/>
          </xdr:nvSpPr>
          <xdr:spPr>
            <a:xfrm>
              <a:off x="10618005" y="2652824"/>
              <a:ext cx="258189" cy="415453"/>
            </a:xfrm>
            <a:custGeom>
              <a:avLst/>
              <a:gdLst>
                <a:gd name="connsiteX0" fmla="*/ 39336 w 258189"/>
                <a:gd name="connsiteY0" fmla="*/ 397421 h 415453"/>
                <a:gd name="connsiteX1" fmla="*/ 110694 w 258189"/>
                <a:gd name="connsiteY1" fmla="*/ 263013 h 415453"/>
                <a:gd name="connsiteX2" fmla="*/ 245103 w 258189"/>
                <a:gd name="connsiteY2" fmla="*/ 60177 h 415453"/>
                <a:gd name="connsiteX3" fmla="*/ 226041 w 258189"/>
                <a:gd name="connsiteY3" fmla="*/ 4948 h 415453"/>
                <a:gd name="connsiteX4" fmla="*/ 63529 w 258189"/>
                <a:gd name="connsiteY4" fmla="*/ 236131 h 415453"/>
                <a:gd name="connsiteX5" fmla="*/ 12943 w 258189"/>
                <a:gd name="connsiteY5" fmla="*/ 378726 h 415453"/>
                <a:gd name="connsiteX6" fmla="*/ 4878 w 258189"/>
                <a:gd name="connsiteY6" fmla="*/ 413550 h 415453"/>
                <a:gd name="connsiteX7" fmla="*/ 39702 w 258189"/>
                <a:gd name="connsiteY7" fmla="*/ 397177 h 41545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8189" h="415453">
                  <a:moveTo>
                    <a:pt x="39336" y="397421"/>
                  </a:moveTo>
                  <a:cubicBezTo>
                    <a:pt x="50700" y="351600"/>
                    <a:pt x="92121" y="306634"/>
                    <a:pt x="110694" y="263013"/>
                  </a:cubicBezTo>
                  <a:cubicBezTo>
                    <a:pt x="141816" y="187267"/>
                    <a:pt x="187478" y="118352"/>
                    <a:pt x="245103" y="60177"/>
                  </a:cubicBezTo>
                  <a:cubicBezTo>
                    <a:pt x="270274" y="35740"/>
                    <a:pt x="253412" y="-17047"/>
                    <a:pt x="226041" y="4948"/>
                  </a:cubicBezTo>
                  <a:cubicBezTo>
                    <a:pt x="151750" y="64576"/>
                    <a:pt x="101652" y="150231"/>
                    <a:pt x="63529" y="236131"/>
                  </a:cubicBezTo>
                  <a:cubicBezTo>
                    <a:pt x="42550" y="282098"/>
                    <a:pt x="25626" y="329813"/>
                    <a:pt x="12943" y="378726"/>
                  </a:cubicBezTo>
                  <a:cubicBezTo>
                    <a:pt x="9277" y="393145"/>
                    <a:pt x="-10151" y="408174"/>
                    <a:pt x="4878" y="413550"/>
                  </a:cubicBezTo>
                  <a:cubicBezTo>
                    <a:pt x="19015" y="418621"/>
                    <a:pt x="34595" y="411302"/>
                    <a:pt x="39702" y="397177"/>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79" name="Freeform: Shape 69">
              <a:extLst>
                <a:ext uri="{FF2B5EF4-FFF2-40B4-BE49-F238E27FC236}">
                  <a16:creationId xmlns:a16="http://schemas.microsoft.com/office/drawing/2014/main" id="{601BC594-0F80-4E86-3B08-9897234C57DF}"/>
                </a:ext>
              </a:extLst>
            </xdr:cNvPr>
            <xdr:cNvSpPr/>
          </xdr:nvSpPr>
          <xdr:spPr>
            <a:xfrm>
              <a:off x="10577948" y="2609279"/>
              <a:ext cx="251879" cy="411080"/>
            </a:xfrm>
            <a:custGeom>
              <a:avLst/>
              <a:gdLst>
                <a:gd name="connsiteX0" fmla="*/ 51655 w 251879"/>
                <a:gd name="connsiteY0" fmla="*/ 392824 h 411080"/>
                <a:gd name="connsiteX1" fmla="*/ 101630 w 251879"/>
                <a:gd name="connsiteY1" fmla="*/ 259638 h 411080"/>
                <a:gd name="connsiteX2" fmla="*/ 237995 w 251879"/>
                <a:gd name="connsiteY2" fmla="*/ 58269 h 411080"/>
                <a:gd name="connsiteX3" fmla="*/ 222354 w 251879"/>
                <a:gd name="connsiteY3" fmla="*/ 4872 h 411080"/>
                <a:gd name="connsiteX4" fmla="*/ 54710 w 251879"/>
                <a:gd name="connsiteY4" fmla="*/ 232389 h 411080"/>
                <a:gd name="connsiteX5" fmla="*/ 946 w 251879"/>
                <a:gd name="connsiteY5" fmla="*/ 373763 h 411080"/>
                <a:gd name="connsiteX6" fmla="*/ 16464 w 251879"/>
                <a:gd name="connsiteY6" fmla="*/ 408953 h 411080"/>
                <a:gd name="connsiteX7" fmla="*/ 51655 w 251879"/>
                <a:gd name="connsiteY7" fmla="*/ 393435 h 41108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1879" h="411080">
                  <a:moveTo>
                    <a:pt x="51655" y="392824"/>
                  </a:moveTo>
                  <a:cubicBezTo>
                    <a:pt x="64742" y="347174"/>
                    <a:pt x="81457" y="302636"/>
                    <a:pt x="101630" y="259638"/>
                  </a:cubicBezTo>
                  <a:cubicBezTo>
                    <a:pt x="134158" y="184613"/>
                    <a:pt x="180406" y="116321"/>
                    <a:pt x="237995" y="58269"/>
                  </a:cubicBezTo>
                  <a:cubicBezTo>
                    <a:pt x="262432" y="33831"/>
                    <a:pt x="250214" y="-16511"/>
                    <a:pt x="222354" y="4872"/>
                  </a:cubicBezTo>
                  <a:cubicBezTo>
                    <a:pt x="146718" y="62790"/>
                    <a:pt x="94788" y="147345"/>
                    <a:pt x="54710" y="232389"/>
                  </a:cubicBezTo>
                  <a:cubicBezTo>
                    <a:pt x="32716" y="277868"/>
                    <a:pt x="14729" y="325168"/>
                    <a:pt x="946" y="373763"/>
                  </a:cubicBezTo>
                  <a:cubicBezTo>
                    <a:pt x="-4174" y="387753"/>
                    <a:pt x="2682" y="403296"/>
                    <a:pt x="16464" y="408953"/>
                  </a:cubicBezTo>
                  <a:cubicBezTo>
                    <a:pt x="30467" y="414354"/>
                    <a:pt x="46206" y="407414"/>
                    <a:pt x="51655" y="393435"/>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80" name="Freeform: Shape 70">
              <a:extLst>
                <a:ext uri="{FF2B5EF4-FFF2-40B4-BE49-F238E27FC236}">
                  <a16:creationId xmlns:a16="http://schemas.microsoft.com/office/drawing/2014/main" id="{1DCEAAE2-3E43-1BCF-E1A5-6D28051708EB}"/>
                </a:ext>
              </a:extLst>
            </xdr:cNvPr>
            <xdr:cNvSpPr/>
          </xdr:nvSpPr>
          <xdr:spPr>
            <a:xfrm>
              <a:off x="10426051" y="2741558"/>
              <a:ext cx="450497" cy="475160"/>
            </a:xfrm>
            <a:custGeom>
              <a:avLst/>
              <a:gdLst>
                <a:gd name="connsiteX0" fmla="*/ 426672 w 450497"/>
                <a:gd name="connsiteY0" fmla="*/ 49767 h 475160"/>
                <a:gd name="connsiteX1" fmla="*/ 379506 w 450497"/>
                <a:gd name="connsiteY1" fmla="*/ 110862 h 475160"/>
                <a:gd name="connsiteX2" fmla="*/ 340650 w 450497"/>
                <a:gd name="connsiteY2" fmla="*/ 145808 h 475160"/>
                <a:gd name="connsiteX3" fmla="*/ 333917 w 450497"/>
                <a:gd name="connsiteY3" fmla="*/ 140664 h 475160"/>
                <a:gd name="connsiteX4" fmla="*/ 334174 w 450497"/>
                <a:gd name="connsiteY4" fmla="*/ 137988 h 475160"/>
                <a:gd name="connsiteX5" fmla="*/ 351647 w 450497"/>
                <a:gd name="connsiteY5" fmla="*/ 43658 h 475160"/>
                <a:gd name="connsiteX6" fmla="*/ 162741 w 450497"/>
                <a:gd name="connsiteY6" fmla="*/ 2602 h 475160"/>
                <a:gd name="connsiteX7" fmla="*/ 104090 w 450497"/>
                <a:gd name="connsiteY7" fmla="*/ 224865 h 475160"/>
                <a:gd name="connsiteX8" fmla="*/ -749 w 450497"/>
                <a:gd name="connsiteY8" fmla="*/ 474866 h 475160"/>
                <a:gd name="connsiteX9" fmla="*/ 182536 w 450497"/>
                <a:gd name="connsiteY9" fmla="*/ 474866 h 475160"/>
                <a:gd name="connsiteX10" fmla="*/ 270147 w 450497"/>
                <a:gd name="connsiteY10" fmla="*/ 274719 h 475160"/>
                <a:gd name="connsiteX11" fmla="*/ 283343 w 450497"/>
                <a:gd name="connsiteY11" fmla="*/ 272275 h 475160"/>
                <a:gd name="connsiteX12" fmla="*/ 317067 w 450497"/>
                <a:gd name="connsiteY12" fmla="*/ 255902 h 475160"/>
                <a:gd name="connsiteX13" fmla="*/ 399912 w 450497"/>
                <a:gd name="connsiteY13" fmla="*/ 182588 h 475160"/>
                <a:gd name="connsiteX14" fmla="*/ 417996 w 450497"/>
                <a:gd name="connsiteY14" fmla="*/ 155950 h 475160"/>
                <a:gd name="connsiteX15" fmla="*/ 449521 w 450497"/>
                <a:gd name="connsiteY15" fmla="*/ 66385 h 475160"/>
                <a:gd name="connsiteX16" fmla="*/ 436642 w 450497"/>
                <a:gd name="connsiteY16" fmla="*/ 48191 h 475160"/>
                <a:gd name="connsiteX17" fmla="*/ 426672 w 450497"/>
                <a:gd name="connsiteY17" fmla="*/ 49767 h 47516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Lst>
              <a:rect l="l" t="t" r="r" b="b"/>
              <a:pathLst>
                <a:path w="450497" h="475160">
                  <a:moveTo>
                    <a:pt x="426672" y="49767"/>
                  </a:moveTo>
                  <a:cubicBezTo>
                    <a:pt x="402209" y="61571"/>
                    <a:pt x="384736" y="84213"/>
                    <a:pt x="379506" y="110862"/>
                  </a:cubicBezTo>
                  <a:cubicBezTo>
                    <a:pt x="376244" y="130132"/>
                    <a:pt x="360151" y="144611"/>
                    <a:pt x="340650" y="145808"/>
                  </a:cubicBezTo>
                  <a:cubicBezTo>
                    <a:pt x="337375" y="146248"/>
                    <a:pt x="334357" y="143939"/>
                    <a:pt x="333917" y="140664"/>
                  </a:cubicBezTo>
                  <a:cubicBezTo>
                    <a:pt x="333807" y="139772"/>
                    <a:pt x="333893" y="138856"/>
                    <a:pt x="334174" y="137988"/>
                  </a:cubicBezTo>
                  <a:cubicBezTo>
                    <a:pt x="345526" y="107820"/>
                    <a:pt x="351439" y="75892"/>
                    <a:pt x="351647" y="43658"/>
                  </a:cubicBezTo>
                  <a:cubicBezTo>
                    <a:pt x="302771" y="51844"/>
                    <a:pt x="266114" y="-14749"/>
                    <a:pt x="162741" y="2602"/>
                  </a:cubicBezTo>
                  <a:lnTo>
                    <a:pt x="104090" y="224865"/>
                  </a:lnTo>
                  <a:lnTo>
                    <a:pt x="-749" y="474866"/>
                  </a:lnTo>
                  <a:lnTo>
                    <a:pt x="182536" y="474866"/>
                  </a:lnTo>
                  <a:lnTo>
                    <a:pt x="270147" y="274719"/>
                  </a:lnTo>
                  <a:lnTo>
                    <a:pt x="283343" y="272275"/>
                  </a:lnTo>
                  <a:cubicBezTo>
                    <a:pt x="295855" y="269966"/>
                    <a:pt x="307512" y="264308"/>
                    <a:pt x="317067" y="255902"/>
                  </a:cubicBezTo>
                  <a:lnTo>
                    <a:pt x="399912" y="182588"/>
                  </a:lnTo>
                  <a:cubicBezTo>
                    <a:pt x="408099" y="175379"/>
                    <a:pt x="414318" y="166214"/>
                    <a:pt x="417996" y="155950"/>
                  </a:cubicBezTo>
                  <a:lnTo>
                    <a:pt x="449521" y="66385"/>
                  </a:lnTo>
                  <a:cubicBezTo>
                    <a:pt x="450987" y="57807"/>
                    <a:pt x="445220" y="49657"/>
                    <a:pt x="436642" y="48191"/>
                  </a:cubicBezTo>
                  <a:cubicBezTo>
                    <a:pt x="433233" y="47617"/>
                    <a:pt x="429726" y="48167"/>
                    <a:pt x="426672" y="49767"/>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6</xdr:col>
      <xdr:colOff>307607</xdr:colOff>
      <xdr:row>0</xdr:row>
      <xdr:rowOff>59383</xdr:rowOff>
    </xdr:from>
    <xdr:to>
      <xdr:col>9</xdr:col>
      <xdr:colOff>297562</xdr:colOff>
      <xdr:row>1</xdr:row>
      <xdr:rowOff>123017</xdr:rowOff>
    </xdr:to>
    <xdr:grpSp>
      <xdr:nvGrpSpPr>
        <xdr:cNvPr id="183" name="Group 422">
          <a:hlinkClick xmlns:r="http://schemas.openxmlformats.org/officeDocument/2006/relationships" r:id="rId5"/>
          <a:extLst>
            <a:ext uri="{FF2B5EF4-FFF2-40B4-BE49-F238E27FC236}">
              <a16:creationId xmlns:a16="http://schemas.microsoft.com/office/drawing/2014/main" id="{6E184AD3-6B11-47B9-B267-292ACDD5AD31}"/>
            </a:ext>
          </a:extLst>
        </xdr:cNvPr>
        <xdr:cNvGrpSpPr/>
      </xdr:nvGrpSpPr>
      <xdr:grpSpPr>
        <a:xfrm>
          <a:off x="14963407" y="59383"/>
          <a:ext cx="1818755" cy="889134"/>
          <a:chOff x="13239751" y="341311"/>
          <a:chExt cx="1802272" cy="854288"/>
        </a:xfrm>
      </xdr:grpSpPr>
      <xdr:grpSp>
        <xdr:nvGrpSpPr>
          <xdr:cNvPr id="184" name="Agrupar 15">
            <a:extLst>
              <a:ext uri="{FF2B5EF4-FFF2-40B4-BE49-F238E27FC236}">
                <a16:creationId xmlns:a16="http://schemas.microsoft.com/office/drawing/2014/main" id="{BC012FE9-D0B1-08B9-C3FC-7C558B44DF98}"/>
              </a:ext>
            </a:extLst>
          </xdr:cNvPr>
          <xdr:cNvGrpSpPr/>
        </xdr:nvGrpSpPr>
        <xdr:grpSpPr>
          <a:xfrm>
            <a:off x="13239751" y="341311"/>
            <a:ext cx="1802272" cy="854288"/>
            <a:chOff x="5210175" y="147637"/>
            <a:chExt cx="2365883" cy="1038225"/>
          </a:xfrm>
          <a:solidFill>
            <a:srgbClr val="002060"/>
          </a:solidFill>
        </xdr:grpSpPr>
        <xdr:sp macro="" textlink="">
          <xdr:nvSpPr>
            <xdr:cNvPr id="201" name="Retângulo: Cantos Arredondados 16">
              <a:extLst>
                <a:ext uri="{FF2B5EF4-FFF2-40B4-BE49-F238E27FC236}">
                  <a16:creationId xmlns:a16="http://schemas.microsoft.com/office/drawing/2014/main" id="{D47BC008-A02A-D97B-B93B-144AC01076E5}"/>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900"/>
            </a:p>
          </xdr:txBody>
        </xdr:sp>
        <xdr:sp macro="" textlink="">
          <xdr:nvSpPr>
            <xdr:cNvPr id="202" name="Retângulo: Cantos Arredondados 17">
              <a:extLst>
                <a:ext uri="{FF2B5EF4-FFF2-40B4-BE49-F238E27FC236}">
                  <a16:creationId xmlns:a16="http://schemas.microsoft.com/office/drawing/2014/main" id="{7A36BB5A-99F1-5E1A-9DBB-BCA9C5516FB8}"/>
                </a:ext>
              </a:extLst>
            </xdr:cNvPr>
            <xdr:cNvSpPr/>
          </xdr:nvSpPr>
          <xdr:spPr>
            <a:xfrm>
              <a:off x="5914736" y="363181"/>
              <a:ext cx="1583984" cy="779266"/>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500" b="1">
                  <a:solidFill>
                    <a:schemeClr val="bg1"/>
                  </a:solidFill>
                  <a:latin typeface="+mn-lt"/>
                </a:rPr>
                <a:t>PLANO DE TRABALHO</a:t>
              </a:r>
            </a:p>
          </xdr:txBody>
        </xdr:sp>
      </xdr:grpSp>
      <xdr:grpSp>
        <xdr:nvGrpSpPr>
          <xdr:cNvPr id="185" name="Graphic 2">
            <a:extLst>
              <a:ext uri="{FF2B5EF4-FFF2-40B4-BE49-F238E27FC236}">
                <a16:creationId xmlns:a16="http://schemas.microsoft.com/office/drawing/2014/main" id="{32CFFE02-8551-AC13-923E-EE8DD4B68690}"/>
              </a:ext>
            </a:extLst>
          </xdr:cNvPr>
          <xdr:cNvGrpSpPr/>
        </xdr:nvGrpSpPr>
        <xdr:grpSpPr>
          <a:xfrm>
            <a:off x="13425279" y="571378"/>
            <a:ext cx="416491" cy="453279"/>
            <a:chOff x="7845579" y="1500588"/>
            <a:chExt cx="604404" cy="843863"/>
          </a:xfrm>
        </xdr:grpSpPr>
        <xdr:sp macro="" textlink="">
          <xdr:nvSpPr>
            <xdr:cNvPr id="186" name="Freeform: Shape 286">
              <a:extLst>
                <a:ext uri="{FF2B5EF4-FFF2-40B4-BE49-F238E27FC236}">
                  <a16:creationId xmlns:a16="http://schemas.microsoft.com/office/drawing/2014/main" id="{84A5C5DA-84E6-120C-8CA9-3DF7F5E83FC1}"/>
                </a:ext>
              </a:extLst>
            </xdr:cNvPr>
            <xdr:cNvSpPr/>
          </xdr:nvSpPr>
          <xdr:spPr>
            <a:xfrm>
              <a:off x="7845579" y="1646590"/>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296ACC"/>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87" name="Freeform: Shape 287">
              <a:extLst>
                <a:ext uri="{FF2B5EF4-FFF2-40B4-BE49-F238E27FC236}">
                  <a16:creationId xmlns:a16="http://schemas.microsoft.com/office/drawing/2014/main" id="{2B870A93-BA96-686B-E8CA-372C4B4EFEA9}"/>
                </a:ext>
              </a:extLst>
            </xdr:cNvPr>
            <xdr:cNvSpPr/>
          </xdr:nvSpPr>
          <xdr:spPr>
            <a:xfrm>
              <a:off x="7901002" y="170163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88" name="Freeform: Shape 288">
              <a:extLst>
                <a:ext uri="{FF2B5EF4-FFF2-40B4-BE49-F238E27FC236}">
                  <a16:creationId xmlns:a16="http://schemas.microsoft.com/office/drawing/2014/main" id="{007D95BB-D8A8-CF16-7931-A94B75F4C304}"/>
                </a:ext>
              </a:extLst>
            </xdr:cNvPr>
            <xdr:cNvSpPr/>
          </xdr:nvSpPr>
          <xdr:spPr>
            <a:xfrm>
              <a:off x="7893746" y="1694632"/>
              <a:ext cx="441761" cy="547729"/>
            </a:xfrm>
            <a:custGeom>
              <a:avLst/>
              <a:gdLst>
                <a:gd name="connsiteX0" fmla="*/ 441267 w 441761"/>
                <a:gd name="connsiteY0" fmla="*/ 547609 h 547729"/>
                <a:gd name="connsiteX1" fmla="*/ -495 w 441761"/>
                <a:gd name="connsiteY1" fmla="*/ 547609 h 547729"/>
                <a:gd name="connsiteX2" fmla="*/ -495 w 441761"/>
                <a:gd name="connsiteY2" fmla="*/ -121 h 547729"/>
                <a:gd name="connsiteX3" fmla="*/ 441267 w 441761"/>
                <a:gd name="connsiteY3" fmla="*/ -121 h 547729"/>
                <a:gd name="connsiteX4" fmla="*/ 13767 w 441761"/>
                <a:gd name="connsiteY4" fmla="*/ 533347 h 547729"/>
                <a:gd name="connsiteX5" fmla="*/ 426629 w 441761"/>
                <a:gd name="connsiteY5" fmla="*/ 533347 h 547729"/>
                <a:gd name="connsiteX6" fmla="*/ 426629 w 441761"/>
                <a:gd name="connsiteY6" fmla="*/ 14142 h 547729"/>
                <a:gd name="connsiteX7" fmla="*/ 13767 w 441761"/>
                <a:gd name="connsiteY7" fmla="*/ 14142 h 5477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41761" h="547729">
                  <a:moveTo>
                    <a:pt x="441267" y="547609"/>
                  </a:moveTo>
                  <a:lnTo>
                    <a:pt x="-495" y="547609"/>
                  </a:lnTo>
                  <a:lnTo>
                    <a:pt x="-495" y="-121"/>
                  </a:lnTo>
                  <a:lnTo>
                    <a:pt x="441267" y="-121"/>
                  </a:lnTo>
                  <a:close/>
                  <a:moveTo>
                    <a:pt x="13767" y="533347"/>
                  </a:moveTo>
                  <a:lnTo>
                    <a:pt x="426629" y="533347"/>
                  </a:lnTo>
                  <a:lnTo>
                    <a:pt x="426629" y="14142"/>
                  </a:lnTo>
                  <a:lnTo>
                    <a:pt x="13767" y="1414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89" name="Freeform: Shape 289">
              <a:extLst>
                <a:ext uri="{FF2B5EF4-FFF2-40B4-BE49-F238E27FC236}">
                  <a16:creationId xmlns:a16="http://schemas.microsoft.com/office/drawing/2014/main" id="{3638BE08-55A4-1068-A108-C85ADDF4CD31}"/>
                </a:ext>
              </a:extLst>
            </xdr:cNvPr>
            <xdr:cNvSpPr/>
          </xdr:nvSpPr>
          <xdr:spPr>
            <a:xfrm>
              <a:off x="7954299" y="1500588"/>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EA5D00"/>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90" name="Freeform: Shape 290">
              <a:extLst>
                <a:ext uri="{FF2B5EF4-FFF2-40B4-BE49-F238E27FC236}">
                  <a16:creationId xmlns:a16="http://schemas.microsoft.com/office/drawing/2014/main" id="{8E181610-AB29-4EA7-0819-FE307855A768}"/>
                </a:ext>
              </a:extLst>
            </xdr:cNvPr>
            <xdr:cNvSpPr/>
          </xdr:nvSpPr>
          <xdr:spPr>
            <a:xfrm>
              <a:off x="8108434" y="1570524"/>
              <a:ext cx="221068" cy="34655"/>
            </a:xfrm>
            <a:custGeom>
              <a:avLst/>
              <a:gdLst>
                <a:gd name="connsiteX0" fmla="*/ 0 w 221068"/>
                <a:gd name="connsiteY0" fmla="*/ 0 h 34655"/>
                <a:gd name="connsiteX1" fmla="*/ 221069 w 221068"/>
                <a:gd name="connsiteY1" fmla="*/ 0 h 34655"/>
                <a:gd name="connsiteX2" fmla="*/ 221069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9" y="0"/>
                  </a:lnTo>
                  <a:lnTo>
                    <a:pt x="221069"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91" name="Freeform: Shape 291">
              <a:extLst>
                <a:ext uri="{FF2B5EF4-FFF2-40B4-BE49-F238E27FC236}">
                  <a16:creationId xmlns:a16="http://schemas.microsoft.com/office/drawing/2014/main" id="{3E567C7A-9996-10AF-ECBD-4B0EE5B543D1}"/>
                </a:ext>
              </a:extLst>
            </xdr:cNvPr>
            <xdr:cNvSpPr/>
          </xdr:nvSpPr>
          <xdr:spPr>
            <a:xfrm>
              <a:off x="8043002" y="1651970"/>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92" name="Freeform: Shape 292">
              <a:extLst>
                <a:ext uri="{FF2B5EF4-FFF2-40B4-BE49-F238E27FC236}">
                  <a16:creationId xmlns:a16="http://schemas.microsoft.com/office/drawing/2014/main" id="{2531AA84-C248-1863-3E1C-76F23F580815}"/>
                </a:ext>
              </a:extLst>
            </xdr:cNvPr>
            <xdr:cNvSpPr/>
          </xdr:nvSpPr>
          <xdr:spPr>
            <a:xfrm>
              <a:off x="8043002" y="1733542"/>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93" name="Freeform: Shape 293">
              <a:extLst>
                <a:ext uri="{FF2B5EF4-FFF2-40B4-BE49-F238E27FC236}">
                  <a16:creationId xmlns:a16="http://schemas.microsoft.com/office/drawing/2014/main" id="{C57E808E-F7C0-98CB-A56D-4272D27A1CFE}"/>
                </a:ext>
              </a:extLst>
            </xdr:cNvPr>
            <xdr:cNvSpPr/>
          </xdr:nvSpPr>
          <xdr:spPr>
            <a:xfrm>
              <a:off x="8043002" y="1815113"/>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94" name="Freeform: Shape 294">
              <a:extLst>
                <a:ext uri="{FF2B5EF4-FFF2-40B4-BE49-F238E27FC236}">
                  <a16:creationId xmlns:a16="http://schemas.microsoft.com/office/drawing/2014/main" id="{C29092F2-3236-934D-30FC-1F80FD333AF5}"/>
                </a:ext>
              </a:extLst>
            </xdr:cNvPr>
            <xdr:cNvSpPr/>
          </xdr:nvSpPr>
          <xdr:spPr>
            <a:xfrm>
              <a:off x="8043002" y="189655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95" name="Freeform: Shape 295">
              <a:extLst>
                <a:ext uri="{FF2B5EF4-FFF2-40B4-BE49-F238E27FC236}">
                  <a16:creationId xmlns:a16="http://schemas.microsoft.com/office/drawing/2014/main" id="{B3BCD809-8EF0-CD3F-8614-975B647C7F62}"/>
                </a:ext>
              </a:extLst>
            </xdr:cNvPr>
            <xdr:cNvSpPr/>
          </xdr:nvSpPr>
          <xdr:spPr>
            <a:xfrm>
              <a:off x="8022609" y="181085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96" name="Freeform: Shape 296">
              <a:extLst>
                <a:ext uri="{FF2B5EF4-FFF2-40B4-BE49-F238E27FC236}">
                  <a16:creationId xmlns:a16="http://schemas.microsoft.com/office/drawing/2014/main" id="{FC7707CE-B2C5-35A5-0A53-1DB2B507A2BF}"/>
                </a:ext>
              </a:extLst>
            </xdr:cNvPr>
            <xdr:cNvSpPr/>
          </xdr:nvSpPr>
          <xdr:spPr>
            <a:xfrm>
              <a:off x="8162481" y="1898436"/>
              <a:ext cx="221068" cy="34655"/>
            </a:xfrm>
            <a:custGeom>
              <a:avLst/>
              <a:gdLst>
                <a:gd name="connsiteX0" fmla="*/ 0 w 221068"/>
                <a:gd name="connsiteY0" fmla="*/ 0 h 34655"/>
                <a:gd name="connsiteX1" fmla="*/ 221068 w 221068"/>
                <a:gd name="connsiteY1" fmla="*/ 0 h 34655"/>
                <a:gd name="connsiteX2" fmla="*/ 221068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8" y="0"/>
                  </a:lnTo>
                  <a:lnTo>
                    <a:pt x="221068"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97" name="Freeform: Shape 297">
              <a:extLst>
                <a:ext uri="{FF2B5EF4-FFF2-40B4-BE49-F238E27FC236}">
                  <a16:creationId xmlns:a16="http://schemas.microsoft.com/office/drawing/2014/main" id="{C791D300-D2A6-31AD-5C94-9FB8CB22173E}"/>
                </a:ext>
              </a:extLst>
            </xdr:cNvPr>
            <xdr:cNvSpPr/>
          </xdr:nvSpPr>
          <xdr:spPr>
            <a:xfrm>
              <a:off x="8097049" y="198000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98" name="Freeform: Shape 298">
              <a:extLst>
                <a:ext uri="{FF2B5EF4-FFF2-40B4-BE49-F238E27FC236}">
                  <a16:creationId xmlns:a16="http://schemas.microsoft.com/office/drawing/2014/main" id="{D3CD3E39-2FC7-57DE-841A-7FCEFF290694}"/>
                </a:ext>
              </a:extLst>
            </xdr:cNvPr>
            <xdr:cNvSpPr/>
          </xdr:nvSpPr>
          <xdr:spPr>
            <a:xfrm>
              <a:off x="8097049" y="206157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99" name="Freeform: Shape 299">
              <a:extLst>
                <a:ext uri="{FF2B5EF4-FFF2-40B4-BE49-F238E27FC236}">
                  <a16:creationId xmlns:a16="http://schemas.microsoft.com/office/drawing/2014/main" id="{561671BB-CD38-7D18-AAB7-E91295F32C18}"/>
                </a:ext>
              </a:extLst>
            </xdr:cNvPr>
            <xdr:cNvSpPr/>
          </xdr:nvSpPr>
          <xdr:spPr>
            <a:xfrm>
              <a:off x="8097049" y="2143025"/>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00" name="Freeform: Shape 300">
              <a:extLst>
                <a:ext uri="{FF2B5EF4-FFF2-40B4-BE49-F238E27FC236}">
                  <a16:creationId xmlns:a16="http://schemas.microsoft.com/office/drawing/2014/main" id="{5F88C335-17E3-FE9E-8BE4-7FA9CF1FBC50}"/>
                </a:ext>
              </a:extLst>
            </xdr:cNvPr>
            <xdr:cNvSpPr/>
          </xdr:nvSpPr>
          <xdr:spPr>
            <a:xfrm>
              <a:off x="8097049" y="222459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grpSp>
    </xdr:grpSp>
    <xdr:clientData/>
  </xdr:twoCellAnchor>
  <xdr:twoCellAnchor>
    <xdr:from>
      <xdr:col>3</xdr:col>
      <xdr:colOff>692553</xdr:colOff>
      <xdr:row>0</xdr:row>
      <xdr:rowOff>54550</xdr:rowOff>
    </xdr:from>
    <xdr:to>
      <xdr:col>4</xdr:col>
      <xdr:colOff>483910</xdr:colOff>
      <xdr:row>1</xdr:row>
      <xdr:rowOff>126143</xdr:rowOff>
    </xdr:to>
    <xdr:grpSp>
      <xdr:nvGrpSpPr>
        <xdr:cNvPr id="203" name="Group 182">
          <a:hlinkClick xmlns:r="http://schemas.openxmlformats.org/officeDocument/2006/relationships" r:id="rId6"/>
          <a:extLst>
            <a:ext uri="{FF2B5EF4-FFF2-40B4-BE49-F238E27FC236}">
              <a16:creationId xmlns:a16="http://schemas.microsoft.com/office/drawing/2014/main" id="{37DEBA58-24DC-4271-B0B2-25C519D23044}"/>
            </a:ext>
          </a:extLst>
        </xdr:cNvPr>
        <xdr:cNvGrpSpPr/>
      </xdr:nvGrpSpPr>
      <xdr:grpSpPr>
        <a:xfrm>
          <a:off x="4705753" y="54550"/>
          <a:ext cx="2102757" cy="897093"/>
          <a:chOff x="8811260" y="251459"/>
          <a:chExt cx="1813560" cy="852171"/>
        </a:xfrm>
      </xdr:grpSpPr>
      <xdr:grpSp>
        <xdr:nvGrpSpPr>
          <xdr:cNvPr id="204" name="Agrupar 10">
            <a:extLst>
              <a:ext uri="{FF2B5EF4-FFF2-40B4-BE49-F238E27FC236}">
                <a16:creationId xmlns:a16="http://schemas.microsoft.com/office/drawing/2014/main" id="{39409A26-A118-AB1A-ADF9-FB8FCFD4718D}"/>
              </a:ext>
            </a:extLst>
          </xdr:cNvPr>
          <xdr:cNvGrpSpPr/>
        </xdr:nvGrpSpPr>
        <xdr:grpSpPr>
          <a:xfrm>
            <a:off x="8811260" y="251459"/>
            <a:ext cx="1813560" cy="852171"/>
            <a:chOff x="5210175" y="147637"/>
            <a:chExt cx="2365883" cy="1038225"/>
          </a:xfrm>
          <a:solidFill>
            <a:schemeClr val="bg1">
              <a:lumMod val="50000"/>
            </a:schemeClr>
          </a:solidFill>
        </xdr:grpSpPr>
        <xdr:sp macro="" textlink="">
          <xdr:nvSpPr>
            <xdr:cNvPr id="227" name="Retângulo: Cantos Arredondados 12">
              <a:extLst>
                <a:ext uri="{FF2B5EF4-FFF2-40B4-BE49-F238E27FC236}">
                  <a16:creationId xmlns:a16="http://schemas.microsoft.com/office/drawing/2014/main" id="{C65F4A40-7FC1-FCEE-8FA6-D10BD27675C9}"/>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228" name="Retângulo: Cantos Arredondados 13">
              <a:hlinkClick xmlns:r="http://schemas.openxmlformats.org/officeDocument/2006/relationships" r:id="rId6"/>
              <a:extLst>
                <a:ext uri="{FF2B5EF4-FFF2-40B4-BE49-F238E27FC236}">
                  <a16:creationId xmlns:a16="http://schemas.microsoft.com/office/drawing/2014/main" id="{A69A2659-6949-3086-5757-790D0AA4C8A6}"/>
                </a:ext>
              </a:extLst>
            </xdr:cNvPr>
            <xdr:cNvSpPr/>
          </xdr:nvSpPr>
          <xdr:spPr>
            <a:xfrm>
              <a:off x="5946910" y="384050"/>
              <a:ext cx="1588532" cy="797677"/>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ESTRUTURA</a:t>
              </a:r>
            </a:p>
          </xdr:txBody>
        </xdr:sp>
      </xdr:grpSp>
      <xdr:grpSp>
        <xdr:nvGrpSpPr>
          <xdr:cNvPr id="205" name="Group 184">
            <a:extLst>
              <a:ext uri="{FF2B5EF4-FFF2-40B4-BE49-F238E27FC236}">
                <a16:creationId xmlns:a16="http://schemas.microsoft.com/office/drawing/2014/main" id="{346955BD-5842-092F-4644-A4B955DDD40E}"/>
              </a:ext>
            </a:extLst>
          </xdr:cNvPr>
          <xdr:cNvGrpSpPr/>
        </xdr:nvGrpSpPr>
        <xdr:grpSpPr>
          <a:xfrm>
            <a:off x="8890001" y="488130"/>
            <a:ext cx="581077" cy="489770"/>
            <a:chOff x="6943724" y="1902932"/>
            <a:chExt cx="2763297" cy="2251371"/>
          </a:xfrm>
        </xdr:grpSpPr>
        <xdr:sp macro="" textlink="">
          <xdr:nvSpPr>
            <xdr:cNvPr id="206" name="Freeform: Shape 185">
              <a:extLst>
                <a:ext uri="{FF2B5EF4-FFF2-40B4-BE49-F238E27FC236}">
                  <a16:creationId xmlns:a16="http://schemas.microsoft.com/office/drawing/2014/main" id="{2FC83F53-E5D1-6C5C-FA07-29AEDB935077}"/>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07" name="Freeform: Shape 186">
              <a:extLst>
                <a:ext uri="{FF2B5EF4-FFF2-40B4-BE49-F238E27FC236}">
                  <a16:creationId xmlns:a16="http://schemas.microsoft.com/office/drawing/2014/main" id="{BEA02438-2F5F-7BD2-AB06-76D8804F3327}"/>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08" name="Freeform: Shape 187">
              <a:extLst>
                <a:ext uri="{FF2B5EF4-FFF2-40B4-BE49-F238E27FC236}">
                  <a16:creationId xmlns:a16="http://schemas.microsoft.com/office/drawing/2014/main" id="{A4FA5991-D4B9-B531-755A-3EB4FEA62234}"/>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09" name="Freeform: Shape 188">
              <a:extLst>
                <a:ext uri="{FF2B5EF4-FFF2-40B4-BE49-F238E27FC236}">
                  <a16:creationId xmlns:a16="http://schemas.microsoft.com/office/drawing/2014/main" id="{97203E17-733E-B579-4649-009BD1C06B98}"/>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0" name="Freeform: Shape 189">
              <a:extLst>
                <a:ext uri="{FF2B5EF4-FFF2-40B4-BE49-F238E27FC236}">
                  <a16:creationId xmlns:a16="http://schemas.microsoft.com/office/drawing/2014/main" id="{69FF1B73-BB5D-EE1C-617B-F5F9CF94A321}"/>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1" name="Freeform: Shape 190">
              <a:extLst>
                <a:ext uri="{FF2B5EF4-FFF2-40B4-BE49-F238E27FC236}">
                  <a16:creationId xmlns:a16="http://schemas.microsoft.com/office/drawing/2014/main" id="{F1DFCE04-2072-B3D6-9635-E0A52501A07E}"/>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2" name="Freeform: Shape 191">
              <a:extLst>
                <a:ext uri="{FF2B5EF4-FFF2-40B4-BE49-F238E27FC236}">
                  <a16:creationId xmlns:a16="http://schemas.microsoft.com/office/drawing/2014/main" id="{B5CC0964-4FBF-0060-4B09-68F8F85340CC}"/>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3" name="Freeform: Shape 192">
              <a:extLst>
                <a:ext uri="{FF2B5EF4-FFF2-40B4-BE49-F238E27FC236}">
                  <a16:creationId xmlns:a16="http://schemas.microsoft.com/office/drawing/2014/main" id="{2512D7E0-E884-66D0-500C-47511CEF2877}"/>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4" name="Freeform: Shape 193">
              <a:extLst>
                <a:ext uri="{FF2B5EF4-FFF2-40B4-BE49-F238E27FC236}">
                  <a16:creationId xmlns:a16="http://schemas.microsoft.com/office/drawing/2014/main" id="{1F1528C1-0E31-136E-4A83-57D9F303BE21}"/>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5" name="TextBox 37">
              <a:extLst>
                <a:ext uri="{FF2B5EF4-FFF2-40B4-BE49-F238E27FC236}">
                  <a16:creationId xmlns:a16="http://schemas.microsoft.com/office/drawing/2014/main" id="{479BB730-1DC3-C7FF-188D-B69F0808F64F}"/>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216" name="TextBox 38">
              <a:extLst>
                <a:ext uri="{FF2B5EF4-FFF2-40B4-BE49-F238E27FC236}">
                  <a16:creationId xmlns:a16="http://schemas.microsoft.com/office/drawing/2014/main" id="{99844C09-17EA-41E7-8B39-AB33B9C056D6}"/>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217" name="Freeform: Shape 196">
              <a:extLst>
                <a:ext uri="{FF2B5EF4-FFF2-40B4-BE49-F238E27FC236}">
                  <a16:creationId xmlns:a16="http://schemas.microsoft.com/office/drawing/2014/main" id="{F8DAA378-1B5B-528C-A062-48EB2E4E309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8" name="Freeform: Shape 197">
              <a:extLst>
                <a:ext uri="{FF2B5EF4-FFF2-40B4-BE49-F238E27FC236}">
                  <a16:creationId xmlns:a16="http://schemas.microsoft.com/office/drawing/2014/main" id="{97B8CF12-2BFF-B495-4ABE-8C5226DB834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9" name="Freeform: Shape 198">
              <a:extLst>
                <a:ext uri="{FF2B5EF4-FFF2-40B4-BE49-F238E27FC236}">
                  <a16:creationId xmlns:a16="http://schemas.microsoft.com/office/drawing/2014/main" id="{549CF013-1E5F-C5A0-EA77-C006982C64FF}"/>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0" name="Freeform: Shape 199">
              <a:extLst>
                <a:ext uri="{FF2B5EF4-FFF2-40B4-BE49-F238E27FC236}">
                  <a16:creationId xmlns:a16="http://schemas.microsoft.com/office/drawing/2014/main" id="{679D1011-8492-9D7A-EAB9-FD83F8FDB698}"/>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1" name="Freeform: Shape 200">
              <a:extLst>
                <a:ext uri="{FF2B5EF4-FFF2-40B4-BE49-F238E27FC236}">
                  <a16:creationId xmlns:a16="http://schemas.microsoft.com/office/drawing/2014/main" id="{092C4E31-9ECD-CE16-9802-0B96C5F7DA9E}"/>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2" name="Freeform: Shape 201">
              <a:extLst>
                <a:ext uri="{FF2B5EF4-FFF2-40B4-BE49-F238E27FC236}">
                  <a16:creationId xmlns:a16="http://schemas.microsoft.com/office/drawing/2014/main" id="{1EC920ED-5F1D-BC77-C51E-AD5C8F0AF213}"/>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3" name="Freeform: Shape 202">
              <a:extLst>
                <a:ext uri="{FF2B5EF4-FFF2-40B4-BE49-F238E27FC236}">
                  <a16:creationId xmlns:a16="http://schemas.microsoft.com/office/drawing/2014/main" id="{ACA744AD-A0C3-9A87-AD55-B7C9D9D2F4F1}"/>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4" name="Freeform: Shape 203">
              <a:extLst>
                <a:ext uri="{FF2B5EF4-FFF2-40B4-BE49-F238E27FC236}">
                  <a16:creationId xmlns:a16="http://schemas.microsoft.com/office/drawing/2014/main" id="{D6F4EF86-39D7-0C4D-8A1E-EED900969163}"/>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5" name="Freeform: Shape 204">
              <a:extLst>
                <a:ext uri="{FF2B5EF4-FFF2-40B4-BE49-F238E27FC236}">
                  <a16:creationId xmlns:a16="http://schemas.microsoft.com/office/drawing/2014/main" id="{85AFA788-D0F0-1613-7A29-51AF64EF7D2D}"/>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6" name="Freeform: Shape 205">
              <a:extLst>
                <a:ext uri="{FF2B5EF4-FFF2-40B4-BE49-F238E27FC236}">
                  <a16:creationId xmlns:a16="http://schemas.microsoft.com/office/drawing/2014/main" id="{08661485-6444-028A-D43B-9C2B9EB444D7}"/>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4</xdr:col>
      <xdr:colOff>826538</xdr:colOff>
      <xdr:row>0</xdr:row>
      <xdr:rowOff>47746</xdr:rowOff>
    </xdr:from>
    <xdr:to>
      <xdr:col>4</xdr:col>
      <xdr:colOff>2846110</xdr:colOff>
      <xdr:row>1</xdr:row>
      <xdr:rowOff>125054</xdr:rowOff>
    </xdr:to>
    <xdr:grpSp>
      <xdr:nvGrpSpPr>
        <xdr:cNvPr id="229" name="Group 182">
          <a:hlinkClick xmlns:r="http://schemas.openxmlformats.org/officeDocument/2006/relationships" r:id="rId7"/>
          <a:extLst>
            <a:ext uri="{FF2B5EF4-FFF2-40B4-BE49-F238E27FC236}">
              <a16:creationId xmlns:a16="http://schemas.microsoft.com/office/drawing/2014/main" id="{4026A590-9A2B-4E33-B4AA-ABBC01FA9D8E}"/>
            </a:ext>
          </a:extLst>
        </xdr:cNvPr>
        <xdr:cNvGrpSpPr/>
      </xdr:nvGrpSpPr>
      <xdr:grpSpPr>
        <a:xfrm>
          <a:off x="7151138" y="47746"/>
          <a:ext cx="2019572" cy="902808"/>
          <a:chOff x="8811260" y="251459"/>
          <a:chExt cx="1813560" cy="852171"/>
        </a:xfrm>
      </xdr:grpSpPr>
      <xdr:grpSp>
        <xdr:nvGrpSpPr>
          <xdr:cNvPr id="230" name="Agrupar 10">
            <a:extLst>
              <a:ext uri="{FF2B5EF4-FFF2-40B4-BE49-F238E27FC236}">
                <a16:creationId xmlns:a16="http://schemas.microsoft.com/office/drawing/2014/main" id="{15C8EC61-4E43-113A-CFEF-4C4FB8C17310}"/>
              </a:ext>
            </a:extLst>
          </xdr:cNvPr>
          <xdr:cNvGrpSpPr/>
        </xdr:nvGrpSpPr>
        <xdr:grpSpPr>
          <a:xfrm>
            <a:off x="8811260" y="251459"/>
            <a:ext cx="1813560" cy="852171"/>
            <a:chOff x="5210175" y="147637"/>
            <a:chExt cx="2365883" cy="1038225"/>
          </a:xfrm>
          <a:solidFill>
            <a:schemeClr val="bg1">
              <a:lumMod val="50000"/>
            </a:schemeClr>
          </a:solidFill>
        </xdr:grpSpPr>
        <xdr:sp macro="" textlink="">
          <xdr:nvSpPr>
            <xdr:cNvPr id="253" name="Retângulo: Cantos Arredondados 12">
              <a:extLst>
                <a:ext uri="{FF2B5EF4-FFF2-40B4-BE49-F238E27FC236}">
                  <a16:creationId xmlns:a16="http://schemas.microsoft.com/office/drawing/2014/main" id="{043D7D98-B2CE-EB08-81A3-39CE3C46E66C}"/>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254" name="Retângulo: Cantos Arredondados 13">
              <a:hlinkClick xmlns:r="http://schemas.openxmlformats.org/officeDocument/2006/relationships" r:id="rId7"/>
              <a:extLst>
                <a:ext uri="{FF2B5EF4-FFF2-40B4-BE49-F238E27FC236}">
                  <a16:creationId xmlns:a16="http://schemas.microsoft.com/office/drawing/2014/main" id="{9E001D54-3110-870F-A0C5-BF3FAB1E7AD4}"/>
                </a:ext>
              </a:extLst>
            </xdr:cNvPr>
            <xdr:cNvSpPr/>
          </xdr:nvSpPr>
          <xdr:spPr>
            <a:xfrm>
              <a:off x="5946909" y="365995"/>
              <a:ext cx="1588531" cy="815731"/>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SEGURANÇA</a:t>
              </a:r>
            </a:p>
          </xdr:txBody>
        </xdr:sp>
      </xdr:grpSp>
      <xdr:grpSp>
        <xdr:nvGrpSpPr>
          <xdr:cNvPr id="231" name="Group 184">
            <a:extLst>
              <a:ext uri="{FF2B5EF4-FFF2-40B4-BE49-F238E27FC236}">
                <a16:creationId xmlns:a16="http://schemas.microsoft.com/office/drawing/2014/main" id="{A90E8885-3B06-7390-2D26-3A9C07C8D339}"/>
              </a:ext>
            </a:extLst>
          </xdr:cNvPr>
          <xdr:cNvGrpSpPr/>
        </xdr:nvGrpSpPr>
        <xdr:grpSpPr>
          <a:xfrm>
            <a:off x="8890001" y="488130"/>
            <a:ext cx="581077" cy="489770"/>
            <a:chOff x="6943724" y="1902932"/>
            <a:chExt cx="2763297" cy="2251371"/>
          </a:xfrm>
        </xdr:grpSpPr>
        <xdr:sp macro="" textlink="">
          <xdr:nvSpPr>
            <xdr:cNvPr id="232" name="Freeform: Shape 185">
              <a:extLst>
                <a:ext uri="{FF2B5EF4-FFF2-40B4-BE49-F238E27FC236}">
                  <a16:creationId xmlns:a16="http://schemas.microsoft.com/office/drawing/2014/main" id="{5F5BDCA2-99EB-CF1B-BAA8-7E80DA956E4F}"/>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3" name="Freeform: Shape 186">
              <a:extLst>
                <a:ext uri="{FF2B5EF4-FFF2-40B4-BE49-F238E27FC236}">
                  <a16:creationId xmlns:a16="http://schemas.microsoft.com/office/drawing/2014/main" id="{5ABAD218-ED8E-4791-B8F4-28A44CB42A64}"/>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4" name="Freeform: Shape 187">
              <a:extLst>
                <a:ext uri="{FF2B5EF4-FFF2-40B4-BE49-F238E27FC236}">
                  <a16:creationId xmlns:a16="http://schemas.microsoft.com/office/drawing/2014/main" id="{0DCC7A23-2C37-DA73-B3C7-4B7D899B456E}"/>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5" name="Freeform: Shape 188">
              <a:extLst>
                <a:ext uri="{FF2B5EF4-FFF2-40B4-BE49-F238E27FC236}">
                  <a16:creationId xmlns:a16="http://schemas.microsoft.com/office/drawing/2014/main" id="{5A883FB2-1C8B-2722-B333-4F9098535368}"/>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6" name="Freeform: Shape 189">
              <a:extLst>
                <a:ext uri="{FF2B5EF4-FFF2-40B4-BE49-F238E27FC236}">
                  <a16:creationId xmlns:a16="http://schemas.microsoft.com/office/drawing/2014/main" id="{A6DA179C-578D-D1F0-C51C-1E355F1E9034}"/>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7" name="Freeform: Shape 190">
              <a:extLst>
                <a:ext uri="{FF2B5EF4-FFF2-40B4-BE49-F238E27FC236}">
                  <a16:creationId xmlns:a16="http://schemas.microsoft.com/office/drawing/2014/main" id="{45B1EACF-83AC-5394-7113-8150104D1851}"/>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8" name="Freeform: Shape 191">
              <a:extLst>
                <a:ext uri="{FF2B5EF4-FFF2-40B4-BE49-F238E27FC236}">
                  <a16:creationId xmlns:a16="http://schemas.microsoft.com/office/drawing/2014/main" id="{8057EB65-261A-40CB-DFDA-C172DB4E766A}"/>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9" name="Freeform: Shape 192">
              <a:extLst>
                <a:ext uri="{FF2B5EF4-FFF2-40B4-BE49-F238E27FC236}">
                  <a16:creationId xmlns:a16="http://schemas.microsoft.com/office/drawing/2014/main" id="{2BF1801F-DBBA-772F-00A9-9BAB2C25DEDA}"/>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0" name="Freeform: Shape 193">
              <a:extLst>
                <a:ext uri="{FF2B5EF4-FFF2-40B4-BE49-F238E27FC236}">
                  <a16:creationId xmlns:a16="http://schemas.microsoft.com/office/drawing/2014/main" id="{30FF57B8-BBAF-92CD-82B2-50431437418C}"/>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1" name="TextBox 37">
              <a:extLst>
                <a:ext uri="{FF2B5EF4-FFF2-40B4-BE49-F238E27FC236}">
                  <a16:creationId xmlns:a16="http://schemas.microsoft.com/office/drawing/2014/main" id="{9333FA10-D49D-730A-3CD3-58578B428D9F}"/>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242" name="TextBox 38">
              <a:extLst>
                <a:ext uri="{FF2B5EF4-FFF2-40B4-BE49-F238E27FC236}">
                  <a16:creationId xmlns:a16="http://schemas.microsoft.com/office/drawing/2014/main" id="{B24D2911-2FDC-A45C-9962-547087502C03}"/>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243" name="Freeform: Shape 196">
              <a:extLst>
                <a:ext uri="{FF2B5EF4-FFF2-40B4-BE49-F238E27FC236}">
                  <a16:creationId xmlns:a16="http://schemas.microsoft.com/office/drawing/2014/main" id="{FFB1284E-606B-D4D4-D7DF-0CCAC103A49A}"/>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4" name="Freeform: Shape 197">
              <a:extLst>
                <a:ext uri="{FF2B5EF4-FFF2-40B4-BE49-F238E27FC236}">
                  <a16:creationId xmlns:a16="http://schemas.microsoft.com/office/drawing/2014/main" id="{E2C73F9D-76E2-F4FB-7C3A-D472C7EC5B9E}"/>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5" name="Freeform: Shape 198">
              <a:extLst>
                <a:ext uri="{FF2B5EF4-FFF2-40B4-BE49-F238E27FC236}">
                  <a16:creationId xmlns:a16="http://schemas.microsoft.com/office/drawing/2014/main" id="{19DE344D-E60C-3FC1-9F13-F4D0A830852E}"/>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6" name="Freeform: Shape 199">
              <a:extLst>
                <a:ext uri="{FF2B5EF4-FFF2-40B4-BE49-F238E27FC236}">
                  <a16:creationId xmlns:a16="http://schemas.microsoft.com/office/drawing/2014/main" id="{53489ECD-07C3-D767-D00D-6D34495AA7D3}"/>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7" name="Freeform: Shape 200">
              <a:extLst>
                <a:ext uri="{FF2B5EF4-FFF2-40B4-BE49-F238E27FC236}">
                  <a16:creationId xmlns:a16="http://schemas.microsoft.com/office/drawing/2014/main" id="{AD843EE2-6D76-BF4D-161C-621F22B911B3}"/>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8" name="Freeform: Shape 201">
              <a:extLst>
                <a:ext uri="{FF2B5EF4-FFF2-40B4-BE49-F238E27FC236}">
                  <a16:creationId xmlns:a16="http://schemas.microsoft.com/office/drawing/2014/main" id="{E746B513-B02D-575A-2E16-6071E9DDED22}"/>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9" name="Freeform: Shape 202">
              <a:extLst>
                <a:ext uri="{FF2B5EF4-FFF2-40B4-BE49-F238E27FC236}">
                  <a16:creationId xmlns:a16="http://schemas.microsoft.com/office/drawing/2014/main" id="{930CCE4D-5721-E8AB-E80B-1CE339FC8161}"/>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0" name="Freeform: Shape 203">
              <a:extLst>
                <a:ext uri="{FF2B5EF4-FFF2-40B4-BE49-F238E27FC236}">
                  <a16:creationId xmlns:a16="http://schemas.microsoft.com/office/drawing/2014/main" id="{183F41CA-70E0-9B34-BB58-1D8E754F400A}"/>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1" name="Freeform: Shape 204">
              <a:extLst>
                <a:ext uri="{FF2B5EF4-FFF2-40B4-BE49-F238E27FC236}">
                  <a16:creationId xmlns:a16="http://schemas.microsoft.com/office/drawing/2014/main" id="{B4D6C40A-4F9C-02C6-3881-C22EBC74E534}"/>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2" name="Freeform: Shape 205">
              <a:extLst>
                <a:ext uri="{FF2B5EF4-FFF2-40B4-BE49-F238E27FC236}">
                  <a16:creationId xmlns:a16="http://schemas.microsoft.com/office/drawing/2014/main" id="{AE3D038F-CE0D-7DCA-74C3-E19384EC1731}"/>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4</xdr:col>
      <xdr:colOff>3218397</xdr:colOff>
      <xdr:row>0</xdr:row>
      <xdr:rowOff>48834</xdr:rowOff>
    </xdr:from>
    <xdr:to>
      <xdr:col>5</xdr:col>
      <xdr:colOff>1588471</xdr:colOff>
      <xdr:row>1</xdr:row>
      <xdr:rowOff>124257</xdr:rowOff>
    </xdr:to>
    <xdr:grpSp>
      <xdr:nvGrpSpPr>
        <xdr:cNvPr id="255" name="Group 182">
          <a:hlinkClick xmlns:r="http://schemas.openxmlformats.org/officeDocument/2006/relationships" r:id="rId8"/>
          <a:extLst>
            <a:ext uri="{FF2B5EF4-FFF2-40B4-BE49-F238E27FC236}">
              <a16:creationId xmlns:a16="http://schemas.microsoft.com/office/drawing/2014/main" id="{913C6847-4B24-4665-A59F-3ACB2587BAFE}"/>
            </a:ext>
          </a:extLst>
        </xdr:cNvPr>
        <xdr:cNvGrpSpPr/>
      </xdr:nvGrpSpPr>
      <xdr:grpSpPr>
        <a:xfrm>
          <a:off x="9542997" y="48834"/>
          <a:ext cx="2942074" cy="900923"/>
          <a:chOff x="8811259" y="251459"/>
          <a:chExt cx="1856261" cy="852171"/>
        </a:xfrm>
      </xdr:grpSpPr>
      <xdr:grpSp>
        <xdr:nvGrpSpPr>
          <xdr:cNvPr id="256" name="Agrupar 10">
            <a:extLst>
              <a:ext uri="{FF2B5EF4-FFF2-40B4-BE49-F238E27FC236}">
                <a16:creationId xmlns:a16="http://schemas.microsoft.com/office/drawing/2014/main" id="{34C5F02E-FA23-E9DE-E1C8-81084BD4FE22}"/>
              </a:ext>
            </a:extLst>
          </xdr:cNvPr>
          <xdr:cNvGrpSpPr/>
        </xdr:nvGrpSpPr>
        <xdr:grpSpPr>
          <a:xfrm>
            <a:off x="8811259" y="251459"/>
            <a:ext cx="1856261" cy="852171"/>
            <a:chOff x="5210175" y="147637"/>
            <a:chExt cx="2421589" cy="1038225"/>
          </a:xfrm>
          <a:solidFill>
            <a:schemeClr val="bg1">
              <a:lumMod val="50000"/>
            </a:schemeClr>
          </a:solidFill>
        </xdr:grpSpPr>
        <xdr:sp macro="" textlink="">
          <xdr:nvSpPr>
            <xdr:cNvPr id="279" name="Retângulo: Cantos Arredondados 12">
              <a:extLst>
                <a:ext uri="{FF2B5EF4-FFF2-40B4-BE49-F238E27FC236}">
                  <a16:creationId xmlns:a16="http://schemas.microsoft.com/office/drawing/2014/main" id="{475FE83C-1964-9C7F-52F9-35C7717F789A}"/>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280" name="Retângulo: Cantos Arredondados 13">
              <a:hlinkClick xmlns:r="http://schemas.openxmlformats.org/officeDocument/2006/relationships" r:id="rId8"/>
              <a:extLst>
                <a:ext uri="{FF2B5EF4-FFF2-40B4-BE49-F238E27FC236}">
                  <a16:creationId xmlns:a16="http://schemas.microsoft.com/office/drawing/2014/main" id="{E68E9B36-0090-F131-1587-40BA8DC1D6BF}"/>
                </a:ext>
              </a:extLst>
            </xdr:cNvPr>
            <xdr:cNvSpPr/>
          </xdr:nvSpPr>
          <xdr:spPr>
            <a:xfrm>
              <a:off x="5917423" y="398766"/>
              <a:ext cx="1714341" cy="782932"/>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PRIVACIDADE</a:t>
              </a:r>
            </a:p>
          </xdr:txBody>
        </xdr:sp>
      </xdr:grpSp>
      <xdr:grpSp>
        <xdr:nvGrpSpPr>
          <xdr:cNvPr id="257" name="Group 184">
            <a:extLst>
              <a:ext uri="{FF2B5EF4-FFF2-40B4-BE49-F238E27FC236}">
                <a16:creationId xmlns:a16="http://schemas.microsoft.com/office/drawing/2014/main" id="{D2D3B316-1C74-D582-27B4-E0D57290087D}"/>
              </a:ext>
            </a:extLst>
          </xdr:cNvPr>
          <xdr:cNvGrpSpPr/>
        </xdr:nvGrpSpPr>
        <xdr:grpSpPr>
          <a:xfrm>
            <a:off x="8890001" y="488130"/>
            <a:ext cx="581077" cy="489770"/>
            <a:chOff x="6943724" y="1902932"/>
            <a:chExt cx="2763297" cy="2251371"/>
          </a:xfrm>
        </xdr:grpSpPr>
        <xdr:sp macro="" textlink="">
          <xdr:nvSpPr>
            <xdr:cNvPr id="258" name="Freeform: Shape 185">
              <a:extLst>
                <a:ext uri="{FF2B5EF4-FFF2-40B4-BE49-F238E27FC236}">
                  <a16:creationId xmlns:a16="http://schemas.microsoft.com/office/drawing/2014/main" id="{B51B87F5-C298-23D6-7072-76E99AB04006}"/>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9" name="Freeform: Shape 186">
              <a:extLst>
                <a:ext uri="{FF2B5EF4-FFF2-40B4-BE49-F238E27FC236}">
                  <a16:creationId xmlns:a16="http://schemas.microsoft.com/office/drawing/2014/main" id="{67AFF7ED-30DC-9165-AB76-4F7075703F83}"/>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0" name="Freeform: Shape 187">
              <a:extLst>
                <a:ext uri="{FF2B5EF4-FFF2-40B4-BE49-F238E27FC236}">
                  <a16:creationId xmlns:a16="http://schemas.microsoft.com/office/drawing/2014/main" id="{F1DCADBB-2442-B299-AB87-2580B4E1B3CB}"/>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1" name="Freeform: Shape 188">
              <a:extLst>
                <a:ext uri="{FF2B5EF4-FFF2-40B4-BE49-F238E27FC236}">
                  <a16:creationId xmlns:a16="http://schemas.microsoft.com/office/drawing/2014/main" id="{FCBF1757-0F7E-457B-632E-C6FDD59D07D4}"/>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2" name="Freeform: Shape 189">
              <a:extLst>
                <a:ext uri="{FF2B5EF4-FFF2-40B4-BE49-F238E27FC236}">
                  <a16:creationId xmlns:a16="http://schemas.microsoft.com/office/drawing/2014/main" id="{2A9CFAA3-D61F-2266-4A96-45EEC188C1D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3" name="Freeform: Shape 190">
              <a:extLst>
                <a:ext uri="{FF2B5EF4-FFF2-40B4-BE49-F238E27FC236}">
                  <a16:creationId xmlns:a16="http://schemas.microsoft.com/office/drawing/2014/main" id="{A33F7F88-A16A-2BE3-3732-B6415975BB12}"/>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4" name="Freeform: Shape 191">
              <a:extLst>
                <a:ext uri="{FF2B5EF4-FFF2-40B4-BE49-F238E27FC236}">
                  <a16:creationId xmlns:a16="http://schemas.microsoft.com/office/drawing/2014/main" id="{A2700EBD-475D-6ACF-FFFA-F43C102A7A16}"/>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5" name="Freeform: Shape 192">
              <a:extLst>
                <a:ext uri="{FF2B5EF4-FFF2-40B4-BE49-F238E27FC236}">
                  <a16:creationId xmlns:a16="http://schemas.microsoft.com/office/drawing/2014/main" id="{771E61BE-23BD-C0B2-63FF-3CA780DC82F7}"/>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6" name="Freeform: Shape 193">
              <a:extLst>
                <a:ext uri="{FF2B5EF4-FFF2-40B4-BE49-F238E27FC236}">
                  <a16:creationId xmlns:a16="http://schemas.microsoft.com/office/drawing/2014/main" id="{0C7AF004-7116-116C-5241-29D2BE910A26}"/>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7" name="TextBox 37">
              <a:extLst>
                <a:ext uri="{FF2B5EF4-FFF2-40B4-BE49-F238E27FC236}">
                  <a16:creationId xmlns:a16="http://schemas.microsoft.com/office/drawing/2014/main" id="{9D6F1C0A-DA74-03C0-9801-BCB942CD412E}"/>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268" name="TextBox 38">
              <a:extLst>
                <a:ext uri="{FF2B5EF4-FFF2-40B4-BE49-F238E27FC236}">
                  <a16:creationId xmlns:a16="http://schemas.microsoft.com/office/drawing/2014/main" id="{0256148B-6874-7B62-18B4-2616C7F2F4A7}"/>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269" name="Freeform: Shape 196">
              <a:extLst>
                <a:ext uri="{FF2B5EF4-FFF2-40B4-BE49-F238E27FC236}">
                  <a16:creationId xmlns:a16="http://schemas.microsoft.com/office/drawing/2014/main" id="{BCAF8496-9335-0416-9E0F-35E10B95B1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0" name="Freeform: Shape 197">
              <a:extLst>
                <a:ext uri="{FF2B5EF4-FFF2-40B4-BE49-F238E27FC236}">
                  <a16:creationId xmlns:a16="http://schemas.microsoft.com/office/drawing/2014/main" id="{C0615114-F590-EDC0-8E10-713F34AB335A}"/>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1" name="Freeform: Shape 198">
              <a:extLst>
                <a:ext uri="{FF2B5EF4-FFF2-40B4-BE49-F238E27FC236}">
                  <a16:creationId xmlns:a16="http://schemas.microsoft.com/office/drawing/2014/main" id="{3FDBE733-5451-0E8F-408A-DF86DB732431}"/>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2" name="Freeform: Shape 199">
              <a:extLst>
                <a:ext uri="{FF2B5EF4-FFF2-40B4-BE49-F238E27FC236}">
                  <a16:creationId xmlns:a16="http://schemas.microsoft.com/office/drawing/2014/main" id="{C55D2F2B-80DB-E8F2-BD65-58996013CE08}"/>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3" name="Freeform: Shape 200">
              <a:extLst>
                <a:ext uri="{FF2B5EF4-FFF2-40B4-BE49-F238E27FC236}">
                  <a16:creationId xmlns:a16="http://schemas.microsoft.com/office/drawing/2014/main" id="{6F4835BD-8422-2EAF-CC50-48BC1011E45E}"/>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4" name="Freeform: Shape 201">
              <a:extLst>
                <a:ext uri="{FF2B5EF4-FFF2-40B4-BE49-F238E27FC236}">
                  <a16:creationId xmlns:a16="http://schemas.microsoft.com/office/drawing/2014/main" id="{4C93CF3B-BC0B-DB66-1B66-62B7A5399CFD}"/>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5" name="Freeform: Shape 202">
              <a:extLst>
                <a:ext uri="{FF2B5EF4-FFF2-40B4-BE49-F238E27FC236}">
                  <a16:creationId xmlns:a16="http://schemas.microsoft.com/office/drawing/2014/main" id="{08E517E4-316C-A2A8-8918-6CB9079A8062}"/>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6" name="Freeform: Shape 203">
              <a:extLst>
                <a:ext uri="{FF2B5EF4-FFF2-40B4-BE49-F238E27FC236}">
                  <a16:creationId xmlns:a16="http://schemas.microsoft.com/office/drawing/2014/main" id="{D3386118-9886-F8F9-FDA3-ADA59DA4B252}"/>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7" name="Freeform: Shape 204">
              <a:extLst>
                <a:ext uri="{FF2B5EF4-FFF2-40B4-BE49-F238E27FC236}">
                  <a16:creationId xmlns:a16="http://schemas.microsoft.com/office/drawing/2014/main" id="{2B8B19DF-641A-8432-9D96-70332ACE0BB6}"/>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8" name="Freeform: Shape 205">
              <a:extLst>
                <a:ext uri="{FF2B5EF4-FFF2-40B4-BE49-F238E27FC236}">
                  <a16:creationId xmlns:a16="http://schemas.microsoft.com/office/drawing/2014/main" id="{BFB22ACD-6669-F0A6-39D9-8C2653E4C203}"/>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5</xdr:col>
      <xdr:colOff>1893955</xdr:colOff>
      <xdr:row>0</xdr:row>
      <xdr:rowOff>49992</xdr:rowOff>
    </xdr:from>
    <xdr:to>
      <xdr:col>5</xdr:col>
      <xdr:colOff>3767999</xdr:colOff>
      <xdr:row>1</xdr:row>
      <xdr:rowOff>133763</xdr:rowOff>
    </xdr:to>
    <xdr:grpSp>
      <xdr:nvGrpSpPr>
        <xdr:cNvPr id="281" name="Group 9">
          <a:hlinkClick xmlns:r="http://schemas.openxmlformats.org/officeDocument/2006/relationships" r:id="rId9"/>
          <a:extLst>
            <a:ext uri="{FF2B5EF4-FFF2-40B4-BE49-F238E27FC236}">
              <a16:creationId xmlns:a16="http://schemas.microsoft.com/office/drawing/2014/main" id="{26EDC1B6-EFD5-4A29-96D9-7E12406A9677}"/>
            </a:ext>
          </a:extLst>
        </xdr:cNvPr>
        <xdr:cNvGrpSpPr/>
      </xdr:nvGrpSpPr>
      <xdr:grpSpPr>
        <a:xfrm>
          <a:off x="12790555" y="49992"/>
          <a:ext cx="1874044" cy="909271"/>
          <a:chOff x="10716260" y="251459"/>
          <a:chExt cx="1813560" cy="852171"/>
        </a:xfrm>
      </xdr:grpSpPr>
      <xdr:grpSp>
        <xdr:nvGrpSpPr>
          <xdr:cNvPr id="282" name="Agrupar 15">
            <a:extLst>
              <a:ext uri="{FF2B5EF4-FFF2-40B4-BE49-F238E27FC236}">
                <a16:creationId xmlns:a16="http://schemas.microsoft.com/office/drawing/2014/main" id="{F4AF7A95-DCC1-50CD-B056-69F520BC632F}"/>
              </a:ext>
            </a:extLst>
          </xdr:cNvPr>
          <xdr:cNvGrpSpPr/>
        </xdr:nvGrpSpPr>
        <xdr:grpSpPr>
          <a:xfrm>
            <a:off x="10716260" y="251459"/>
            <a:ext cx="1813560" cy="852171"/>
            <a:chOff x="5210175" y="147637"/>
            <a:chExt cx="2365883" cy="1038225"/>
          </a:xfrm>
          <a:solidFill>
            <a:srgbClr val="002060"/>
          </a:solidFill>
        </xdr:grpSpPr>
        <xdr:sp macro="" textlink="">
          <xdr:nvSpPr>
            <xdr:cNvPr id="299" name="Retângulo: Cantos Arredondados 16">
              <a:extLst>
                <a:ext uri="{FF2B5EF4-FFF2-40B4-BE49-F238E27FC236}">
                  <a16:creationId xmlns:a16="http://schemas.microsoft.com/office/drawing/2014/main" id="{C279EC48-B1A5-350C-12DB-1259C0ADFB6B}"/>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900"/>
            </a:p>
          </xdr:txBody>
        </xdr:sp>
        <xdr:sp macro="" textlink="">
          <xdr:nvSpPr>
            <xdr:cNvPr id="300" name="Retângulo: Cantos Arredondados 17">
              <a:extLst>
                <a:ext uri="{FF2B5EF4-FFF2-40B4-BE49-F238E27FC236}">
                  <a16:creationId xmlns:a16="http://schemas.microsoft.com/office/drawing/2014/main" id="{85E9C9E7-1678-19F1-4EEB-60B40400F7A6}"/>
                </a:ext>
              </a:extLst>
            </xdr:cNvPr>
            <xdr:cNvSpPr/>
          </xdr:nvSpPr>
          <xdr:spPr>
            <a:xfrm>
              <a:off x="5982901" y="443574"/>
              <a:ext cx="1583984" cy="485775"/>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500" b="1">
                  <a:solidFill>
                    <a:schemeClr val="bg1"/>
                  </a:solidFill>
                  <a:latin typeface="+mn-lt"/>
                </a:rPr>
                <a:t>RELATÓRIO</a:t>
              </a:r>
            </a:p>
          </xdr:txBody>
        </xdr:sp>
      </xdr:grpSp>
      <xdr:grpSp>
        <xdr:nvGrpSpPr>
          <xdr:cNvPr id="283" name="Graphic 2">
            <a:extLst>
              <a:ext uri="{FF2B5EF4-FFF2-40B4-BE49-F238E27FC236}">
                <a16:creationId xmlns:a16="http://schemas.microsoft.com/office/drawing/2014/main" id="{74197CB4-FC25-AF5C-D686-26C342EAA392}"/>
              </a:ext>
            </a:extLst>
          </xdr:cNvPr>
          <xdr:cNvGrpSpPr/>
        </xdr:nvGrpSpPr>
        <xdr:grpSpPr>
          <a:xfrm>
            <a:off x="10902950" y="457201"/>
            <a:ext cx="419100" cy="452156"/>
            <a:chOff x="7845579" y="1500588"/>
            <a:chExt cx="604404" cy="843863"/>
          </a:xfrm>
        </xdr:grpSpPr>
        <xdr:sp macro="" textlink="">
          <xdr:nvSpPr>
            <xdr:cNvPr id="284" name="Freeform: Shape 12">
              <a:extLst>
                <a:ext uri="{FF2B5EF4-FFF2-40B4-BE49-F238E27FC236}">
                  <a16:creationId xmlns:a16="http://schemas.microsoft.com/office/drawing/2014/main" id="{FA3E22B5-28ED-663E-158F-810B91FB0F2C}"/>
                </a:ext>
              </a:extLst>
            </xdr:cNvPr>
            <xdr:cNvSpPr/>
          </xdr:nvSpPr>
          <xdr:spPr>
            <a:xfrm>
              <a:off x="7845579" y="1646590"/>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296ACC"/>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5" name="Freeform: Shape 13">
              <a:extLst>
                <a:ext uri="{FF2B5EF4-FFF2-40B4-BE49-F238E27FC236}">
                  <a16:creationId xmlns:a16="http://schemas.microsoft.com/office/drawing/2014/main" id="{B9DA807F-29DF-E768-7CA9-1570F7D68B7D}"/>
                </a:ext>
              </a:extLst>
            </xdr:cNvPr>
            <xdr:cNvSpPr/>
          </xdr:nvSpPr>
          <xdr:spPr>
            <a:xfrm>
              <a:off x="7901002" y="170163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6" name="Freeform: Shape 14">
              <a:extLst>
                <a:ext uri="{FF2B5EF4-FFF2-40B4-BE49-F238E27FC236}">
                  <a16:creationId xmlns:a16="http://schemas.microsoft.com/office/drawing/2014/main" id="{396E7A7A-6AA0-E45B-F5E4-F6CFE12B0C43}"/>
                </a:ext>
              </a:extLst>
            </xdr:cNvPr>
            <xdr:cNvSpPr/>
          </xdr:nvSpPr>
          <xdr:spPr>
            <a:xfrm>
              <a:off x="7893746" y="1694632"/>
              <a:ext cx="441761" cy="547729"/>
            </a:xfrm>
            <a:custGeom>
              <a:avLst/>
              <a:gdLst>
                <a:gd name="connsiteX0" fmla="*/ 441267 w 441761"/>
                <a:gd name="connsiteY0" fmla="*/ 547609 h 547729"/>
                <a:gd name="connsiteX1" fmla="*/ -495 w 441761"/>
                <a:gd name="connsiteY1" fmla="*/ 547609 h 547729"/>
                <a:gd name="connsiteX2" fmla="*/ -495 w 441761"/>
                <a:gd name="connsiteY2" fmla="*/ -121 h 547729"/>
                <a:gd name="connsiteX3" fmla="*/ 441267 w 441761"/>
                <a:gd name="connsiteY3" fmla="*/ -121 h 547729"/>
                <a:gd name="connsiteX4" fmla="*/ 13767 w 441761"/>
                <a:gd name="connsiteY4" fmla="*/ 533347 h 547729"/>
                <a:gd name="connsiteX5" fmla="*/ 426629 w 441761"/>
                <a:gd name="connsiteY5" fmla="*/ 533347 h 547729"/>
                <a:gd name="connsiteX6" fmla="*/ 426629 w 441761"/>
                <a:gd name="connsiteY6" fmla="*/ 14142 h 547729"/>
                <a:gd name="connsiteX7" fmla="*/ 13767 w 441761"/>
                <a:gd name="connsiteY7" fmla="*/ 14142 h 5477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41761" h="547729">
                  <a:moveTo>
                    <a:pt x="441267" y="547609"/>
                  </a:moveTo>
                  <a:lnTo>
                    <a:pt x="-495" y="547609"/>
                  </a:lnTo>
                  <a:lnTo>
                    <a:pt x="-495" y="-121"/>
                  </a:lnTo>
                  <a:lnTo>
                    <a:pt x="441267" y="-121"/>
                  </a:lnTo>
                  <a:close/>
                  <a:moveTo>
                    <a:pt x="13767" y="533347"/>
                  </a:moveTo>
                  <a:lnTo>
                    <a:pt x="426629" y="533347"/>
                  </a:lnTo>
                  <a:lnTo>
                    <a:pt x="426629" y="14142"/>
                  </a:lnTo>
                  <a:lnTo>
                    <a:pt x="13767" y="1414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7" name="Freeform: Shape 15">
              <a:extLst>
                <a:ext uri="{FF2B5EF4-FFF2-40B4-BE49-F238E27FC236}">
                  <a16:creationId xmlns:a16="http://schemas.microsoft.com/office/drawing/2014/main" id="{B417106F-2613-FEC0-8814-F89328376918}"/>
                </a:ext>
              </a:extLst>
            </xdr:cNvPr>
            <xdr:cNvSpPr/>
          </xdr:nvSpPr>
          <xdr:spPr>
            <a:xfrm>
              <a:off x="7954299" y="1500588"/>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EA5D00"/>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8" name="Freeform: Shape 16">
              <a:extLst>
                <a:ext uri="{FF2B5EF4-FFF2-40B4-BE49-F238E27FC236}">
                  <a16:creationId xmlns:a16="http://schemas.microsoft.com/office/drawing/2014/main" id="{99F18F2A-AE1C-5722-C575-F32D5295E8F8}"/>
                </a:ext>
              </a:extLst>
            </xdr:cNvPr>
            <xdr:cNvSpPr/>
          </xdr:nvSpPr>
          <xdr:spPr>
            <a:xfrm>
              <a:off x="8108434" y="1570524"/>
              <a:ext cx="221068" cy="34655"/>
            </a:xfrm>
            <a:custGeom>
              <a:avLst/>
              <a:gdLst>
                <a:gd name="connsiteX0" fmla="*/ 0 w 221068"/>
                <a:gd name="connsiteY0" fmla="*/ 0 h 34655"/>
                <a:gd name="connsiteX1" fmla="*/ 221069 w 221068"/>
                <a:gd name="connsiteY1" fmla="*/ 0 h 34655"/>
                <a:gd name="connsiteX2" fmla="*/ 221069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9" y="0"/>
                  </a:lnTo>
                  <a:lnTo>
                    <a:pt x="221069"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9" name="Freeform: Shape 17">
              <a:extLst>
                <a:ext uri="{FF2B5EF4-FFF2-40B4-BE49-F238E27FC236}">
                  <a16:creationId xmlns:a16="http://schemas.microsoft.com/office/drawing/2014/main" id="{0D569DF2-9362-6F9C-235D-36F654FDC23C}"/>
                </a:ext>
              </a:extLst>
            </xdr:cNvPr>
            <xdr:cNvSpPr/>
          </xdr:nvSpPr>
          <xdr:spPr>
            <a:xfrm>
              <a:off x="8043002" y="1651970"/>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90" name="Freeform: Shape 18">
              <a:extLst>
                <a:ext uri="{FF2B5EF4-FFF2-40B4-BE49-F238E27FC236}">
                  <a16:creationId xmlns:a16="http://schemas.microsoft.com/office/drawing/2014/main" id="{67799D9C-A7C9-8F98-5E4E-D556EF3548C4}"/>
                </a:ext>
              </a:extLst>
            </xdr:cNvPr>
            <xdr:cNvSpPr/>
          </xdr:nvSpPr>
          <xdr:spPr>
            <a:xfrm>
              <a:off x="8043002" y="1733542"/>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91" name="Freeform: Shape 19">
              <a:extLst>
                <a:ext uri="{FF2B5EF4-FFF2-40B4-BE49-F238E27FC236}">
                  <a16:creationId xmlns:a16="http://schemas.microsoft.com/office/drawing/2014/main" id="{F8DEDEE4-E46B-DFDF-4CFA-A51CAB7E7448}"/>
                </a:ext>
              </a:extLst>
            </xdr:cNvPr>
            <xdr:cNvSpPr/>
          </xdr:nvSpPr>
          <xdr:spPr>
            <a:xfrm>
              <a:off x="8043002" y="1815113"/>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92" name="Freeform: Shape 20">
              <a:extLst>
                <a:ext uri="{FF2B5EF4-FFF2-40B4-BE49-F238E27FC236}">
                  <a16:creationId xmlns:a16="http://schemas.microsoft.com/office/drawing/2014/main" id="{CC715F4B-D3E3-CC6C-7FB5-8FAEA73FE06E}"/>
                </a:ext>
              </a:extLst>
            </xdr:cNvPr>
            <xdr:cNvSpPr/>
          </xdr:nvSpPr>
          <xdr:spPr>
            <a:xfrm>
              <a:off x="8043002" y="189655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93" name="Freeform: Shape 21">
              <a:extLst>
                <a:ext uri="{FF2B5EF4-FFF2-40B4-BE49-F238E27FC236}">
                  <a16:creationId xmlns:a16="http://schemas.microsoft.com/office/drawing/2014/main" id="{AB4CB353-8ACC-93E4-96DE-55800F0E734E}"/>
                </a:ext>
              </a:extLst>
            </xdr:cNvPr>
            <xdr:cNvSpPr/>
          </xdr:nvSpPr>
          <xdr:spPr>
            <a:xfrm>
              <a:off x="8022609" y="181085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94" name="Freeform: Shape 22">
              <a:extLst>
                <a:ext uri="{FF2B5EF4-FFF2-40B4-BE49-F238E27FC236}">
                  <a16:creationId xmlns:a16="http://schemas.microsoft.com/office/drawing/2014/main" id="{D295D728-8B6E-B0C5-1C76-E124220F44E1}"/>
                </a:ext>
              </a:extLst>
            </xdr:cNvPr>
            <xdr:cNvSpPr/>
          </xdr:nvSpPr>
          <xdr:spPr>
            <a:xfrm>
              <a:off x="8162481" y="1898436"/>
              <a:ext cx="221068" cy="34655"/>
            </a:xfrm>
            <a:custGeom>
              <a:avLst/>
              <a:gdLst>
                <a:gd name="connsiteX0" fmla="*/ 0 w 221068"/>
                <a:gd name="connsiteY0" fmla="*/ 0 h 34655"/>
                <a:gd name="connsiteX1" fmla="*/ 221068 w 221068"/>
                <a:gd name="connsiteY1" fmla="*/ 0 h 34655"/>
                <a:gd name="connsiteX2" fmla="*/ 221068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8" y="0"/>
                  </a:lnTo>
                  <a:lnTo>
                    <a:pt x="221068"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95" name="Freeform: Shape 23">
              <a:extLst>
                <a:ext uri="{FF2B5EF4-FFF2-40B4-BE49-F238E27FC236}">
                  <a16:creationId xmlns:a16="http://schemas.microsoft.com/office/drawing/2014/main" id="{E8414883-F0D7-3CED-BF33-FAB22F731370}"/>
                </a:ext>
              </a:extLst>
            </xdr:cNvPr>
            <xdr:cNvSpPr/>
          </xdr:nvSpPr>
          <xdr:spPr>
            <a:xfrm>
              <a:off x="8097049" y="198000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96" name="Freeform: Shape 24">
              <a:extLst>
                <a:ext uri="{FF2B5EF4-FFF2-40B4-BE49-F238E27FC236}">
                  <a16:creationId xmlns:a16="http://schemas.microsoft.com/office/drawing/2014/main" id="{C08FC2CB-0754-38B3-0996-9BA06F82FFD0}"/>
                </a:ext>
              </a:extLst>
            </xdr:cNvPr>
            <xdr:cNvSpPr/>
          </xdr:nvSpPr>
          <xdr:spPr>
            <a:xfrm>
              <a:off x="8097049" y="206157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97" name="Freeform: Shape 25">
              <a:extLst>
                <a:ext uri="{FF2B5EF4-FFF2-40B4-BE49-F238E27FC236}">
                  <a16:creationId xmlns:a16="http://schemas.microsoft.com/office/drawing/2014/main" id="{E1E3862C-A3F8-77B4-E37E-8AAB2AA4E323}"/>
                </a:ext>
              </a:extLst>
            </xdr:cNvPr>
            <xdr:cNvSpPr/>
          </xdr:nvSpPr>
          <xdr:spPr>
            <a:xfrm>
              <a:off x="8097049" y="2143025"/>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98" name="Freeform: Shape 26">
              <a:extLst>
                <a:ext uri="{FF2B5EF4-FFF2-40B4-BE49-F238E27FC236}">
                  <a16:creationId xmlns:a16="http://schemas.microsoft.com/office/drawing/2014/main" id="{A60074AC-A49A-5D0C-9A90-E0F2FF197DCA}"/>
                </a:ext>
              </a:extLst>
            </xdr:cNvPr>
            <xdr:cNvSpPr/>
          </xdr:nvSpPr>
          <xdr:spPr>
            <a:xfrm>
              <a:off x="8097049" y="222459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grpSp>
    </xdr:grpSp>
    <xdr:clientData/>
  </xdr:twoCellAnchor>
</xdr:wsDr>
</file>

<file path=xl/drawings/drawing7.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16384</xdr:col>
      <xdr:colOff>608647</xdr:colOff>
      <xdr:row>1</xdr:row>
      <xdr:rowOff>855870</xdr:rowOff>
    </xdr:to>
    <xdr:sp macro="" textlink="">
      <xdr:nvSpPr>
        <xdr:cNvPr id="2" name="Retângulo 1">
          <a:extLst>
            <a:ext uri="{FF2B5EF4-FFF2-40B4-BE49-F238E27FC236}">
              <a16:creationId xmlns:a16="http://schemas.microsoft.com/office/drawing/2014/main" id="{00000000-0008-0000-0700-000002000000}"/>
            </a:ext>
          </a:extLst>
        </xdr:cNvPr>
        <xdr:cNvSpPr/>
      </xdr:nvSpPr>
      <xdr:spPr>
        <a:xfrm>
          <a:off x="0" y="0"/>
          <a:ext cx="70456425" cy="1655970"/>
        </a:xfrm>
        <a:prstGeom prst="rect">
          <a:avLst/>
        </a:prstGeom>
        <a:gradFill>
          <a:gsLst>
            <a:gs pos="0">
              <a:srgbClr val="002060"/>
            </a:gs>
            <a:gs pos="100000">
              <a:srgbClr val="3363F4">
                <a:alpha val="80000"/>
              </a:srgbClr>
            </a:gs>
          </a:gsLst>
          <a:lin ang="2700000" scaled="0"/>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1</xdr:col>
      <xdr:colOff>1904</xdr:colOff>
      <xdr:row>0</xdr:row>
      <xdr:rowOff>171449</xdr:rowOff>
    </xdr:from>
    <xdr:to>
      <xdr:col>2</xdr:col>
      <xdr:colOff>326707</xdr:colOff>
      <xdr:row>1</xdr:row>
      <xdr:rowOff>571500</xdr:rowOff>
    </xdr:to>
    <xdr:sp macro="" textlink="">
      <xdr:nvSpPr>
        <xdr:cNvPr id="3" name="Retângulo: Cantos Arredondados 3">
          <a:extLst>
            <a:ext uri="{FF2B5EF4-FFF2-40B4-BE49-F238E27FC236}">
              <a16:creationId xmlns:a16="http://schemas.microsoft.com/office/drawing/2014/main" id="{00000000-0008-0000-0700-000003000000}"/>
            </a:ext>
          </a:extLst>
        </xdr:cNvPr>
        <xdr:cNvSpPr/>
      </xdr:nvSpPr>
      <xdr:spPr>
        <a:xfrm>
          <a:off x="173354" y="171449"/>
          <a:ext cx="1504950" cy="1200151"/>
        </a:xfrm>
        <a:prstGeom prst="roundRect">
          <a:avLst/>
        </a:prstGeom>
        <a:solidFill>
          <a:schemeClr val="bg1"/>
        </a:solidFill>
        <a:ln>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2</xdr:col>
      <xdr:colOff>645637</xdr:colOff>
      <xdr:row>0</xdr:row>
      <xdr:rowOff>497840</xdr:rowOff>
    </xdr:from>
    <xdr:to>
      <xdr:col>4</xdr:col>
      <xdr:colOff>3025430</xdr:colOff>
      <xdr:row>1</xdr:row>
      <xdr:rowOff>359975</xdr:rowOff>
    </xdr:to>
    <xdr:sp macro="" textlink="FORM1!C6">
      <xdr:nvSpPr>
        <xdr:cNvPr id="4" name="CaixaDeTexto 4">
          <a:extLst>
            <a:ext uri="{FF2B5EF4-FFF2-40B4-BE49-F238E27FC236}">
              <a16:creationId xmlns:a16="http://schemas.microsoft.com/office/drawing/2014/main" id="{00000000-0008-0000-0700-000004000000}"/>
            </a:ext>
          </a:extLst>
        </xdr:cNvPr>
        <xdr:cNvSpPr txBox="1"/>
      </xdr:nvSpPr>
      <xdr:spPr>
        <a:xfrm>
          <a:off x="1980089" y="497840"/>
          <a:ext cx="11220898" cy="6622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fld id="{E081F390-E679-45AE-8A92-EB5298301F4B}" type="TxLink">
            <a:rPr lang="en-US" sz="3600" b="1" i="0" u="none" strike="noStrike">
              <a:solidFill>
                <a:schemeClr val="bg1"/>
              </a:solidFill>
              <a:latin typeface="Calibri"/>
              <a:ea typeface="+mn-ea"/>
              <a:cs typeface="Calibri"/>
            </a:rPr>
            <a:pPr/>
            <a:t> </a:t>
          </a:fld>
          <a:endParaRPr lang="pt-BR" sz="3600" b="1" i="0" u="none" strike="noStrike">
            <a:solidFill>
              <a:schemeClr val="bg1"/>
            </a:solidFill>
            <a:latin typeface="Calibri"/>
            <a:ea typeface="+mn-ea"/>
            <a:cs typeface="Calibri"/>
          </a:endParaRPr>
        </a:p>
      </xdr:txBody>
    </xdr:sp>
    <xdr:clientData/>
  </xdr:twoCellAnchor>
  <xdr:twoCellAnchor editAs="oneCell">
    <xdr:from>
      <xdr:col>1</xdr:col>
      <xdr:colOff>58420</xdr:colOff>
      <xdr:row>0</xdr:row>
      <xdr:rowOff>546099</xdr:rowOff>
    </xdr:from>
    <xdr:to>
      <xdr:col>2</xdr:col>
      <xdr:colOff>264606</xdr:colOff>
      <xdr:row>1</xdr:row>
      <xdr:rowOff>285750</xdr:rowOff>
    </xdr:to>
    <xdr:pic>
      <xdr:nvPicPr>
        <xdr:cNvPr id="5" name="Picture 240">
          <a:extLst>
            <a:ext uri="{FF2B5EF4-FFF2-40B4-BE49-F238E27FC236}">
              <a16:creationId xmlns:a16="http://schemas.microsoft.com/office/drawing/2014/main" id="{00000000-0008-0000-0700-000005000000}"/>
            </a:ext>
          </a:extLst>
        </xdr:cNvPr>
        <xdr:cNvPicPr>
          <a:picLocks noChangeAspect="1"/>
        </xdr:cNvPicPr>
      </xdr:nvPicPr>
      <xdr:blipFill>
        <a:blip xmlns:r="http://schemas.openxmlformats.org/officeDocument/2006/relationships" r:embed="rId1"/>
        <a:stretch>
          <a:fillRect/>
        </a:stretch>
      </xdr:blipFill>
      <xdr:spPr>
        <a:xfrm>
          <a:off x="226060" y="549909"/>
          <a:ext cx="1390143" cy="532131"/>
        </a:xfrm>
        <a:prstGeom prst="rect">
          <a:avLst/>
        </a:prstGeom>
      </xdr:spPr>
    </xdr:pic>
    <xdr:clientData/>
  </xdr:twoCellAnchor>
  <xdr:twoCellAnchor>
    <xdr:from>
      <xdr:col>0</xdr:col>
      <xdr:colOff>0</xdr:colOff>
      <xdr:row>1</xdr:row>
      <xdr:rowOff>1619250</xdr:rowOff>
    </xdr:from>
    <xdr:to>
      <xdr:col>39</xdr:col>
      <xdr:colOff>222250</xdr:colOff>
      <xdr:row>2</xdr:row>
      <xdr:rowOff>17145</xdr:rowOff>
    </xdr:to>
    <xdr:cxnSp macro="">
      <xdr:nvCxnSpPr>
        <xdr:cNvPr id="6" name="Conector reto 5">
          <a:extLst>
            <a:ext uri="{FF2B5EF4-FFF2-40B4-BE49-F238E27FC236}">
              <a16:creationId xmlns:a16="http://schemas.microsoft.com/office/drawing/2014/main" id="{00000000-0008-0000-0700-000006000000}"/>
            </a:ext>
          </a:extLst>
        </xdr:cNvPr>
        <xdr:cNvCxnSpPr/>
      </xdr:nvCxnSpPr>
      <xdr:spPr>
        <a:xfrm flipV="1">
          <a:off x="0" y="2415540"/>
          <a:ext cx="62961520" cy="139065"/>
        </a:xfrm>
        <a:prstGeom prst="line">
          <a:avLst/>
        </a:prstGeom>
        <a:ln w="28575">
          <a:solidFill>
            <a:schemeClr val="accent5">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absolute">
    <xdr:from>
      <xdr:col>1</xdr:col>
      <xdr:colOff>669602</xdr:colOff>
      <xdr:row>1</xdr:row>
      <xdr:rowOff>969645</xdr:rowOff>
    </xdr:from>
    <xdr:to>
      <xdr:col>3</xdr:col>
      <xdr:colOff>4228355</xdr:colOff>
      <xdr:row>1</xdr:row>
      <xdr:rowOff>1656821</xdr:rowOff>
    </xdr:to>
    <xdr:sp macro="" textlink="">
      <xdr:nvSpPr>
        <xdr:cNvPr id="7" name="CaixaDeTexto 2">
          <a:extLst>
            <a:ext uri="{FF2B5EF4-FFF2-40B4-BE49-F238E27FC236}">
              <a16:creationId xmlns:a16="http://schemas.microsoft.com/office/drawing/2014/main" id="{00000000-0008-0000-0700-000007000000}"/>
            </a:ext>
          </a:extLst>
        </xdr:cNvPr>
        <xdr:cNvSpPr txBox="1"/>
      </xdr:nvSpPr>
      <xdr:spPr>
        <a:xfrm>
          <a:off x="834385" y="1786890"/>
          <a:ext cx="6634375" cy="6871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pt-BR" sz="3800" b="1" u="sng">
              <a:solidFill>
                <a:srgbClr val="002060"/>
              </a:solidFill>
            </a:rPr>
            <a:t>PLANO</a:t>
          </a:r>
          <a:r>
            <a:rPr lang="pt-BR" sz="3800" b="1" u="sng" baseline="0">
              <a:solidFill>
                <a:srgbClr val="002060"/>
              </a:solidFill>
            </a:rPr>
            <a:t> DE TRABALHO</a:t>
          </a:r>
          <a:endParaRPr lang="pt-BR" sz="3800" b="1" u="sng">
            <a:solidFill>
              <a:srgbClr val="002060"/>
            </a:solidFill>
          </a:endParaRPr>
        </a:p>
      </xdr:txBody>
    </xdr:sp>
    <xdr:clientData/>
  </xdr:twoCellAnchor>
  <xdr:twoCellAnchor>
    <xdr:from>
      <xdr:col>2</xdr:col>
      <xdr:colOff>1672579</xdr:colOff>
      <xdr:row>0</xdr:row>
      <xdr:rowOff>476829</xdr:rowOff>
    </xdr:from>
    <xdr:to>
      <xdr:col>3</xdr:col>
      <xdr:colOff>1741657</xdr:colOff>
      <xdr:row>1</xdr:row>
      <xdr:rowOff>402877</xdr:rowOff>
    </xdr:to>
    <xdr:sp macro="" textlink="FORM1!E5">
      <xdr:nvSpPr>
        <xdr:cNvPr id="6199" name="CaixaDeTexto 20">
          <a:extLst>
            <a:ext uri="{FF2B5EF4-FFF2-40B4-BE49-F238E27FC236}">
              <a16:creationId xmlns:a16="http://schemas.microsoft.com/office/drawing/2014/main" id="{00000000-0008-0000-0700-000037180000}"/>
            </a:ext>
          </a:extLst>
        </xdr:cNvPr>
        <xdr:cNvSpPr txBox="1"/>
      </xdr:nvSpPr>
      <xdr:spPr>
        <a:xfrm>
          <a:off x="1958329" y="476829"/>
          <a:ext cx="2593203" cy="7356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fld id="{D3D57E36-D053-47E0-BAE9-8EA7316FB7C7}" type="TxLink">
            <a:rPr lang="en-US" sz="3600" b="1" i="0" u="none" strike="noStrike">
              <a:solidFill>
                <a:srgbClr val="FFFFFF"/>
              </a:solidFill>
              <a:latin typeface="Calibri"/>
              <a:ea typeface="Calibri"/>
              <a:cs typeface="Calibri"/>
            </a:rPr>
            <a:pPr algn="ctr"/>
            <a:t>MENU: </a:t>
          </a:fld>
          <a:endParaRPr lang="en-US" sz="3600" b="1">
            <a:solidFill>
              <a:schemeClr val="bg1"/>
            </a:solidFill>
          </a:endParaRPr>
        </a:p>
      </xdr:txBody>
    </xdr:sp>
    <xdr:clientData/>
  </xdr:twoCellAnchor>
  <xdr:twoCellAnchor>
    <xdr:from>
      <xdr:col>7</xdr:col>
      <xdr:colOff>1194859</xdr:colOff>
      <xdr:row>0</xdr:row>
      <xdr:rowOff>565150</xdr:rowOff>
    </xdr:from>
    <xdr:to>
      <xdr:col>7</xdr:col>
      <xdr:colOff>1842195</xdr:colOff>
      <xdr:row>1</xdr:row>
      <xdr:rowOff>508000</xdr:rowOff>
    </xdr:to>
    <xdr:sp macro="" textlink="FORM1!$F$18">
      <xdr:nvSpPr>
        <xdr:cNvPr id="6200" name="CaixaDeTexto 20">
          <a:extLst>
            <a:ext uri="{FF2B5EF4-FFF2-40B4-BE49-F238E27FC236}">
              <a16:creationId xmlns:a16="http://schemas.microsoft.com/office/drawing/2014/main" id="{00000000-0008-0000-0700-000038180000}"/>
            </a:ext>
          </a:extLst>
        </xdr:cNvPr>
        <xdr:cNvSpPr txBox="1"/>
      </xdr:nvSpPr>
      <xdr:spPr>
        <a:xfrm>
          <a:off x="23801494" y="563245"/>
          <a:ext cx="647336" cy="7486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fld id="{4B60B39D-DDEA-43AF-B3B1-87DB04B78751}" type="TxLink">
            <a:rPr lang="en-US" sz="3200" b="1" i="0" u="none" strike="noStrike">
              <a:solidFill>
                <a:schemeClr val="bg1"/>
              </a:solidFill>
              <a:latin typeface="Calibri"/>
              <a:cs typeface="Calibri"/>
            </a:rPr>
            <a:pPr/>
            <a:t> </a:t>
          </a:fld>
          <a:endParaRPr lang="en-US" sz="19900" b="1" i="0" u="none" strike="noStrike">
            <a:solidFill>
              <a:schemeClr val="bg1"/>
            </a:solidFill>
            <a:latin typeface="Calibri"/>
            <a:cs typeface="Calibri"/>
          </a:endParaRPr>
        </a:p>
      </xdr:txBody>
    </xdr:sp>
    <xdr:clientData/>
  </xdr:twoCellAnchor>
  <xdr:twoCellAnchor>
    <xdr:from>
      <xdr:col>3</xdr:col>
      <xdr:colOff>1938372</xdr:colOff>
      <xdr:row>0</xdr:row>
      <xdr:rowOff>53342</xdr:rowOff>
    </xdr:from>
    <xdr:to>
      <xdr:col>3</xdr:col>
      <xdr:colOff>5056560</xdr:colOff>
      <xdr:row>1</xdr:row>
      <xdr:rowOff>822896</xdr:rowOff>
    </xdr:to>
    <xdr:grpSp>
      <xdr:nvGrpSpPr>
        <xdr:cNvPr id="6308" name="Group 10">
          <a:hlinkClick xmlns:r="http://schemas.openxmlformats.org/officeDocument/2006/relationships" r:id="rId2"/>
          <a:extLst>
            <a:ext uri="{FF2B5EF4-FFF2-40B4-BE49-F238E27FC236}">
              <a16:creationId xmlns:a16="http://schemas.microsoft.com/office/drawing/2014/main" id="{00000000-0008-0000-0700-0000A4180000}"/>
            </a:ext>
          </a:extLst>
        </xdr:cNvPr>
        <xdr:cNvGrpSpPr/>
      </xdr:nvGrpSpPr>
      <xdr:grpSpPr>
        <a:xfrm>
          <a:off x="5195922" y="53342"/>
          <a:ext cx="3118188" cy="1569654"/>
          <a:chOff x="6906260" y="251459"/>
          <a:chExt cx="1813560" cy="852171"/>
        </a:xfrm>
      </xdr:grpSpPr>
      <xdr:grpSp>
        <xdr:nvGrpSpPr>
          <xdr:cNvPr id="6309" name="Agrupar 6">
            <a:hlinkClick xmlns:r="http://schemas.openxmlformats.org/officeDocument/2006/relationships" r:id="rId3"/>
            <a:extLst>
              <a:ext uri="{FF2B5EF4-FFF2-40B4-BE49-F238E27FC236}">
                <a16:creationId xmlns:a16="http://schemas.microsoft.com/office/drawing/2014/main" id="{00000000-0008-0000-0700-0000A5180000}"/>
              </a:ext>
            </a:extLst>
          </xdr:cNvPr>
          <xdr:cNvGrpSpPr/>
        </xdr:nvGrpSpPr>
        <xdr:grpSpPr>
          <a:xfrm>
            <a:off x="6906260" y="251459"/>
            <a:ext cx="1813560" cy="852171"/>
            <a:chOff x="5210175" y="147637"/>
            <a:chExt cx="2365883" cy="1038225"/>
          </a:xfrm>
          <a:solidFill>
            <a:srgbClr val="002060"/>
          </a:solidFill>
        </xdr:grpSpPr>
        <xdr:sp macro="" textlink="">
          <xdr:nvSpPr>
            <xdr:cNvPr id="6369" name="Retângulo: Cantos Arredondados 7">
              <a:hlinkClick xmlns:r="http://schemas.openxmlformats.org/officeDocument/2006/relationships" r:id="rId2"/>
              <a:extLst>
                <a:ext uri="{FF2B5EF4-FFF2-40B4-BE49-F238E27FC236}">
                  <a16:creationId xmlns:a16="http://schemas.microsoft.com/office/drawing/2014/main" id="{00000000-0008-0000-0700-0000E1180000}"/>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sp macro="" textlink="">
          <xdr:nvSpPr>
            <xdr:cNvPr id="6370" name="Retângulo: Cantos Arredondados 8">
              <a:hlinkClick xmlns:r="http://schemas.openxmlformats.org/officeDocument/2006/relationships" r:id="rId2"/>
              <a:extLst>
                <a:ext uri="{FF2B5EF4-FFF2-40B4-BE49-F238E27FC236}">
                  <a16:creationId xmlns:a16="http://schemas.microsoft.com/office/drawing/2014/main" id="{00000000-0008-0000-0700-0000E2180000}"/>
                </a:ext>
              </a:extLst>
            </xdr:cNvPr>
            <xdr:cNvSpPr/>
          </xdr:nvSpPr>
          <xdr:spPr>
            <a:xfrm>
              <a:off x="5857875" y="419100"/>
              <a:ext cx="1677567" cy="485776"/>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2400" b="1">
                  <a:solidFill>
                    <a:schemeClr val="bg1"/>
                  </a:solidFill>
                  <a:latin typeface="+mn-lt"/>
                </a:rPr>
                <a:t>CADASTROS</a:t>
              </a:r>
            </a:p>
          </xdr:txBody>
        </xdr:sp>
      </xdr:grpSp>
      <xdr:grpSp>
        <xdr:nvGrpSpPr>
          <xdr:cNvPr id="6310" name="Group 12">
            <a:extLst>
              <a:ext uri="{FF2B5EF4-FFF2-40B4-BE49-F238E27FC236}">
                <a16:creationId xmlns:a16="http://schemas.microsoft.com/office/drawing/2014/main" id="{00000000-0008-0000-0700-0000A6180000}"/>
              </a:ext>
            </a:extLst>
          </xdr:cNvPr>
          <xdr:cNvGrpSpPr/>
        </xdr:nvGrpSpPr>
        <xdr:grpSpPr>
          <a:xfrm>
            <a:off x="6985001" y="508000"/>
            <a:ext cx="615950" cy="594035"/>
            <a:chOff x="10426051" y="2130696"/>
            <a:chExt cx="1130901" cy="1090665"/>
          </a:xfrm>
        </xdr:grpSpPr>
        <xdr:sp macro="" textlink="">
          <xdr:nvSpPr>
            <xdr:cNvPr id="6311" name="Freeform: Shape 13">
              <a:extLst>
                <a:ext uri="{FF2B5EF4-FFF2-40B4-BE49-F238E27FC236}">
                  <a16:creationId xmlns:a16="http://schemas.microsoft.com/office/drawing/2014/main" id="{00000000-0008-0000-0700-0000A7180000}"/>
                </a:ext>
              </a:extLst>
            </xdr:cNvPr>
            <xdr:cNvSpPr/>
          </xdr:nvSpPr>
          <xdr:spPr>
            <a:xfrm>
              <a:off x="10681672" y="2130696"/>
              <a:ext cx="692937" cy="764174"/>
            </a:xfrm>
            <a:custGeom>
              <a:avLst/>
              <a:gdLst>
                <a:gd name="connsiteX0" fmla="*/ 692938 w 692937"/>
                <a:gd name="connsiteY0" fmla="*/ 764175 h 764174"/>
                <a:gd name="connsiteX1" fmla="*/ 17351 w 692937"/>
                <a:gd name="connsiteY1" fmla="*/ 764175 h 764174"/>
                <a:gd name="connsiteX2" fmla="*/ 0 w 692937"/>
                <a:gd name="connsiteY2" fmla="*/ 746946 h 764174"/>
                <a:gd name="connsiteX3" fmla="*/ 17351 w 692937"/>
                <a:gd name="connsiteY3" fmla="*/ 17351 h 764174"/>
                <a:gd name="connsiteX4" fmla="*/ 675587 w 692937"/>
                <a:gd name="connsiteY4" fmla="*/ 0 h 764174"/>
                <a:gd name="connsiteX5" fmla="*/ 692938 w 692937"/>
                <a:gd name="connsiteY5" fmla="*/ 17351 h 764174"/>
                <a:gd name="connsiteX6" fmla="*/ 692938 w 692937"/>
                <a:gd name="connsiteY6" fmla="*/ 764175 h 76417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692937" h="764174">
                  <a:moveTo>
                    <a:pt x="692938" y="764175"/>
                  </a:moveTo>
                  <a:lnTo>
                    <a:pt x="17351" y="764175"/>
                  </a:lnTo>
                  <a:lnTo>
                    <a:pt x="0" y="746946"/>
                  </a:lnTo>
                  <a:lnTo>
                    <a:pt x="17351" y="17351"/>
                  </a:lnTo>
                  <a:lnTo>
                    <a:pt x="675587" y="0"/>
                  </a:lnTo>
                  <a:lnTo>
                    <a:pt x="692938" y="17351"/>
                  </a:lnTo>
                  <a:lnTo>
                    <a:pt x="692938" y="764175"/>
                  </a:ln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12" name="Freeform: Shape 14">
              <a:extLst>
                <a:ext uri="{FF2B5EF4-FFF2-40B4-BE49-F238E27FC236}">
                  <a16:creationId xmlns:a16="http://schemas.microsoft.com/office/drawing/2014/main" id="{00000000-0008-0000-0700-0000A8180000}"/>
                </a:ext>
              </a:extLst>
            </xdr:cNvPr>
            <xdr:cNvSpPr/>
          </xdr:nvSpPr>
          <xdr:spPr>
            <a:xfrm>
              <a:off x="10681672" y="2130696"/>
              <a:ext cx="675587" cy="746823"/>
            </a:xfrm>
            <a:custGeom>
              <a:avLst/>
              <a:gdLst>
                <a:gd name="connsiteX0" fmla="*/ 0 w 675587"/>
                <a:gd name="connsiteY0" fmla="*/ 0 h 746823"/>
                <a:gd name="connsiteX1" fmla="*/ 675587 w 675587"/>
                <a:gd name="connsiteY1" fmla="*/ 0 h 746823"/>
                <a:gd name="connsiteX2" fmla="*/ 675587 w 675587"/>
                <a:gd name="connsiteY2" fmla="*/ 746824 h 746823"/>
                <a:gd name="connsiteX3" fmla="*/ 0 w 675587"/>
                <a:gd name="connsiteY3" fmla="*/ 746824 h 746823"/>
              </a:gdLst>
              <a:ahLst/>
              <a:cxnLst>
                <a:cxn ang="0">
                  <a:pos x="connsiteX0" y="connsiteY0"/>
                </a:cxn>
                <a:cxn ang="0">
                  <a:pos x="connsiteX1" y="connsiteY1"/>
                </a:cxn>
                <a:cxn ang="0">
                  <a:pos x="connsiteX2" y="connsiteY2"/>
                </a:cxn>
                <a:cxn ang="0">
                  <a:pos x="connsiteX3" y="connsiteY3"/>
                </a:cxn>
              </a:cxnLst>
              <a:rect l="l" t="t" r="r" b="b"/>
              <a:pathLst>
                <a:path w="675587" h="746823">
                  <a:moveTo>
                    <a:pt x="0" y="0"/>
                  </a:moveTo>
                  <a:lnTo>
                    <a:pt x="675587" y="0"/>
                  </a:lnTo>
                  <a:lnTo>
                    <a:pt x="675587" y="746824"/>
                  </a:lnTo>
                  <a:lnTo>
                    <a:pt x="0" y="746824"/>
                  </a:lnTo>
                  <a:close/>
                </a:path>
              </a:pathLst>
            </a:custGeom>
            <a:solidFill>
              <a:srgbClr val="FFFFFF"/>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13" name="Freeform: Shape 15">
              <a:extLst>
                <a:ext uri="{FF2B5EF4-FFF2-40B4-BE49-F238E27FC236}">
                  <a16:creationId xmlns:a16="http://schemas.microsoft.com/office/drawing/2014/main" id="{00000000-0008-0000-0700-0000A9180000}"/>
                </a:ext>
              </a:extLst>
            </xdr:cNvPr>
            <xdr:cNvSpPr/>
          </xdr:nvSpPr>
          <xdr:spPr>
            <a:xfrm>
              <a:off x="11050318" y="2558360"/>
              <a:ext cx="33357" cy="13318"/>
            </a:xfrm>
            <a:custGeom>
              <a:avLst/>
              <a:gdLst>
                <a:gd name="connsiteX0" fmla="*/ 0 w 33357"/>
                <a:gd name="connsiteY0" fmla="*/ 0 h 13318"/>
                <a:gd name="connsiteX1" fmla="*/ 33358 w 33357"/>
                <a:gd name="connsiteY1" fmla="*/ 0 h 13318"/>
                <a:gd name="connsiteX2" fmla="*/ 33358 w 33357"/>
                <a:gd name="connsiteY2" fmla="*/ 13319 h 13318"/>
                <a:gd name="connsiteX3" fmla="*/ 0 w 33357"/>
                <a:gd name="connsiteY3" fmla="*/ 13319 h 13318"/>
              </a:gdLst>
              <a:ahLst/>
              <a:cxnLst>
                <a:cxn ang="0">
                  <a:pos x="connsiteX0" y="connsiteY0"/>
                </a:cxn>
                <a:cxn ang="0">
                  <a:pos x="connsiteX1" y="connsiteY1"/>
                </a:cxn>
                <a:cxn ang="0">
                  <a:pos x="connsiteX2" y="connsiteY2"/>
                </a:cxn>
                <a:cxn ang="0">
                  <a:pos x="connsiteX3" y="connsiteY3"/>
                </a:cxn>
              </a:cxnLst>
              <a:rect l="l" t="t" r="r" b="b"/>
              <a:pathLst>
                <a:path w="33357" h="13318">
                  <a:moveTo>
                    <a:pt x="0" y="0"/>
                  </a:moveTo>
                  <a:lnTo>
                    <a:pt x="33358" y="0"/>
                  </a:lnTo>
                  <a:lnTo>
                    <a:pt x="33358"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14" name="Freeform: Shape 16">
              <a:extLst>
                <a:ext uri="{FF2B5EF4-FFF2-40B4-BE49-F238E27FC236}">
                  <a16:creationId xmlns:a16="http://schemas.microsoft.com/office/drawing/2014/main" id="{00000000-0008-0000-0700-0000AA180000}"/>
                </a:ext>
              </a:extLst>
            </xdr:cNvPr>
            <xdr:cNvSpPr/>
          </xdr:nvSpPr>
          <xdr:spPr>
            <a:xfrm>
              <a:off x="10855426" y="2558360"/>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15" name="Freeform: Shape 17">
              <a:extLst>
                <a:ext uri="{FF2B5EF4-FFF2-40B4-BE49-F238E27FC236}">
                  <a16:creationId xmlns:a16="http://schemas.microsoft.com/office/drawing/2014/main" id="{00000000-0008-0000-0700-0000AB180000}"/>
                </a:ext>
              </a:extLst>
            </xdr:cNvPr>
            <xdr:cNvSpPr/>
          </xdr:nvSpPr>
          <xdr:spPr>
            <a:xfrm>
              <a:off x="10786633" y="2558360"/>
              <a:ext cx="55351" cy="13318"/>
            </a:xfrm>
            <a:custGeom>
              <a:avLst/>
              <a:gdLst>
                <a:gd name="connsiteX0" fmla="*/ 0 w 55351"/>
                <a:gd name="connsiteY0" fmla="*/ 0 h 13318"/>
                <a:gd name="connsiteX1" fmla="*/ 55352 w 55351"/>
                <a:gd name="connsiteY1" fmla="*/ 0 h 13318"/>
                <a:gd name="connsiteX2" fmla="*/ 55352 w 55351"/>
                <a:gd name="connsiteY2" fmla="*/ 13319 h 13318"/>
                <a:gd name="connsiteX3" fmla="*/ 0 w 5535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5351" h="13318">
                  <a:moveTo>
                    <a:pt x="0" y="0"/>
                  </a:moveTo>
                  <a:lnTo>
                    <a:pt x="55352" y="0"/>
                  </a:lnTo>
                  <a:lnTo>
                    <a:pt x="5535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16" name="Freeform: Shape 18">
              <a:extLst>
                <a:ext uri="{FF2B5EF4-FFF2-40B4-BE49-F238E27FC236}">
                  <a16:creationId xmlns:a16="http://schemas.microsoft.com/office/drawing/2014/main" id="{00000000-0008-0000-0700-0000AC180000}"/>
                </a:ext>
              </a:extLst>
            </xdr:cNvPr>
            <xdr:cNvSpPr/>
          </xdr:nvSpPr>
          <xdr:spPr>
            <a:xfrm>
              <a:off x="10855426" y="2627886"/>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17" name="Freeform: Shape 19">
              <a:extLst>
                <a:ext uri="{FF2B5EF4-FFF2-40B4-BE49-F238E27FC236}">
                  <a16:creationId xmlns:a16="http://schemas.microsoft.com/office/drawing/2014/main" id="{00000000-0008-0000-0700-0000AD180000}"/>
                </a:ext>
              </a:extLst>
            </xdr:cNvPr>
            <xdr:cNvSpPr/>
          </xdr:nvSpPr>
          <xdr:spPr>
            <a:xfrm>
              <a:off x="10786633" y="2593185"/>
              <a:ext cx="81133" cy="13318"/>
            </a:xfrm>
            <a:custGeom>
              <a:avLst/>
              <a:gdLst>
                <a:gd name="connsiteX0" fmla="*/ 0 w 81133"/>
                <a:gd name="connsiteY0" fmla="*/ 0 h 13318"/>
                <a:gd name="connsiteX1" fmla="*/ 81134 w 81133"/>
                <a:gd name="connsiteY1" fmla="*/ 0 h 13318"/>
                <a:gd name="connsiteX2" fmla="*/ 81134 w 81133"/>
                <a:gd name="connsiteY2" fmla="*/ 13319 h 13318"/>
                <a:gd name="connsiteX3" fmla="*/ 0 w 81133"/>
                <a:gd name="connsiteY3" fmla="*/ 13319 h 13318"/>
              </a:gdLst>
              <a:ahLst/>
              <a:cxnLst>
                <a:cxn ang="0">
                  <a:pos x="connsiteX0" y="connsiteY0"/>
                </a:cxn>
                <a:cxn ang="0">
                  <a:pos x="connsiteX1" y="connsiteY1"/>
                </a:cxn>
                <a:cxn ang="0">
                  <a:pos x="connsiteX2" y="connsiteY2"/>
                </a:cxn>
                <a:cxn ang="0">
                  <a:pos x="connsiteX3" y="connsiteY3"/>
                </a:cxn>
              </a:cxnLst>
              <a:rect l="l" t="t" r="r" b="b"/>
              <a:pathLst>
                <a:path w="81133" h="13318">
                  <a:moveTo>
                    <a:pt x="0" y="0"/>
                  </a:moveTo>
                  <a:lnTo>
                    <a:pt x="81134" y="0"/>
                  </a:lnTo>
                  <a:lnTo>
                    <a:pt x="81134"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18" name="Freeform: Shape 20">
              <a:extLst>
                <a:ext uri="{FF2B5EF4-FFF2-40B4-BE49-F238E27FC236}">
                  <a16:creationId xmlns:a16="http://schemas.microsoft.com/office/drawing/2014/main" id="{00000000-0008-0000-0700-0000AE180000}"/>
                </a:ext>
              </a:extLst>
            </xdr:cNvPr>
            <xdr:cNvSpPr/>
          </xdr:nvSpPr>
          <xdr:spPr>
            <a:xfrm>
              <a:off x="10786633" y="2627886"/>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19" name="Freeform: Shape 21">
              <a:extLst>
                <a:ext uri="{FF2B5EF4-FFF2-40B4-BE49-F238E27FC236}">
                  <a16:creationId xmlns:a16="http://schemas.microsoft.com/office/drawing/2014/main" id="{00000000-0008-0000-0700-0000AF180000}"/>
                </a:ext>
              </a:extLst>
            </xdr:cNvPr>
            <xdr:cNvSpPr/>
          </xdr:nvSpPr>
          <xdr:spPr>
            <a:xfrm>
              <a:off x="10752420" y="2398048"/>
              <a:ext cx="102028" cy="10874"/>
            </a:xfrm>
            <a:custGeom>
              <a:avLst/>
              <a:gdLst>
                <a:gd name="connsiteX0" fmla="*/ 0 w 102028"/>
                <a:gd name="connsiteY0" fmla="*/ 0 h 10874"/>
                <a:gd name="connsiteX1" fmla="*/ 102028 w 102028"/>
                <a:gd name="connsiteY1" fmla="*/ 0 h 10874"/>
                <a:gd name="connsiteX2" fmla="*/ 102028 w 102028"/>
                <a:gd name="connsiteY2" fmla="*/ 10875 h 10874"/>
                <a:gd name="connsiteX3" fmla="*/ 0 w 10202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02028" h="10874">
                  <a:moveTo>
                    <a:pt x="0" y="0"/>
                  </a:moveTo>
                  <a:lnTo>
                    <a:pt x="102028" y="0"/>
                  </a:lnTo>
                  <a:lnTo>
                    <a:pt x="102028"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20" name="Freeform: Shape 22">
              <a:extLst>
                <a:ext uri="{FF2B5EF4-FFF2-40B4-BE49-F238E27FC236}">
                  <a16:creationId xmlns:a16="http://schemas.microsoft.com/office/drawing/2014/main" id="{00000000-0008-0000-0700-0000B0180000}"/>
                </a:ext>
              </a:extLst>
            </xdr:cNvPr>
            <xdr:cNvSpPr/>
          </xdr:nvSpPr>
          <xdr:spPr>
            <a:xfrm>
              <a:off x="10891227" y="2366889"/>
              <a:ext cx="51564" cy="10874"/>
            </a:xfrm>
            <a:custGeom>
              <a:avLst/>
              <a:gdLst>
                <a:gd name="connsiteX0" fmla="*/ 0 w 51564"/>
                <a:gd name="connsiteY0" fmla="*/ 0 h 10874"/>
                <a:gd name="connsiteX1" fmla="*/ 51564 w 51564"/>
                <a:gd name="connsiteY1" fmla="*/ 0 h 10874"/>
                <a:gd name="connsiteX2" fmla="*/ 51564 w 51564"/>
                <a:gd name="connsiteY2" fmla="*/ 10875 h 10874"/>
                <a:gd name="connsiteX3" fmla="*/ 0 w 5156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1564" h="10874">
                  <a:moveTo>
                    <a:pt x="0" y="0"/>
                  </a:moveTo>
                  <a:lnTo>
                    <a:pt x="51564" y="0"/>
                  </a:lnTo>
                  <a:lnTo>
                    <a:pt x="51564"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21" name="Freeform: Shape 23">
              <a:extLst>
                <a:ext uri="{FF2B5EF4-FFF2-40B4-BE49-F238E27FC236}">
                  <a16:creationId xmlns:a16="http://schemas.microsoft.com/office/drawing/2014/main" id="{00000000-0008-0000-0700-0000B1180000}"/>
                </a:ext>
              </a:extLst>
            </xdr:cNvPr>
            <xdr:cNvSpPr/>
          </xdr:nvSpPr>
          <xdr:spPr>
            <a:xfrm>
              <a:off x="10939370" y="2398048"/>
              <a:ext cx="197214" cy="10874"/>
            </a:xfrm>
            <a:custGeom>
              <a:avLst/>
              <a:gdLst>
                <a:gd name="connsiteX0" fmla="*/ 0 w 197214"/>
                <a:gd name="connsiteY0" fmla="*/ 0 h 10874"/>
                <a:gd name="connsiteX1" fmla="*/ 197214 w 197214"/>
                <a:gd name="connsiteY1" fmla="*/ 0 h 10874"/>
                <a:gd name="connsiteX2" fmla="*/ 197214 w 197214"/>
                <a:gd name="connsiteY2" fmla="*/ 10875 h 10874"/>
                <a:gd name="connsiteX3" fmla="*/ 0 w 1972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97214" h="10874">
                  <a:moveTo>
                    <a:pt x="0" y="0"/>
                  </a:moveTo>
                  <a:lnTo>
                    <a:pt x="197214" y="0"/>
                  </a:lnTo>
                  <a:lnTo>
                    <a:pt x="197214"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22" name="Freeform: Shape 24">
              <a:extLst>
                <a:ext uri="{FF2B5EF4-FFF2-40B4-BE49-F238E27FC236}">
                  <a16:creationId xmlns:a16="http://schemas.microsoft.com/office/drawing/2014/main" id="{00000000-0008-0000-0700-0000B2180000}"/>
                </a:ext>
              </a:extLst>
            </xdr:cNvPr>
            <xdr:cNvSpPr/>
          </xdr:nvSpPr>
          <xdr:spPr>
            <a:xfrm>
              <a:off x="11180817" y="2398048"/>
              <a:ext cx="78201" cy="10874"/>
            </a:xfrm>
            <a:custGeom>
              <a:avLst/>
              <a:gdLst>
                <a:gd name="connsiteX0" fmla="*/ 0 w 78201"/>
                <a:gd name="connsiteY0" fmla="*/ 0 h 10874"/>
                <a:gd name="connsiteX1" fmla="*/ 78201 w 78201"/>
                <a:gd name="connsiteY1" fmla="*/ 0 h 10874"/>
                <a:gd name="connsiteX2" fmla="*/ 78201 w 78201"/>
                <a:gd name="connsiteY2" fmla="*/ 10875 h 10874"/>
                <a:gd name="connsiteX3" fmla="*/ 0 w 782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8201" h="10874">
                  <a:moveTo>
                    <a:pt x="0" y="0"/>
                  </a:moveTo>
                  <a:lnTo>
                    <a:pt x="78201" y="0"/>
                  </a:lnTo>
                  <a:lnTo>
                    <a:pt x="78201"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23" name="Freeform: Shape 25">
              <a:extLst>
                <a:ext uri="{FF2B5EF4-FFF2-40B4-BE49-F238E27FC236}">
                  <a16:creationId xmlns:a16="http://schemas.microsoft.com/office/drawing/2014/main" id="{00000000-0008-0000-0700-0000B3180000}"/>
                </a:ext>
              </a:extLst>
            </xdr:cNvPr>
            <xdr:cNvSpPr/>
          </xdr:nvSpPr>
          <xdr:spPr>
            <a:xfrm>
              <a:off x="10972239" y="2366889"/>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24" name="Freeform: Shape 26">
              <a:extLst>
                <a:ext uri="{FF2B5EF4-FFF2-40B4-BE49-F238E27FC236}">
                  <a16:creationId xmlns:a16="http://schemas.microsoft.com/office/drawing/2014/main" id="{00000000-0008-0000-0700-0000B4180000}"/>
                </a:ext>
              </a:extLst>
            </xdr:cNvPr>
            <xdr:cNvSpPr/>
          </xdr:nvSpPr>
          <xdr:spPr>
            <a:xfrm>
              <a:off x="10739345" y="2321312"/>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solidFill>
              <a:srgbClr val="F04C4D"/>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25" name="Freeform: Shape 27">
              <a:extLst>
                <a:ext uri="{FF2B5EF4-FFF2-40B4-BE49-F238E27FC236}">
                  <a16:creationId xmlns:a16="http://schemas.microsoft.com/office/drawing/2014/main" id="{00000000-0008-0000-0700-0000B5180000}"/>
                </a:ext>
              </a:extLst>
            </xdr:cNvPr>
            <xdr:cNvSpPr/>
          </xdr:nvSpPr>
          <xdr:spPr>
            <a:xfrm>
              <a:off x="10743866" y="2366889"/>
              <a:ext cx="125244" cy="10874"/>
            </a:xfrm>
            <a:custGeom>
              <a:avLst/>
              <a:gdLst>
                <a:gd name="connsiteX0" fmla="*/ 0 w 125244"/>
                <a:gd name="connsiteY0" fmla="*/ 0 h 10874"/>
                <a:gd name="connsiteX1" fmla="*/ 125245 w 125244"/>
                <a:gd name="connsiteY1" fmla="*/ 0 h 10874"/>
                <a:gd name="connsiteX2" fmla="*/ 125245 w 125244"/>
                <a:gd name="connsiteY2" fmla="*/ 10875 h 10874"/>
                <a:gd name="connsiteX3" fmla="*/ 0 w 1252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25244" h="10874">
                  <a:moveTo>
                    <a:pt x="0" y="0"/>
                  </a:moveTo>
                  <a:lnTo>
                    <a:pt x="125245" y="0"/>
                  </a:lnTo>
                  <a:lnTo>
                    <a:pt x="125245"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26" name="Freeform: Shape 28">
              <a:extLst>
                <a:ext uri="{FF2B5EF4-FFF2-40B4-BE49-F238E27FC236}">
                  <a16:creationId xmlns:a16="http://schemas.microsoft.com/office/drawing/2014/main" id="{00000000-0008-0000-0700-0000B6180000}"/>
                </a:ext>
              </a:extLst>
            </xdr:cNvPr>
            <xdr:cNvSpPr/>
          </xdr:nvSpPr>
          <xdr:spPr>
            <a:xfrm>
              <a:off x="11111413" y="2273292"/>
              <a:ext cx="43255" cy="10874"/>
            </a:xfrm>
            <a:custGeom>
              <a:avLst/>
              <a:gdLst>
                <a:gd name="connsiteX0" fmla="*/ 0 w 43255"/>
                <a:gd name="connsiteY0" fmla="*/ 0 h 10874"/>
                <a:gd name="connsiteX1" fmla="*/ 43255 w 43255"/>
                <a:gd name="connsiteY1" fmla="*/ 0 h 10874"/>
                <a:gd name="connsiteX2" fmla="*/ 43255 w 43255"/>
                <a:gd name="connsiteY2" fmla="*/ 10875 h 10874"/>
                <a:gd name="connsiteX3" fmla="*/ 0 w 43255"/>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3255" h="10874">
                  <a:moveTo>
                    <a:pt x="0" y="0"/>
                  </a:moveTo>
                  <a:lnTo>
                    <a:pt x="43255" y="0"/>
                  </a:lnTo>
                  <a:lnTo>
                    <a:pt x="43255"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27" name="Freeform: Shape 29">
              <a:extLst>
                <a:ext uri="{FF2B5EF4-FFF2-40B4-BE49-F238E27FC236}">
                  <a16:creationId xmlns:a16="http://schemas.microsoft.com/office/drawing/2014/main" id="{00000000-0008-0000-0700-0000B7180000}"/>
                </a:ext>
              </a:extLst>
            </xdr:cNvPr>
            <xdr:cNvSpPr/>
          </xdr:nvSpPr>
          <xdr:spPr>
            <a:xfrm>
              <a:off x="11014883" y="2273292"/>
              <a:ext cx="84799" cy="10874"/>
            </a:xfrm>
            <a:custGeom>
              <a:avLst/>
              <a:gdLst>
                <a:gd name="connsiteX0" fmla="*/ 0 w 84799"/>
                <a:gd name="connsiteY0" fmla="*/ 0 h 10874"/>
                <a:gd name="connsiteX1" fmla="*/ 84800 w 84799"/>
                <a:gd name="connsiteY1" fmla="*/ 0 h 10874"/>
                <a:gd name="connsiteX2" fmla="*/ 84800 w 84799"/>
                <a:gd name="connsiteY2" fmla="*/ 10875 h 10874"/>
                <a:gd name="connsiteX3" fmla="*/ 0 w 8479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4799" h="10874">
                  <a:moveTo>
                    <a:pt x="0" y="0"/>
                  </a:moveTo>
                  <a:lnTo>
                    <a:pt x="84800" y="0"/>
                  </a:lnTo>
                  <a:lnTo>
                    <a:pt x="8480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28" name="Freeform: Shape 30">
              <a:extLst>
                <a:ext uri="{FF2B5EF4-FFF2-40B4-BE49-F238E27FC236}">
                  <a16:creationId xmlns:a16="http://schemas.microsoft.com/office/drawing/2014/main" id="{00000000-0008-0000-0700-0000B8180000}"/>
                </a:ext>
              </a:extLst>
            </xdr:cNvPr>
            <xdr:cNvSpPr/>
          </xdr:nvSpPr>
          <xdr:spPr>
            <a:xfrm>
              <a:off x="10925685" y="2273292"/>
              <a:ext cx="70747" cy="10874"/>
            </a:xfrm>
            <a:custGeom>
              <a:avLst/>
              <a:gdLst>
                <a:gd name="connsiteX0" fmla="*/ 0 w 70747"/>
                <a:gd name="connsiteY0" fmla="*/ 0 h 10874"/>
                <a:gd name="connsiteX1" fmla="*/ 70748 w 70747"/>
                <a:gd name="connsiteY1" fmla="*/ 0 h 10874"/>
                <a:gd name="connsiteX2" fmla="*/ 70748 w 70747"/>
                <a:gd name="connsiteY2" fmla="*/ 10875 h 10874"/>
                <a:gd name="connsiteX3" fmla="*/ 0 w 7074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747" h="10874">
                  <a:moveTo>
                    <a:pt x="0" y="0"/>
                  </a:moveTo>
                  <a:lnTo>
                    <a:pt x="70748" y="0"/>
                  </a:lnTo>
                  <a:lnTo>
                    <a:pt x="70748"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29" name="Freeform: Shape 31">
              <a:extLst>
                <a:ext uri="{FF2B5EF4-FFF2-40B4-BE49-F238E27FC236}">
                  <a16:creationId xmlns:a16="http://schemas.microsoft.com/office/drawing/2014/main" id="{00000000-0008-0000-0700-0000B9180000}"/>
                </a:ext>
              </a:extLst>
            </xdr:cNvPr>
            <xdr:cNvSpPr/>
          </xdr:nvSpPr>
          <xdr:spPr>
            <a:xfrm>
              <a:off x="10860802" y="2273292"/>
              <a:ext cx="55229" cy="10874"/>
            </a:xfrm>
            <a:custGeom>
              <a:avLst/>
              <a:gdLst>
                <a:gd name="connsiteX0" fmla="*/ 0 w 55229"/>
                <a:gd name="connsiteY0" fmla="*/ 0 h 10874"/>
                <a:gd name="connsiteX1" fmla="*/ 55230 w 55229"/>
                <a:gd name="connsiteY1" fmla="*/ 0 h 10874"/>
                <a:gd name="connsiteX2" fmla="*/ 55230 w 55229"/>
                <a:gd name="connsiteY2" fmla="*/ 10875 h 10874"/>
                <a:gd name="connsiteX3" fmla="*/ 0 w 5522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5229" h="10874">
                  <a:moveTo>
                    <a:pt x="0" y="0"/>
                  </a:moveTo>
                  <a:lnTo>
                    <a:pt x="55230" y="0"/>
                  </a:lnTo>
                  <a:lnTo>
                    <a:pt x="5523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30" name="Freeform: Shape 32">
              <a:extLst>
                <a:ext uri="{FF2B5EF4-FFF2-40B4-BE49-F238E27FC236}">
                  <a16:creationId xmlns:a16="http://schemas.microsoft.com/office/drawing/2014/main" id="{00000000-0008-0000-0700-0000BA180000}"/>
                </a:ext>
              </a:extLst>
            </xdr:cNvPr>
            <xdr:cNvSpPr/>
          </xdr:nvSpPr>
          <xdr:spPr>
            <a:xfrm>
              <a:off x="10777591" y="2273292"/>
              <a:ext cx="75146" cy="10874"/>
            </a:xfrm>
            <a:custGeom>
              <a:avLst/>
              <a:gdLst>
                <a:gd name="connsiteX0" fmla="*/ 0 w 75146"/>
                <a:gd name="connsiteY0" fmla="*/ 0 h 10874"/>
                <a:gd name="connsiteX1" fmla="*/ 75147 w 75146"/>
                <a:gd name="connsiteY1" fmla="*/ 0 h 10874"/>
                <a:gd name="connsiteX2" fmla="*/ 75147 w 75146"/>
                <a:gd name="connsiteY2" fmla="*/ 10875 h 10874"/>
                <a:gd name="connsiteX3" fmla="*/ 0 w 7514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5146" h="10874">
                  <a:moveTo>
                    <a:pt x="0" y="0"/>
                  </a:moveTo>
                  <a:lnTo>
                    <a:pt x="75147" y="0"/>
                  </a:lnTo>
                  <a:lnTo>
                    <a:pt x="75147"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31" name="Freeform: Shape 33">
              <a:extLst>
                <a:ext uri="{FF2B5EF4-FFF2-40B4-BE49-F238E27FC236}">
                  <a16:creationId xmlns:a16="http://schemas.microsoft.com/office/drawing/2014/main" id="{00000000-0008-0000-0700-0000BB180000}"/>
                </a:ext>
              </a:extLst>
            </xdr:cNvPr>
            <xdr:cNvSpPr/>
          </xdr:nvSpPr>
          <xdr:spPr>
            <a:xfrm>
              <a:off x="10742889" y="2273292"/>
              <a:ext cx="22116" cy="10874"/>
            </a:xfrm>
            <a:custGeom>
              <a:avLst/>
              <a:gdLst>
                <a:gd name="connsiteX0" fmla="*/ 0 w 22116"/>
                <a:gd name="connsiteY0" fmla="*/ 0 h 10874"/>
                <a:gd name="connsiteX1" fmla="*/ 22116 w 22116"/>
                <a:gd name="connsiteY1" fmla="*/ 0 h 10874"/>
                <a:gd name="connsiteX2" fmla="*/ 22116 w 22116"/>
                <a:gd name="connsiteY2" fmla="*/ 10875 h 10874"/>
                <a:gd name="connsiteX3" fmla="*/ 0 w 2211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2116" h="10874">
                  <a:moveTo>
                    <a:pt x="0" y="0"/>
                  </a:moveTo>
                  <a:lnTo>
                    <a:pt x="22116" y="0"/>
                  </a:lnTo>
                  <a:lnTo>
                    <a:pt x="22116"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32" name="Freeform: Shape 34">
              <a:extLst>
                <a:ext uri="{FF2B5EF4-FFF2-40B4-BE49-F238E27FC236}">
                  <a16:creationId xmlns:a16="http://schemas.microsoft.com/office/drawing/2014/main" id="{00000000-0008-0000-0700-0000BC180000}"/>
                </a:ext>
              </a:extLst>
            </xdr:cNvPr>
            <xdr:cNvSpPr/>
          </xdr:nvSpPr>
          <xdr:spPr>
            <a:xfrm>
              <a:off x="11025392" y="2245066"/>
              <a:ext cx="77590" cy="10874"/>
            </a:xfrm>
            <a:custGeom>
              <a:avLst/>
              <a:gdLst>
                <a:gd name="connsiteX0" fmla="*/ 0 w 77590"/>
                <a:gd name="connsiteY0" fmla="*/ 0 h 10874"/>
                <a:gd name="connsiteX1" fmla="*/ 77590 w 77590"/>
                <a:gd name="connsiteY1" fmla="*/ 0 h 10874"/>
                <a:gd name="connsiteX2" fmla="*/ 77590 w 77590"/>
                <a:gd name="connsiteY2" fmla="*/ 10875 h 10874"/>
                <a:gd name="connsiteX3" fmla="*/ 0 w 7759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590" h="10874">
                  <a:moveTo>
                    <a:pt x="0" y="0"/>
                  </a:moveTo>
                  <a:lnTo>
                    <a:pt x="77590" y="0"/>
                  </a:lnTo>
                  <a:lnTo>
                    <a:pt x="7759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33" name="Freeform: Shape 35">
              <a:extLst>
                <a:ext uri="{FF2B5EF4-FFF2-40B4-BE49-F238E27FC236}">
                  <a16:creationId xmlns:a16="http://schemas.microsoft.com/office/drawing/2014/main" id="{00000000-0008-0000-0700-0000BD180000}"/>
                </a:ext>
              </a:extLst>
            </xdr:cNvPr>
            <xdr:cNvSpPr/>
          </xdr:nvSpPr>
          <xdr:spPr>
            <a:xfrm>
              <a:off x="10941447" y="2245066"/>
              <a:ext cx="74413" cy="10874"/>
            </a:xfrm>
            <a:custGeom>
              <a:avLst/>
              <a:gdLst>
                <a:gd name="connsiteX0" fmla="*/ 0 w 74413"/>
                <a:gd name="connsiteY0" fmla="*/ 0 h 10874"/>
                <a:gd name="connsiteX1" fmla="*/ 74414 w 74413"/>
                <a:gd name="connsiteY1" fmla="*/ 0 h 10874"/>
                <a:gd name="connsiteX2" fmla="*/ 74414 w 74413"/>
                <a:gd name="connsiteY2" fmla="*/ 10875 h 10874"/>
                <a:gd name="connsiteX3" fmla="*/ 0 w 7441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4413" h="10874">
                  <a:moveTo>
                    <a:pt x="0" y="0"/>
                  </a:moveTo>
                  <a:lnTo>
                    <a:pt x="74414" y="0"/>
                  </a:lnTo>
                  <a:lnTo>
                    <a:pt x="74414"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34" name="Freeform: Shape 36">
              <a:extLst>
                <a:ext uri="{FF2B5EF4-FFF2-40B4-BE49-F238E27FC236}">
                  <a16:creationId xmlns:a16="http://schemas.microsoft.com/office/drawing/2014/main" id="{00000000-0008-0000-0700-0000BE180000}"/>
                </a:ext>
              </a:extLst>
            </xdr:cNvPr>
            <xdr:cNvSpPr/>
          </xdr:nvSpPr>
          <xdr:spPr>
            <a:xfrm>
              <a:off x="10886828" y="2245066"/>
              <a:ext cx="42033" cy="10874"/>
            </a:xfrm>
            <a:custGeom>
              <a:avLst/>
              <a:gdLst>
                <a:gd name="connsiteX0" fmla="*/ 0 w 42033"/>
                <a:gd name="connsiteY0" fmla="*/ 0 h 10874"/>
                <a:gd name="connsiteX1" fmla="*/ 42033 w 42033"/>
                <a:gd name="connsiteY1" fmla="*/ 0 h 10874"/>
                <a:gd name="connsiteX2" fmla="*/ 42033 w 42033"/>
                <a:gd name="connsiteY2" fmla="*/ 10875 h 10874"/>
                <a:gd name="connsiteX3" fmla="*/ 0 w 4203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033" h="10874">
                  <a:moveTo>
                    <a:pt x="0" y="0"/>
                  </a:moveTo>
                  <a:lnTo>
                    <a:pt x="42033" y="0"/>
                  </a:lnTo>
                  <a:lnTo>
                    <a:pt x="42033"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35" name="Freeform: Shape 37">
              <a:extLst>
                <a:ext uri="{FF2B5EF4-FFF2-40B4-BE49-F238E27FC236}">
                  <a16:creationId xmlns:a16="http://schemas.microsoft.com/office/drawing/2014/main" id="{00000000-0008-0000-0700-0000BF180000}"/>
                </a:ext>
              </a:extLst>
            </xdr:cNvPr>
            <xdr:cNvSpPr/>
          </xdr:nvSpPr>
          <xdr:spPr>
            <a:xfrm>
              <a:off x="10802884" y="2245066"/>
              <a:ext cx="70014" cy="10874"/>
            </a:xfrm>
            <a:custGeom>
              <a:avLst/>
              <a:gdLst>
                <a:gd name="connsiteX0" fmla="*/ 0 w 70014"/>
                <a:gd name="connsiteY0" fmla="*/ 0 h 10874"/>
                <a:gd name="connsiteX1" fmla="*/ 70015 w 70014"/>
                <a:gd name="connsiteY1" fmla="*/ 0 h 10874"/>
                <a:gd name="connsiteX2" fmla="*/ 70015 w 70014"/>
                <a:gd name="connsiteY2" fmla="*/ 10875 h 10874"/>
                <a:gd name="connsiteX3" fmla="*/ 0 w 700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014" h="10874">
                  <a:moveTo>
                    <a:pt x="0" y="0"/>
                  </a:moveTo>
                  <a:lnTo>
                    <a:pt x="70015" y="0"/>
                  </a:lnTo>
                  <a:lnTo>
                    <a:pt x="70015"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36" name="Freeform: Shape 38">
              <a:extLst>
                <a:ext uri="{FF2B5EF4-FFF2-40B4-BE49-F238E27FC236}">
                  <a16:creationId xmlns:a16="http://schemas.microsoft.com/office/drawing/2014/main" id="{00000000-0008-0000-0700-0000C0180000}"/>
                </a:ext>
              </a:extLst>
            </xdr:cNvPr>
            <xdr:cNvSpPr/>
          </xdr:nvSpPr>
          <xdr:spPr>
            <a:xfrm>
              <a:off x="11112024" y="2202300"/>
              <a:ext cx="42644" cy="10874"/>
            </a:xfrm>
            <a:custGeom>
              <a:avLst/>
              <a:gdLst>
                <a:gd name="connsiteX0" fmla="*/ 0 w 42644"/>
                <a:gd name="connsiteY0" fmla="*/ 0 h 10874"/>
                <a:gd name="connsiteX1" fmla="*/ 42644 w 42644"/>
                <a:gd name="connsiteY1" fmla="*/ 0 h 10874"/>
                <a:gd name="connsiteX2" fmla="*/ 42644 w 42644"/>
                <a:gd name="connsiteY2" fmla="*/ 10875 h 10874"/>
                <a:gd name="connsiteX3" fmla="*/ 0 w 426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644" h="10874">
                  <a:moveTo>
                    <a:pt x="0" y="0"/>
                  </a:moveTo>
                  <a:lnTo>
                    <a:pt x="42644" y="0"/>
                  </a:lnTo>
                  <a:lnTo>
                    <a:pt x="42644"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37" name="Freeform: Shape 39">
              <a:extLst>
                <a:ext uri="{FF2B5EF4-FFF2-40B4-BE49-F238E27FC236}">
                  <a16:creationId xmlns:a16="http://schemas.microsoft.com/office/drawing/2014/main" id="{00000000-0008-0000-0700-0000C1180000}"/>
                </a:ext>
              </a:extLst>
            </xdr:cNvPr>
            <xdr:cNvSpPr/>
          </xdr:nvSpPr>
          <xdr:spPr>
            <a:xfrm>
              <a:off x="11035289" y="2202300"/>
              <a:ext cx="65127" cy="10874"/>
            </a:xfrm>
            <a:custGeom>
              <a:avLst/>
              <a:gdLst>
                <a:gd name="connsiteX0" fmla="*/ 0 w 65127"/>
                <a:gd name="connsiteY0" fmla="*/ 0 h 10874"/>
                <a:gd name="connsiteX1" fmla="*/ 65127 w 65127"/>
                <a:gd name="connsiteY1" fmla="*/ 0 h 10874"/>
                <a:gd name="connsiteX2" fmla="*/ 65127 w 65127"/>
                <a:gd name="connsiteY2" fmla="*/ 10875 h 10874"/>
                <a:gd name="connsiteX3" fmla="*/ 0 w 6512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65127" h="10874">
                  <a:moveTo>
                    <a:pt x="0" y="0"/>
                  </a:moveTo>
                  <a:lnTo>
                    <a:pt x="65127" y="0"/>
                  </a:lnTo>
                  <a:lnTo>
                    <a:pt x="65127"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38" name="Freeform: Shape 40">
              <a:extLst>
                <a:ext uri="{FF2B5EF4-FFF2-40B4-BE49-F238E27FC236}">
                  <a16:creationId xmlns:a16="http://schemas.microsoft.com/office/drawing/2014/main" id="{00000000-0008-0000-0700-0000C2180000}"/>
                </a:ext>
              </a:extLst>
            </xdr:cNvPr>
            <xdr:cNvSpPr/>
          </xdr:nvSpPr>
          <xdr:spPr>
            <a:xfrm>
              <a:off x="10934116" y="2202300"/>
              <a:ext cx="81011" cy="10874"/>
            </a:xfrm>
            <a:custGeom>
              <a:avLst/>
              <a:gdLst>
                <a:gd name="connsiteX0" fmla="*/ 0 w 81011"/>
                <a:gd name="connsiteY0" fmla="*/ 0 h 10874"/>
                <a:gd name="connsiteX1" fmla="*/ 81012 w 81011"/>
                <a:gd name="connsiteY1" fmla="*/ 0 h 10874"/>
                <a:gd name="connsiteX2" fmla="*/ 81012 w 81011"/>
                <a:gd name="connsiteY2" fmla="*/ 10875 h 10874"/>
                <a:gd name="connsiteX3" fmla="*/ 0 w 8101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1011" h="10874">
                  <a:moveTo>
                    <a:pt x="0" y="0"/>
                  </a:moveTo>
                  <a:lnTo>
                    <a:pt x="81012" y="0"/>
                  </a:lnTo>
                  <a:lnTo>
                    <a:pt x="81012"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39" name="Freeform: Shape 41">
              <a:extLst>
                <a:ext uri="{FF2B5EF4-FFF2-40B4-BE49-F238E27FC236}">
                  <a16:creationId xmlns:a16="http://schemas.microsoft.com/office/drawing/2014/main" id="{00000000-0008-0000-0700-0000C3180000}"/>
                </a:ext>
              </a:extLst>
            </xdr:cNvPr>
            <xdr:cNvSpPr/>
          </xdr:nvSpPr>
          <xdr:spPr>
            <a:xfrm>
              <a:off x="10805328" y="2202300"/>
              <a:ext cx="112903" cy="10874"/>
            </a:xfrm>
            <a:custGeom>
              <a:avLst/>
              <a:gdLst>
                <a:gd name="connsiteX0" fmla="*/ 0 w 112903"/>
                <a:gd name="connsiteY0" fmla="*/ 0 h 10874"/>
                <a:gd name="connsiteX1" fmla="*/ 112903 w 112903"/>
                <a:gd name="connsiteY1" fmla="*/ 0 h 10874"/>
                <a:gd name="connsiteX2" fmla="*/ 112903 w 112903"/>
                <a:gd name="connsiteY2" fmla="*/ 10875 h 10874"/>
                <a:gd name="connsiteX3" fmla="*/ 0 w 11290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12903" h="10874">
                  <a:moveTo>
                    <a:pt x="0" y="0"/>
                  </a:moveTo>
                  <a:lnTo>
                    <a:pt x="112903" y="0"/>
                  </a:lnTo>
                  <a:lnTo>
                    <a:pt x="112903"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40" name="Freeform: Shape 42">
              <a:extLst>
                <a:ext uri="{FF2B5EF4-FFF2-40B4-BE49-F238E27FC236}">
                  <a16:creationId xmlns:a16="http://schemas.microsoft.com/office/drawing/2014/main" id="{00000000-0008-0000-0700-0000C4180000}"/>
                </a:ext>
              </a:extLst>
            </xdr:cNvPr>
            <xdr:cNvSpPr/>
          </xdr:nvSpPr>
          <xdr:spPr>
            <a:xfrm>
              <a:off x="10742889" y="2202300"/>
              <a:ext cx="48020" cy="10874"/>
            </a:xfrm>
            <a:custGeom>
              <a:avLst/>
              <a:gdLst>
                <a:gd name="connsiteX0" fmla="*/ 0 w 48020"/>
                <a:gd name="connsiteY0" fmla="*/ 0 h 10874"/>
                <a:gd name="connsiteX1" fmla="*/ 48021 w 48020"/>
                <a:gd name="connsiteY1" fmla="*/ 0 h 10874"/>
                <a:gd name="connsiteX2" fmla="*/ 48021 w 48020"/>
                <a:gd name="connsiteY2" fmla="*/ 10875 h 10874"/>
                <a:gd name="connsiteX3" fmla="*/ 0 w 4802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8020" h="10874">
                  <a:moveTo>
                    <a:pt x="0" y="0"/>
                  </a:moveTo>
                  <a:lnTo>
                    <a:pt x="48021" y="0"/>
                  </a:lnTo>
                  <a:lnTo>
                    <a:pt x="48021"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41" name="Freeform: Shape 43">
              <a:extLst>
                <a:ext uri="{FF2B5EF4-FFF2-40B4-BE49-F238E27FC236}">
                  <a16:creationId xmlns:a16="http://schemas.microsoft.com/office/drawing/2014/main" id="{00000000-0008-0000-0700-0000C5180000}"/>
                </a:ext>
              </a:extLst>
            </xdr:cNvPr>
            <xdr:cNvSpPr/>
          </xdr:nvSpPr>
          <xdr:spPr>
            <a:xfrm>
              <a:off x="10814981" y="2479181"/>
              <a:ext cx="20161" cy="10874"/>
            </a:xfrm>
            <a:custGeom>
              <a:avLst/>
              <a:gdLst>
                <a:gd name="connsiteX0" fmla="*/ 0 w 20161"/>
                <a:gd name="connsiteY0" fmla="*/ 0 h 10874"/>
                <a:gd name="connsiteX1" fmla="*/ 20161 w 20161"/>
                <a:gd name="connsiteY1" fmla="*/ 0 h 10874"/>
                <a:gd name="connsiteX2" fmla="*/ 20161 w 20161"/>
                <a:gd name="connsiteY2" fmla="*/ 10875 h 10874"/>
                <a:gd name="connsiteX3" fmla="*/ 0 w 2016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0161" h="10874">
                  <a:moveTo>
                    <a:pt x="0" y="0"/>
                  </a:moveTo>
                  <a:lnTo>
                    <a:pt x="20161" y="0"/>
                  </a:lnTo>
                  <a:lnTo>
                    <a:pt x="20161"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42" name="Freeform: Shape 44">
              <a:extLst>
                <a:ext uri="{FF2B5EF4-FFF2-40B4-BE49-F238E27FC236}">
                  <a16:creationId xmlns:a16="http://schemas.microsoft.com/office/drawing/2014/main" id="{00000000-0008-0000-0700-0000C6180000}"/>
                </a:ext>
              </a:extLst>
            </xdr:cNvPr>
            <xdr:cNvSpPr/>
          </xdr:nvSpPr>
          <xdr:spPr>
            <a:xfrm>
              <a:off x="10832698" y="2432138"/>
              <a:ext cx="70381" cy="13318"/>
            </a:xfrm>
            <a:custGeom>
              <a:avLst/>
              <a:gdLst>
                <a:gd name="connsiteX0" fmla="*/ 0 w 70381"/>
                <a:gd name="connsiteY0" fmla="*/ 0 h 13318"/>
                <a:gd name="connsiteX1" fmla="*/ 70381 w 70381"/>
                <a:gd name="connsiteY1" fmla="*/ 0 h 13318"/>
                <a:gd name="connsiteX2" fmla="*/ 70381 w 70381"/>
                <a:gd name="connsiteY2" fmla="*/ 13319 h 13318"/>
                <a:gd name="connsiteX3" fmla="*/ 0 w 7038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70381" h="13318">
                  <a:moveTo>
                    <a:pt x="0" y="0"/>
                  </a:moveTo>
                  <a:lnTo>
                    <a:pt x="70381" y="0"/>
                  </a:lnTo>
                  <a:lnTo>
                    <a:pt x="70381"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43" name="Freeform: Shape 45">
              <a:extLst>
                <a:ext uri="{FF2B5EF4-FFF2-40B4-BE49-F238E27FC236}">
                  <a16:creationId xmlns:a16="http://schemas.microsoft.com/office/drawing/2014/main" id="{00000000-0008-0000-0700-0000C7180000}"/>
                </a:ext>
              </a:extLst>
            </xdr:cNvPr>
            <xdr:cNvSpPr/>
          </xdr:nvSpPr>
          <xdr:spPr>
            <a:xfrm>
              <a:off x="10759140" y="2432138"/>
              <a:ext cx="64271" cy="13318"/>
            </a:xfrm>
            <a:custGeom>
              <a:avLst/>
              <a:gdLst>
                <a:gd name="connsiteX0" fmla="*/ 0 w 64271"/>
                <a:gd name="connsiteY0" fmla="*/ 0 h 13318"/>
                <a:gd name="connsiteX1" fmla="*/ 64272 w 64271"/>
                <a:gd name="connsiteY1" fmla="*/ 0 h 13318"/>
                <a:gd name="connsiteX2" fmla="*/ 64272 w 64271"/>
                <a:gd name="connsiteY2" fmla="*/ 13319 h 13318"/>
                <a:gd name="connsiteX3" fmla="*/ 0 w 6427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64271" h="13318">
                  <a:moveTo>
                    <a:pt x="0" y="0"/>
                  </a:moveTo>
                  <a:lnTo>
                    <a:pt x="64272" y="0"/>
                  </a:lnTo>
                  <a:lnTo>
                    <a:pt x="6427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44" name="Freeform: Shape 46">
              <a:extLst>
                <a:ext uri="{FF2B5EF4-FFF2-40B4-BE49-F238E27FC236}">
                  <a16:creationId xmlns:a16="http://schemas.microsoft.com/office/drawing/2014/main" id="{00000000-0008-0000-0700-0000C8180000}"/>
                </a:ext>
              </a:extLst>
            </xdr:cNvPr>
            <xdr:cNvSpPr/>
          </xdr:nvSpPr>
          <xdr:spPr>
            <a:xfrm>
              <a:off x="10846750" y="2479181"/>
              <a:ext cx="44232" cy="10874"/>
            </a:xfrm>
            <a:custGeom>
              <a:avLst/>
              <a:gdLst>
                <a:gd name="connsiteX0" fmla="*/ 0 w 44232"/>
                <a:gd name="connsiteY0" fmla="*/ 0 h 10874"/>
                <a:gd name="connsiteX1" fmla="*/ 44233 w 44232"/>
                <a:gd name="connsiteY1" fmla="*/ 0 h 10874"/>
                <a:gd name="connsiteX2" fmla="*/ 44233 w 44232"/>
                <a:gd name="connsiteY2" fmla="*/ 10875 h 10874"/>
                <a:gd name="connsiteX3" fmla="*/ 0 w 44232"/>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4232" h="10874">
                  <a:moveTo>
                    <a:pt x="0" y="0"/>
                  </a:moveTo>
                  <a:lnTo>
                    <a:pt x="44233" y="0"/>
                  </a:lnTo>
                  <a:lnTo>
                    <a:pt x="44233"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45" name="Freeform: Shape 47">
              <a:extLst>
                <a:ext uri="{FF2B5EF4-FFF2-40B4-BE49-F238E27FC236}">
                  <a16:creationId xmlns:a16="http://schemas.microsoft.com/office/drawing/2014/main" id="{00000000-0008-0000-0700-0000C9180000}"/>
                </a:ext>
              </a:extLst>
            </xdr:cNvPr>
            <xdr:cNvSpPr/>
          </xdr:nvSpPr>
          <xdr:spPr>
            <a:xfrm>
              <a:off x="11182528" y="2432138"/>
              <a:ext cx="54252" cy="13318"/>
            </a:xfrm>
            <a:custGeom>
              <a:avLst/>
              <a:gdLst>
                <a:gd name="connsiteX0" fmla="*/ 0 w 54252"/>
                <a:gd name="connsiteY0" fmla="*/ 0 h 13318"/>
                <a:gd name="connsiteX1" fmla="*/ 54252 w 54252"/>
                <a:gd name="connsiteY1" fmla="*/ 0 h 13318"/>
                <a:gd name="connsiteX2" fmla="*/ 54252 w 54252"/>
                <a:gd name="connsiteY2" fmla="*/ 13319 h 13318"/>
                <a:gd name="connsiteX3" fmla="*/ 0 w 54252"/>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252" h="13318">
                  <a:moveTo>
                    <a:pt x="0" y="0"/>
                  </a:moveTo>
                  <a:lnTo>
                    <a:pt x="54252" y="0"/>
                  </a:lnTo>
                  <a:lnTo>
                    <a:pt x="5425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46" name="Freeform: Shape 48">
              <a:extLst>
                <a:ext uri="{FF2B5EF4-FFF2-40B4-BE49-F238E27FC236}">
                  <a16:creationId xmlns:a16="http://schemas.microsoft.com/office/drawing/2014/main" id="{00000000-0008-0000-0700-0000CA180000}"/>
                </a:ext>
              </a:extLst>
            </xdr:cNvPr>
            <xdr:cNvSpPr/>
          </xdr:nvSpPr>
          <xdr:spPr>
            <a:xfrm>
              <a:off x="11160900" y="2479181"/>
              <a:ext cx="77101" cy="10874"/>
            </a:xfrm>
            <a:custGeom>
              <a:avLst/>
              <a:gdLst>
                <a:gd name="connsiteX0" fmla="*/ 0 w 77101"/>
                <a:gd name="connsiteY0" fmla="*/ 0 h 10874"/>
                <a:gd name="connsiteX1" fmla="*/ 77102 w 77101"/>
                <a:gd name="connsiteY1" fmla="*/ 0 h 10874"/>
                <a:gd name="connsiteX2" fmla="*/ 77102 w 77101"/>
                <a:gd name="connsiteY2" fmla="*/ 10875 h 10874"/>
                <a:gd name="connsiteX3" fmla="*/ 0 w 771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101" h="10874">
                  <a:moveTo>
                    <a:pt x="0" y="0"/>
                  </a:moveTo>
                  <a:lnTo>
                    <a:pt x="77102" y="0"/>
                  </a:lnTo>
                  <a:lnTo>
                    <a:pt x="77102"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47" name="Freeform: Shape 49">
              <a:extLst>
                <a:ext uri="{FF2B5EF4-FFF2-40B4-BE49-F238E27FC236}">
                  <a16:creationId xmlns:a16="http://schemas.microsoft.com/office/drawing/2014/main" id="{00000000-0008-0000-0700-0000CB180000}"/>
                </a:ext>
              </a:extLst>
            </xdr:cNvPr>
            <xdr:cNvSpPr/>
          </xdr:nvSpPr>
          <xdr:spPr>
            <a:xfrm>
              <a:off x="11116301" y="2432138"/>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48" name="Freeform: Shape 50">
              <a:extLst>
                <a:ext uri="{FF2B5EF4-FFF2-40B4-BE49-F238E27FC236}">
                  <a16:creationId xmlns:a16="http://schemas.microsoft.com/office/drawing/2014/main" id="{00000000-0008-0000-0700-0000CC180000}"/>
                </a:ext>
              </a:extLst>
            </xdr:cNvPr>
            <xdr:cNvSpPr/>
          </xdr:nvSpPr>
          <xdr:spPr>
            <a:xfrm>
              <a:off x="11134787" y="2556405"/>
              <a:ext cx="380096" cy="350806"/>
            </a:xfrm>
            <a:custGeom>
              <a:avLst/>
              <a:gdLst>
                <a:gd name="connsiteX0" fmla="*/ 47480 w 380096"/>
                <a:gd name="connsiteY0" fmla="*/ 350512 h 350806"/>
                <a:gd name="connsiteX1" fmla="*/ 113219 w 380096"/>
                <a:gd name="connsiteY1" fmla="*/ 341470 h 350806"/>
                <a:gd name="connsiteX2" fmla="*/ 203883 w 380096"/>
                <a:gd name="connsiteY2" fmla="*/ 339026 h 350806"/>
                <a:gd name="connsiteX3" fmla="*/ 238218 w 380096"/>
                <a:gd name="connsiteY3" fmla="*/ 340614 h 350806"/>
                <a:gd name="connsiteX4" fmla="*/ 277197 w 380096"/>
                <a:gd name="connsiteY4" fmla="*/ 242862 h 350806"/>
                <a:gd name="connsiteX5" fmla="*/ 358698 w 380096"/>
                <a:gd name="connsiteY5" fmla="*/ 293449 h 350806"/>
                <a:gd name="connsiteX6" fmla="*/ 379348 w 380096"/>
                <a:gd name="connsiteY6" fmla="*/ 260335 h 350806"/>
                <a:gd name="connsiteX7" fmla="*/ 291860 w 380096"/>
                <a:gd name="connsiteY7" fmla="*/ 205961 h 350806"/>
                <a:gd name="connsiteX8" fmla="*/ 297114 w 380096"/>
                <a:gd name="connsiteY8" fmla="*/ 192765 h 350806"/>
                <a:gd name="connsiteX9" fmla="*/ 297114 w 380096"/>
                <a:gd name="connsiteY9" fmla="*/ 175169 h 350806"/>
                <a:gd name="connsiteX10" fmla="*/ 223800 w 380096"/>
                <a:gd name="connsiteY10" fmla="*/ 32452 h 350806"/>
                <a:gd name="connsiteX11" fmla="*/ 213781 w 380096"/>
                <a:gd name="connsiteY11" fmla="*/ 24998 h 350806"/>
                <a:gd name="connsiteX12" fmla="*/ 108698 w 380096"/>
                <a:gd name="connsiteY12" fmla="*/ 1171 h 350806"/>
                <a:gd name="connsiteX13" fmla="*/ 32940 w 380096"/>
                <a:gd name="connsiteY13" fmla="*/ -295 h 350806"/>
                <a:gd name="connsiteX14" fmla="*/ 20294 w 380096"/>
                <a:gd name="connsiteY14" fmla="*/ 12962 h 350806"/>
                <a:gd name="connsiteX15" fmla="*/ 20721 w 380096"/>
                <a:gd name="connsiteY15" fmla="*/ 15956 h 350806"/>
                <a:gd name="connsiteX16" fmla="*/ 34895 w 380096"/>
                <a:gd name="connsiteY16" fmla="*/ 33796 h 350806"/>
                <a:gd name="connsiteX17" fmla="*/ 38072 w 380096"/>
                <a:gd name="connsiteY17" fmla="*/ 47725 h 350806"/>
                <a:gd name="connsiteX18" fmla="*/ 38072 w 380096"/>
                <a:gd name="connsiteY18" fmla="*/ 47725 h 350806"/>
                <a:gd name="connsiteX19" fmla="*/ 23532 w 380096"/>
                <a:gd name="connsiteY19" fmla="*/ 50536 h 350806"/>
                <a:gd name="connsiteX20" fmla="*/ 193 w 380096"/>
                <a:gd name="connsiteY20" fmla="*/ 90736 h 350806"/>
                <a:gd name="connsiteX21" fmla="*/ 36850 w 380096"/>
                <a:gd name="connsiteY21" fmla="*/ 320086 h 350806"/>
                <a:gd name="connsiteX22" fmla="*/ 47480 w 380096"/>
                <a:gd name="connsiteY22" fmla="*/ 350512 h 350806"/>
                <a:gd name="connsiteX23" fmla="*/ 126048 w 380096"/>
                <a:gd name="connsiteY23" fmla="*/ 95990 h 350806"/>
                <a:gd name="connsiteX24" fmla="*/ 135946 w 380096"/>
                <a:gd name="connsiteY24" fmla="*/ 108209 h 350806"/>
                <a:gd name="connsiteX25" fmla="*/ 114685 w 380096"/>
                <a:gd name="connsiteY25" fmla="*/ 95013 h 350806"/>
                <a:gd name="connsiteX26" fmla="*/ 160995 w 380096"/>
                <a:gd name="connsiteY26" fmla="*/ 170159 h 350806"/>
                <a:gd name="connsiteX27" fmla="*/ 153663 w 380096"/>
                <a:gd name="connsiteY27" fmla="*/ 215003 h 350806"/>
                <a:gd name="connsiteX28" fmla="*/ 149753 w 380096"/>
                <a:gd name="connsiteY28" fmla="*/ 218913 h 350806"/>
                <a:gd name="connsiteX29" fmla="*/ 149753 w 380096"/>
                <a:gd name="connsiteY29" fmla="*/ 218913 h 350806"/>
                <a:gd name="connsiteX30" fmla="*/ 113096 w 380096"/>
                <a:gd name="connsiteY30" fmla="*/ 189099 h 350806"/>
                <a:gd name="connsiteX31" fmla="*/ 85604 w 380096"/>
                <a:gd name="connsiteY31" fmla="*/ 123361 h 35080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Lst>
              <a:rect l="l" t="t" r="r" b="b"/>
              <a:pathLst>
                <a:path w="380096" h="350806">
                  <a:moveTo>
                    <a:pt x="47480" y="350512"/>
                  </a:moveTo>
                  <a:cubicBezTo>
                    <a:pt x="69474" y="348679"/>
                    <a:pt x="91469" y="343302"/>
                    <a:pt x="113219" y="341470"/>
                  </a:cubicBezTo>
                  <a:cubicBezTo>
                    <a:pt x="143375" y="338940"/>
                    <a:pt x="173642" y="338134"/>
                    <a:pt x="203883" y="339026"/>
                  </a:cubicBezTo>
                  <a:cubicBezTo>
                    <a:pt x="215369" y="339026"/>
                    <a:pt x="226733" y="339759"/>
                    <a:pt x="238218" y="340614"/>
                  </a:cubicBezTo>
                  <a:lnTo>
                    <a:pt x="277197" y="242862"/>
                  </a:lnTo>
                  <a:lnTo>
                    <a:pt x="358698" y="293449"/>
                  </a:lnTo>
                  <a:lnTo>
                    <a:pt x="379348" y="260335"/>
                  </a:lnTo>
                  <a:lnTo>
                    <a:pt x="291860" y="205961"/>
                  </a:lnTo>
                  <a:lnTo>
                    <a:pt x="297114" y="192765"/>
                  </a:lnTo>
                  <a:cubicBezTo>
                    <a:pt x="299815" y="187205"/>
                    <a:pt x="299815" y="180729"/>
                    <a:pt x="297114" y="175169"/>
                  </a:cubicBezTo>
                  <a:lnTo>
                    <a:pt x="223800" y="32452"/>
                  </a:lnTo>
                  <a:cubicBezTo>
                    <a:pt x="221748" y="28590"/>
                    <a:pt x="218070" y="25853"/>
                    <a:pt x="213781" y="24998"/>
                  </a:cubicBezTo>
                  <a:lnTo>
                    <a:pt x="108698" y="1171"/>
                  </a:lnTo>
                  <a:lnTo>
                    <a:pt x="32940" y="-295"/>
                  </a:lnTo>
                  <a:cubicBezTo>
                    <a:pt x="25792" y="-124"/>
                    <a:pt x="20122" y="5802"/>
                    <a:pt x="20294" y="12962"/>
                  </a:cubicBezTo>
                  <a:cubicBezTo>
                    <a:pt x="20318" y="13977"/>
                    <a:pt x="20464" y="14979"/>
                    <a:pt x="20721" y="15956"/>
                  </a:cubicBezTo>
                  <a:cubicBezTo>
                    <a:pt x="24008" y="22909"/>
                    <a:pt x="28859" y="29018"/>
                    <a:pt x="34895" y="33796"/>
                  </a:cubicBezTo>
                  <a:cubicBezTo>
                    <a:pt x="35420" y="38549"/>
                    <a:pt x="36496" y="43217"/>
                    <a:pt x="38072" y="47725"/>
                  </a:cubicBezTo>
                  <a:lnTo>
                    <a:pt x="38072" y="47725"/>
                  </a:lnTo>
                  <a:cubicBezTo>
                    <a:pt x="33062" y="47285"/>
                    <a:pt x="28015" y="48251"/>
                    <a:pt x="23532" y="50536"/>
                  </a:cubicBezTo>
                  <a:cubicBezTo>
                    <a:pt x="-5549" y="64588"/>
                    <a:pt x="-906" y="74974"/>
                    <a:pt x="193" y="90736"/>
                  </a:cubicBezTo>
                  <a:cubicBezTo>
                    <a:pt x="6058" y="168070"/>
                    <a:pt x="18326" y="244781"/>
                    <a:pt x="36850" y="320086"/>
                  </a:cubicBezTo>
                  <a:cubicBezTo>
                    <a:pt x="39660" y="329495"/>
                    <a:pt x="43815" y="339881"/>
                    <a:pt x="47480" y="350512"/>
                  </a:cubicBezTo>
                  <a:close/>
                  <a:moveTo>
                    <a:pt x="126048" y="95990"/>
                  </a:moveTo>
                  <a:lnTo>
                    <a:pt x="135946" y="108209"/>
                  </a:lnTo>
                  <a:lnTo>
                    <a:pt x="114685" y="95013"/>
                  </a:lnTo>
                  <a:close/>
                  <a:moveTo>
                    <a:pt x="160995" y="170159"/>
                  </a:moveTo>
                  <a:cubicBezTo>
                    <a:pt x="155924" y="184553"/>
                    <a:pt x="153443" y="199742"/>
                    <a:pt x="153663" y="215003"/>
                  </a:cubicBezTo>
                  <a:lnTo>
                    <a:pt x="149753" y="218913"/>
                  </a:lnTo>
                  <a:lnTo>
                    <a:pt x="149753" y="218913"/>
                  </a:lnTo>
                  <a:cubicBezTo>
                    <a:pt x="133673" y="215003"/>
                    <a:pt x="120208" y="204043"/>
                    <a:pt x="113096" y="189099"/>
                  </a:cubicBezTo>
                  <a:cubicBezTo>
                    <a:pt x="104543" y="170526"/>
                    <a:pt x="91713" y="141445"/>
                    <a:pt x="85604" y="123361"/>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49" name="Freeform: Shape 51">
              <a:extLst>
                <a:ext uri="{FF2B5EF4-FFF2-40B4-BE49-F238E27FC236}">
                  <a16:creationId xmlns:a16="http://schemas.microsoft.com/office/drawing/2014/main" id="{00000000-0008-0000-0700-0000CD180000}"/>
                </a:ext>
              </a:extLst>
            </xdr:cNvPr>
            <xdr:cNvSpPr/>
          </xdr:nvSpPr>
          <xdr:spPr>
            <a:xfrm>
              <a:off x="11150994" y="2564103"/>
              <a:ext cx="196245" cy="233883"/>
            </a:xfrm>
            <a:custGeom>
              <a:avLst/>
              <a:gdLst>
                <a:gd name="connsiteX0" fmla="*/ -740 w 196245"/>
                <a:gd name="connsiteY0" fmla="*/ -295 h 233883"/>
                <a:gd name="connsiteX1" fmla="*/ 90780 w 196245"/>
                <a:gd name="connsiteY1" fmla="*/ 66787 h 233883"/>
                <a:gd name="connsiteX2" fmla="*/ 134402 w 196245"/>
                <a:gd name="connsiteY2" fmla="*/ 122383 h 233883"/>
                <a:gd name="connsiteX3" fmla="*/ 122183 w 196245"/>
                <a:gd name="connsiteY3" fmla="*/ 214637 h 233883"/>
                <a:gd name="connsiteX4" fmla="*/ 195497 w 196245"/>
                <a:gd name="connsiteY4" fmla="*/ 202418 h 233883"/>
                <a:gd name="connsiteX5" fmla="*/ 174236 w 196245"/>
                <a:gd name="connsiteY5" fmla="*/ 30863 h 23388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96245" h="233883">
                  <a:moveTo>
                    <a:pt x="-740" y="-295"/>
                  </a:moveTo>
                  <a:cubicBezTo>
                    <a:pt x="-740" y="-295"/>
                    <a:pt x="-3550" y="64832"/>
                    <a:pt x="90780" y="66787"/>
                  </a:cubicBezTo>
                  <a:lnTo>
                    <a:pt x="134402" y="122383"/>
                  </a:lnTo>
                  <a:cubicBezTo>
                    <a:pt x="118640" y="150426"/>
                    <a:pt x="114265" y="183454"/>
                    <a:pt x="122183" y="214637"/>
                  </a:cubicBezTo>
                  <a:cubicBezTo>
                    <a:pt x="133547" y="263512"/>
                    <a:pt x="195497" y="202418"/>
                    <a:pt x="195497" y="202418"/>
                  </a:cubicBezTo>
                  <a:lnTo>
                    <a:pt x="174236" y="30863"/>
                  </a:lnTo>
                  <a:close/>
                </a:path>
              </a:pathLst>
            </a:custGeom>
            <a:solidFill>
              <a:srgbClr val="D36F54"/>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50" name="Freeform: Shape 52">
              <a:extLst>
                <a:ext uri="{FF2B5EF4-FFF2-40B4-BE49-F238E27FC236}">
                  <a16:creationId xmlns:a16="http://schemas.microsoft.com/office/drawing/2014/main" id="{00000000-0008-0000-0700-0000CE180000}"/>
                </a:ext>
              </a:extLst>
            </xdr:cNvPr>
            <xdr:cNvSpPr/>
          </xdr:nvSpPr>
          <xdr:spPr>
            <a:xfrm>
              <a:off x="11063637" y="2525369"/>
              <a:ext cx="126955" cy="138318"/>
            </a:xfrm>
            <a:custGeom>
              <a:avLst/>
              <a:gdLst>
                <a:gd name="connsiteX0" fmla="*/ 0 w 126955"/>
                <a:gd name="connsiteY0" fmla="*/ 0 h 138318"/>
                <a:gd name="connsiteX1" fmla="*/ 15885 w 126955"/>
                <a:gd name="connsiteY1" fmla="*/ 16984 h 138318"/>
                <a:gd name="connsiteX2" fmla="*/ 75880 w 126955"/>
                <a:gd name="connsiteY2" fmla="*/ 107649 h 138318"/>
                <a:gd name="connsiteX3" fmla="*/ 126955 w 126955"/>
                <a:gd name="connsiteY3" fmla="*/ 138319 h 138318"/>
                <a:gd name="connsiteX4" fmla="*/ 126955 w 126955"/>
                <a:gd name="connsiteY4" fmla="*/ 69404 h 138318"/>
                <a:gd name="connsiteX5" fmla="*/ 0 w 126955"/>
                <a:gd name="connsiteY5" fmla="*/ 0 h 1383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26955" h="138318">
                  <a:moveTo>
                    <a:pt x="0" y="0"/>
                  </a:moveTo>
                  <a:lnTo>
                    <a:pt x="15885" y="16984"/>
                  </a:lnTo>
                  <a:lnTo>
                    <a:pt x="75880" y="107649"/>
                  </a:lnTo>
                  <a:lnTo>
                    <a:pt x="126955" y="138319"/>
                  </a:lnTo>
                  <a:lnTo>
                    <a:pt x="126955" y="69404"/>
                  </a:lnTo>
                  <a:lnTo>
                    <a:pt x="0" y="0"/>
                  </a:ln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51" name="Freeform: Shape 53">
              <a:extLst>
                <a:ext uri="{FF2B5EF4-FFF2-40B4-BE49-F238E27FC236}">
                  <a16:creationId xmlns:a16="http://schemas.microsoft.com/office/drawing/2014/main" id="{00000000-0008-0000-0700-0000CF180000}"/>
                </a:ext>
              </a:extLst>
            </xdr:cNvPr>
            <xdr:cNvSpPr/>
          </xdr:nvSpPr>
          <xdr:spPr>
            <a:xfrm rot="18111602">
              <a:off x="11156823" y="2505265"/>
              <a:ext cx="39100" cy="180229"/>
            </a:xfrm>
            <a:custGeom>
              <a:avLst/>
              <a:gdLst>
                <a:gd name="connsiteX0" fmla="*/ -748 w 39100"/>
                <a:gd name="connsiteY0" fmla="*/ -295 h 180229"/>
                <a:gd name="connsiteX1" fmla="*/ 38353 w 39100"/>
                <a:gd name="connsiteY1" fmla="*/ -295 h 180229"/>
                <a:gd name="connsiteX2" fmla="*/ 38353 w 39100"/>
                <a:gd name="connsiteY2" fmla="*/ 179935 h 180229"/>
                <a:gd name="connsiteX3" fmla="*/ -748 w 39100"/>
                <a:gd name="connsiteY3" fmla="*/ 179935 h 180229"/>
              </a:gdLst>
              <a:ahLst/>
              <a:cxnLst>
                <a:cxn ang="0">
                  <a:pos x="connsiteX0" y="connsiteY0"/>
                </a:cxn>
                <a:cxn ang="0">
                  <a:pos x="connsiteX1" y="connsiteY1"/>
                </a:cxn>
                <a:cxn ang="0">
                  <a:pos x="connsiteX2" y="connsiteY2"/>
                </a:cxn>
                <a:cxn ang="0">
                  <a:pos x="connsiteX3" y="connsiteY3"/>
                </a:cxn>
              </a:cxnLst>
              <a:rect l="l" t="t" r="r" b="b"/>
              <a:pathLst>
                <a:path w="39100" h="180229">
                  <a:moveTo>
                    <a:pt x="-748" y="-295"/>
                  </a:moveTo>
                  <a:lnTo>
                    <a:pt x="38353" y="-295"/>
                  </a:lnTo>
                  <a:lnTo>
                    <a:pt x="38353" y="179935"/>
                  </a:lnTo>
                  <a:lnTo>
                    <a:pt x="-748" y="179935"/>
                  </a:lnTo>
                  <a:close/>
                </a:path>
              </a:pathLst>
            </a:custGeom>
            <a:solidFill>
              <a:srgbClr val="FDB515"/>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52" name="Freeform: Shape 54">
              <a:extLst>
                <a:ext uri="{FF2B5EF4-FFF2-40B4-BE49-F238E27FC236}">
                  <a16:creationId xmlns:a16="http://schemas.microsoft.com/office/drawing/2014/main" id="{00000000-0008-0000-0700-0000D0180000}"/>
                </a:ext>
              </a:extLst>
            </xdr:cNvPr>
            <xdr:cNvSpPr/>
          </xdr:nvSpPr>
          <xdr:spPr>
            <a:xfrm rot="18111602">
              <a:off x="11163949" y="2508098"/>
              <a:ext cx="14662" cy="168133"/>
            </a:xfrm>
            <a:custGeom>
              <a:avLst/>
              <a:gdLst>
                <a:gd name="connsiteX0" fmla="*/ -749 w 14662"/>
                <a:gd name="connsiteY0" fmla="*/ -295 h 168133"/>
                <a:gd name="connsiteX1" fmla="*/ 13914 w 14662"/>
                <a:gd name="connsiteY1" fmla="*/ -295 h 168133"/>
                <a:gd name="connsiteX2" fmla="*/ 13914 w 14662"/>
                <a:gd name="connsiteY2" fmla="*/ 167838 h 168133"/>
                <a:gd name="connsiteX3" fmla="*/ -749 w 14662"/>
                <a:gd name="connsiteY3" fmla="*/ 167838 h 168133"/>
              </a:gdLst>
              <a:ahLst/>
              <a:cxnLst>
                <a:cxn ang="0">
                  <a:pos x="connsiteX0" y="connsiteY0"/>
                </a:cxn>
                <a:cxn ang="0">
                  <a:pos x="connsiteX1" y="connsiteY1"/>
                </a:cxn>
                <a:cxn ang="0">
                  <a:pos x="connsiteX2" y="connsiteY2"/>
                </a:cxn>
                <a:cxn ang="0">
                  <a:pos x="connsiteX3" y="connsiteY3"/>
                </a:cxn>
              </a:cxnLst>
              <a:rect l="l" t="t" r="r" b="b"/>
              <a:pathLst>
                <a:path w="14662" h="168133">
                  <a:moveTo>
                    <a:pt x="-749" y="-295"/>
                  </a:moveTo>
                  <a:lnTo>
                    <a:pt x="13914" y="-295"/>
                  </a:lnTo>
                  <a:lnTo>
                    <a:pt x="13914" y="167838"/>
                  </a:lnTo>
                  <a:lnTo>
                    <a:pt x="-749" y="167838"/>
                  </a:lnTo>
                  <a:close/>
                </a:path>
              </a:pathLst>
            </a:custGeom>
            <a:solidFill>
              <a:srgbClr val="FEDA42"/>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53" name="Freeform: Shape 55">
              <a:extLst>
                <a:ext uri="{FF2B5EF4-FFF2-40B4-BE49-F238E27FC236}">
                  <a16:creationId xmlns:a16="http://schemas.microsoft.com/office/drawing/2014/main" id="{00000000-0008-0000-0700-0000D1180000}"/>
                </a:ext>
              </a:extLst>
            </xdr:cNvPr>
            <xdr:cNvSpPr/>
          </xdr:nvSpPr>
          <xdr:spPr>
            <a:xfrm>
              <a:off x="11129131" y="2586929"/>
              <a:ext cx="73313" cy="48166"/>
            </a:xfrm>
            <a:custGeom>
              <a:avLst/>
              <a:gdLst>
                <a:gd name="connsiteX0" fmla="*/ -749 w 73313"/>
                <a:gd name="connsiteY0" fmla="*/ 2050 h 48166"/>
                <a:gd name="connsiteX1" fmla="*/ 72565 w 73313"/>
                <a:gd name="connsiteY1" fmla="*/ 47871 h 48166"/>
                <a:gd name="connsiteX2" fmla="*/ 44828 w 73313"/>
                <a:gd name="connsiteY2" fmla="*/ 11948 h 48166"/>
                <a:gd name="connsiteX3" fmla="*/ -749 w 73313"/>
                <a:gd name="connsiteY3" fmla="*/ 2050 h 48166"/>
              </a:gdLst>
              <a:ahLst/>
              <a:cxnLst>
                <a:cxn ang="0">
                  <a:pos x="connsiteX0" y="connsiteY0"/>
                </a:cxn>
                <a:cxn ang="0">
                  <a:pos x="connsiteX1" y="connsiteY1"/>
                </a:cxn>
                <a:cxn ang="0">
                  <a:pos x="connsiteX2" y="connsiteY2"/>
                </a:cxn>
                <a:cxn ang="0">
                  <a:pos x="connsiteX3" y="connsiteY3"/>
                </a:cxn>
              </a:cxnLst>
              <a:rect l="l" t="t" r="r" b="b"/>
              <a:pathLst>
                <a:path w="73313" h="48166">
                  <a:moveTo>
                    <a:pt x="-749" y="2050"/>
                  </a:moveTo>
                  <a:lnTo>
                    <a:pt x="72565" y="47871"/>
                  </a:lnTo>
                  <a:cubicBezTo>
                    <a:pt x="72565" y="37241"/>
                    <a:pt x="61568" y="22822"/>
                    <a:pt x="44828" y="11948"/>
                  </a:cubicBezTo>
                  <a:cubicBezTo>
                    <a:pt x="28088" y="1072"/>
                    <a:pt x="8416" y="-3449"/>
                    <a:pt x="-749" y="2050"/>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54" name="Freeform: Shape 56">
              <a:extLst>
                <a:ext uri="{FF2B5EF4-FFF2-40B4-BE49-F238E27FC236}">
                  <a16:creationId xmlns:a16="http://schemas.microsoft.com/office/drawing/2014/main" id="{00000000-0008-0000-0700-0000D2180000}"/>
                </a:ext>
              </a:extLst>
            </xdr:cNvPr>
            <xdr:cNvSpPr/>
          </xdr:nvSpPr>
          <xdr:spPr>
            <a:xfrm>
              <a:off x="11136548" y="2549196"/>
              <a:ext cx="68584" cy="41481"/>
            </a:xfrm>
            <a:custGeom>
              <a:avLst/>
              <a:gdLst>
                <a:gd name="connsiteX0" fmla="*/ 1243 w 68584"/>
                <a:gd name="connsiteY0" fmla="*/ -295 h 41481"/>
                <a:gd name="connsiteX1" fmla="*/ -224 w 68584"/>
                <a:gd name="connsiteY1" fmla="*/ 2515 h 41481"/>
                <a:gd name="connsiteX2" fmla="*/ 36433 w 68584"/>
                <a:gd name="connsiteY2" fmla="*/ 37095 h 41481"/>
                <a:gd name="connsiteX3" fmla="*/ 67836 w 68584"/>
                <a:gd name="connsiteY3" fmla="*/ 40883 h 41481"/>
              </a:gdLst>
              <a:ahLst/>
              <a:cxnLst>
                <a:cxn ang="0">
                  <a:pos x="connsiteX0" y="connsiteY0"/>
                </a:cxn>
                <a:cxn ang="0">
                  <a:pos x="connsiteX1" y="connsiteY1"/>
                </a:cxn>
                <a:cxn ang="0">
                  <a:pos x="connsiteX2" y="connsiteY2"/>
                </a:cxn>
                <a:cxn ang="0">
                  <a:pos x="connsiteX3" y="connsiteY3"/>
                </a:cxn>
              </a:cxnLst>
              <a:rect l="l" t="t" r="r" b="b"/>
              <a:pathLst>
                <a:path w="68584" h="41481">
                  <a:moveTo>
                    <a:pt x="1243" y="-295"/>
                  </a:moveTo>
                  <a:cubicBezTo>
                    <a:pt x="583" y="548"/>
                    <a:pt x="94" y="1501"/>
                    <a:pt x="-224" y="2515"/>
                  </a:cubicBezTo>
                  <a:cubicBezTo>
                    <a:pt x="-3889" y="14734"/>
                    <a:pt x="11995" y="29519"/>
                    <a:pt x="36433" y="37095"/>
                  </a:cubicBezTo>
                  <a:cubicBezTo>
                    <a:pt x="46514" y="40540"/>
                    <a:pt x="57218" y="41836"/>
                    <a:pt x="67836" y="40883"/>
                  </a:cubicBezTo>
                  <a:close/>
                </a:path>
              </a:pathLst>
            </a:custGeom>
            <a:solidFill>
              <a:srgbClr val="D36F54">
                <a:alpha val="3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55" name="Freeform: Shape 57">
              <a:extLst>
                <a:ext uri="{FF2B5EF4-FFF2-40B4-BE49-F238E27FC236}">
                  <a16:creationId xmlns:a16="http://schemas.microsoft.com/office/drawing/2014/main" id="{00000000-0008-0000-0700-0000D3180000}"/>
                </a:ext>
              </a:extLst>
            </xdr:cNvPr>
            <xdr:cNvSpPr/>
          </xdr:nvSpPr>
          <xdr:spPr>
            <a:xfrm>
              <a:off x="11120668" y="2535125"/>
              <a:ext cx="371855" cy="686236"/>
            </a:xfrm>
            <a:custGeom>
              <a:avLst/>
              <a:gdLst>
                <a:gd name="connsiteX0" fmla="*/ 291806 w 371855"/>
                <a:gd name="connsiteY0" fmla="*/ 174578 h 686236"/>
                <a:gd name="connsiteX1" fmla="*/ 218492 w 371855"/>
                <a:gd name="connsiteY1" fmla="*/ 31860 h 686236"/>
                <a:gd name="connsiteX2" fmla="*/ 208472 w 371855"/>
                <a:gd name="connsiteY2" fmla="*/ 24284 h 686236"/>
                <a:gd name="connsiteX3" fmla="*/ 103267 w 371855"/>
                <a:gd name="connsiteY3" fmla="*/ 1191 h 686236"/>
                <a:gd name="connsiteX4" fmla="*/ 27509 w 371855"/>
                <a:gd name="connsiteY4" fmla="*/ -275 h 686236"/>
                <a:gd name="connsiteX5" fmla="*/ 14618 w 371855"/>
                <a:gd name="connsiteY5" fmla="*/ 11235 h 686236"/>
                <a:gd name="connsiteX6" fmla="*/ 15290 w 371855"/>
                <a:gd name="connsiteY6" fmla="*/ 15976 h 686236"/>
                <a:gd name="connsiteX7" fmla="*/ 94224 w 371855"/>
                <a:gd name="connsiteY7" fmla="*/ 50677 h 686236"/>
                <a:gd name="connsiteX8" fmla="*/ 181102 w 371855"/>
                <a:gd name="connsiteY8" fmla="*/ 81347 h 686236"/>
                <a:gd name="connsiteX9" fmla="*/ 188921 w 371855"/>
                <a:gd name="connsiteY9" fmla="*/ 156860 h 686236"/>
                <a:gd name="connsiteX10" fmla="*/ 181468 w 371855"/>
                <a:gd name="connsiteY10" fmla="*/ 181298 h 686236"/>
                <a:gd name="connsiteX11" fmla="*/ 144811 w 371855"/>
                <a:gd name="connsiteY11" fmla="*/ 218933 h 686236"/>
                <a:gd name="connsiteX12" fmla="*/ 144811 w 371855"/>
                <a:gd name="connsiteY12" fmla="*/ 218933 h 686236"/>
                <a:gd name="connsiteX13" fmla="*/ 108154 w 371855"/>
                <a:gd name="connsiteY13" fmla="*/ 189119 h 686236"/>
                <a:gd name="connsiteX14" fmla="*/ 77851 w 371855"/>
                <a:gd name="connsiteY14" fmla="*/ 114094 h 686236"/>
                <a:gd name="connsiteX15" fmla="*/ 9425 w 371855"/>
                <a:gd name="connsiteY15" fmla="*/ 56909 h 686236"/>
                <a:gd name="connsiteX16" fmla="*/ 13335 w 371855"/>
                <a:gd name="connsiteY16" fmla="*/ 110306 h 686236"/>
                <a:gd name="connsiteX17" fmla="*/ 49992 w 371855"/>
                <a:gd name="connsiteY17" fmla="*/ 272574 h 686236"/>
                <a:gd name="connsiteX18" fmla="*/ 103755 w 371855"/>
                <a:gd name="connsiteY18" fmla="*/ 401606 h 686236"/>
                <a:gd name="connsiteX19" fmla="*/ 149332 w 371855"/>
                <a:gd name="connsiteY19" fmla="*/ 685942 h 686236"/>
                <a:gd name="connsiteX20" fmla="*/ 371107 w 371855"/>
                <a:gd name="connsiteY20" fmla="*/ 685942 h 686236"/>
                <a:gd name="connsiteX21" fmla="*/ 224479 w 371855"/>
                <a:gd name="connsiteY21" fmla="*/ 360673 h 686236"/>
                <a:gd name="connsiteX22" fmla="*/ 291195 w 371855"/>
                <a:gd name="connsiteY22" fmla="*/ 192784 h 686236"/>
                <a:gd name="connsiteX23" fmla="*/ 291806 w 371855"/>
                <a:gd name="connsiteY23" fmla="*/ 174578 h 68623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Lst>
              <a:rect l="l" t="t" r="r" b="b"/>
              <a:pathLst>
                <a:path w="371855" h="686236">
                  <a:moveTo>
                    <a:pt x="291806" y="174578"/>
                  </a:moveTo>
                  <a:lnTo>
                    <a:pt x="218492" y="31860"/>
                  </a:lnTo>
                  <a:cubicBezTo>
                    <a:pt x="216512" y="27913"/>
                    <a:pt x="212810" y="25115"/>
                    <a:pt x="208472" y="24284"/>
                  </a:cubicBezTo>
                  <a:lnTo>
                    <a:pt x="103267" y="1191"/>
                  </a:lnTo>
                  <a:lnTo>
                    <a:pt x="27509" y="-275"/>
                  </a:lnTo>
                  <a:cubicBezTo>
                    <a:pt x="20776" y="-654"/>
                    <a:pt x="14997" y="4490"/>
                    <a:pt x="14618" y="11235"/>
                  </a:cubicBezTo>
                  <a:cubicBezTo>
                    <a:pt x="14532" y="12847"/>
                    <a:pt x="14752" y="14448"/>
                    <a:pt x="15290" y="15976"/>
                  </a:cubicBezTo>
                  <a:cubicBezTo>
                    <a:pt x="22988" y="32593"/>
                    <a:pt x="43149" y="51655"/>
                    <a:pt x="94224" y="50677"/>
                  </a:cubicBezTo>
                  <a:lnTo>
                    <a:pt x="181102" y="81347"/>
                  </a:lnTo>
                  <a:cubicBezTo>
                    <a:pt x="180809" y="106738"/>
                    <a:pt x="183423" y="132068"/>
                    <a:pt x="188921" y="156860"/>
                  </a:cubicBezTo>
                  <a:cubicBezTo>
                    <a:pt x="190607" y="165731"/>
                    <a:pt x="187822" y="174871"/>
                    <a:pt x="181468" y="181298"/>
                  </a:cubicBezTo>
                  <a:lnTo>
                    <a:pt x="144811" y="218933"/>
                  </a:lnTo>
                  <a:lnTo>
                    <a:pt x="144811" y="218933"/>
                  </a:lnTo>
                  <a:cubicBezTo>
                    <a:pt x="128731" y="215023"/>
                    <a:pt x="115266" y="204062"/>
                    <a:pt x="108154" y="189119"/>
                  </a:cubicBezTo>
                  <a:cubicBezTo>
                    <a:pt x="95850" y="165059"/>
                    <a:pt x="85708" y="139949"/>
                    <a:pt x="77851" y="114094"/>
                  </a:cubicBezTo>
                  <a:cubicBezTo>
                    <a:pt x="73696" y="85990"/>
                    <a:pt x="44371" y="46401"/>
                    <a:pt x="9425" y="56909"/>
                  </a:cubicBezTo>
                  <a:cubicBezTo>
                    <a:pt x="-13180" y="63752"/>
                    <a:pt x="8203" y="95155"/>
                    <a:pt x="13335" y="110306"/>
                  </a:cubicBezTo>
                  <a:cubicBezTo>
                    <a:pt x="22988" y="138654"/>
                    <a:pt x="35940" y="224309"/>
                    <a:pt x="49992" y="272574"/>
                  </a:cubicBezTo>
                  <a:cubicBezTo>
                    <a:pt x="65400" y="316587"/>
                    <a:pt x="83350" y="359671"/>
                    <a:pt x="103755" y="401606"/>
                  </a:cubicBezTo>
                  <a:lnTo>
                    <a:pt x="149332" y="685942"/>
                  </a:lnTo>
                  <a:lnTo>
                    <a:pt x="371107" y="685942"/>
                  </a:lnTo>
                  <a:lnTo>
                    <a:pt x="224479" y="360673"/>
                  </a:lnTo>
                  <a:lnTo>
                    <a:pt x="291195" y="192784"/>
                  </a:lnTo>
                  <a:cubicBezTo>
                    <a:pt x="294249" y="187151"/>
                    <a:pt x="294469" y="180406"/>
                    <a:pt x="291806" y="174578"/>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56" name="Freeform: Shape 58">
              <a:extLst>
                <a:ext uri="{FF2B5EF4-FFF2-40B4-BE49-F238E27FC236}">
                  <a16:creationId xmlns:a16="http://schemas.microsoft.com/office/drawing/2014/main" id="{00000000-0008-0000-0700-0000D4180000}"/>
                </a:ext>
              </a:extLst>
            </xdr:cNvPr>
            <xdr:cNvSpPr/>
          </xdr:nvSpPr>
          <xdr:spPr>
            <a:xfrm>
              <a:off x="11301540" y="2684827"/>
              <a:ext cx="108382" cy="105938"/>
            </a:xfrm>
            <a:custGeom>
              <a:avLst/>
              <a:gdLst>
                <a:gd name="connsiteX0" fmla="*/ 8660 w 108382"/>
                <a:gd name="connsiteY0" fmla="*/ -295 h 105938"/>
                <a:gd name="connsiteX1" fmla="*/ 9393 w 108382"/>
                <a:gd name="connsiteY1" fmla="*/ 3981 h 105938"/>
                <a:gd name="connsiteX2" fmla="*/ 2062 w 108382"/>
                <a:gd name="connsiteY2" fmla="*/ 28419 h 105938"/>
                <a:gd name="connsiteX3" fmla="*/ -749 w 108382"/>
                <a:gd name="connsiteY3" fmla="*/ 31596 h 105938"/>
                <a:gd name="connsiteX4" fmla="*/ 86251 w 108382"/>
                <a:gd name="connsiteY4" fmla="*/ 105643 h 105938"/>
                <a:gd name="connsiteX5" fmla="*/ 107634 w 108382"/>
                <a:gd name="connsiteY5" fmla="*/ 52124 h 10593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8382" h="105938">
                  <a:moveTo>
                    <a:pt x="8660" y="-295"/>
                  </a:moveTo>
                  <a:lnTo>
                    <a:pt x="9393" y="3981"/>
                  </a:lnTo>
                  <a:cubicBezTo>
                    <a:pt x="11080" y="12840"/>
                    <a:pt x="8343" y="21955"/>
                    <a:pt x="2062" y="28419"/>
                  </a:cubicBezTo>
                  <a:lnTo>
                    <a:pt x="-749" y="31596"/>
                  </a:lnTo>
                  <a:lnTo>
                    <a:pt x="86251" y="105643"/>
                  </a:lnTo>
                  <a:lnTo>
                    <a:pt x="107634" y="52124"/>
                  </a:lnTo>
                  <a:close/>
                </a:path>
              </a:pathLst>
            </a:custGeom>
            <a:solidFill>
              <a:srgbClr val="E67B6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57" name="Freeform: Shape 59">
              <a:extLst>
                <a:ext uri="{FF2B5EF4-FFF2-40B4-BE49-F238E27FC236}">
                  <a16:creationId xmlns:a16="http://schemas.microsoft.com/office/drawing/2014/main" id="{00000000-0008-0000-0700-0000D5180000}"/>
                </a:ext>
              </a:extLst>
            </xdr:cNvPr>
            <xdr:cNvSpPr/>
          </xdr:nvSpPr>
          <xdr:spPr>
            <a:xfrm rot="18092998">
              <a:off x="11372811" y="2564282"/>
              <a:ext cx="39100" cy="327835"/>
            </a:xfrm>
            <a:custGeom>
              <a:avLst/>
              <a:gdLst>
                <a:gd name="connsiteX0" fmla="*/ -749 w 39100"/>
                <a:gd name="connsiteY0" fmla="*/ -295 h 327835"/>
                <a:gd name="connsiteX1" fmla="*/ 38352 w 39100"/>
                <a:gd name="connsiteY1" fmla="*/ -295 h 327835"/>
                <a:gd name="connsiteX2" fmla="*/ 38352 w 39100"/>
                <a:gd name="connsiteY2" fmla="*/ 327540 h 327835"/>
                <a:gd name="connsiteX3" fmla="*/ -749 w 39100"/>
                <a:gd name="connsiteY3" fmla="*/ 327540 h 327835"/>
              </a:gdLst>
              <a:ahLst/>
              <a:cxnLst>
                <a:cxn ang="0">
                  <a:pos x="connsiteX0" y="connsiteY0"/>
                </a:cxn>
                <a:cxn ang="0">
                  <a:pos x="connsiteX1" y="connsiteY1"/>
                </a:cxn>
                <a:cxn ang="0">
                  <a:pos x="connsiteX2" y="connsiteY2"/>
                </a:cxn>
                <a:cxn ang="0">
                  <a:pos x="connsiteX3" y="connsiteY3"/>
                </a:cxn>
              </a:cxnLst>
              <a:rect l="l" t="t" r="r" b="b"/>
              <a:pathLst>
                <a:path w="39100" h="327835">
                  <a:moveTo>
                    <a:pt x="-749" y="-295"/>
                  </a:moveTo>
                  <a:lnTo>
                    <a:pt x="38352" y="-295"/>
                  </a:lnTo>
                  <a:lnTo>
                    <a:pt x="38352" y="327540"/>
                  </a:lnTo>
                  <a:lnTo>
                    <a:pt x="-749" y="327540"/>
                  </a:lnTo>
                  <a:close/>
                </a:path>
              </a:pathLst>
            </a:custGeom>
            <a:solidFill>
              <a:srgbClr val="FDB515"/>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58" name="Freeform: Shape 60">
              <a:extLst>
                <a:ext uri="{FF2B5EF4-FFF2-40B4-BE49-F238E27FC236}">
                  <a16:creationId xmlns:a16="http://schemas.microsoft.com/office/drawing/2014/main" id="{00000000-0008-0000-0700-0000D6180000}"/>
                </a:ext>
              </a:extLst>
            </xdr:cNvPr>
            <xdr:cNvSpPr/>
          </xdr:nvSpPr>
          <xdr:spPr>
            <a:xfrm rot="18093599">
              <a:off x="11379656" y="2554915"/>
              <a:ext cx="14662" cy="339931"/>
            </a:xfrm>
            <a:custGeom>
              <a:avLst/>
              <a:gdLst>
                <a:gd name="connsiteX0" fmla="*/ -749 w 14662"/>
                <a:gd name="connsiteY0" fmla="*/ -295 h 339931"/>
                <a:gd name="connsiteX1" fmla="*/ 13914 w 14662"/>
                <a:gd name="connsiteY1" fmla="*/ -295 h 339931"/>
                <a:gd name="connsiteX2" fmla="*/ 13914 w 14662"/>
                <a:gd name="connsiteY2" fmla="*/ 339637 h 339931"/>
                <a:gd name="connsiteX3" fmla="*/ -749 w 14662"/>
                <a:gd name="connsiteY3" fmla="*/ 339637 h 339931"/>
              </a:gdLst>
              <a:ahLst/>
              <a:cxnLst>
                <a:cxn ang="0">
                  <a:pos x="connsiteX0" y="connsiteY0"/>
                </a:cxn>
                <a:cxn ang="0">
                  <a:pos x="connsiteX1" y="connsiteY1"/>
                </a:cxn>
                <a:cxn ang="0">
                  <a:pos x="connsiteX2" y="connsiteY2"/>
                </a:cxn>
                <a:cxn ang="0">
                  <a:pos x="connsiteX3" y="connsiteY3"/>
                </a:cxn>
              </a:cxnLst>
              <a:rect l="l" t="t" r="r" b="b"/>
              <a:pathLst>
                <a:path w="14662" h="339931">
                  <a:moveTo>
                    <a:pt x="-749" y="-295"/>
                  </a:moveTo>
                  <a:lnTo>
                    <a:pt x="13914" y="-295"/>
                  </a:lnTo>
                  <a:lnTo>
                    <a:pt x="13914" y="339637"/>
                  </a:lnTo>
                  <a:lnTo>
                    <a:pt x="-749" y="339637"/>
                  </a:lnTo>
                  <a:close/>
                </a:path>
              </a:pathLst>
            </a:custGeom>
            <a:solidFill>
              <a:srgbClr val="FEDA42"/>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59" name="Freeform: Shape 61">
              <a:extLst>
                <a:ext uri="{FF2B5EF4-FFF2-40B4-BE49-F238E27FC236}">
                  <a16:creationId xmlns:a16="http://schemas.microsoft.com/office/drawing/2014/main" id="{00000000-0008-0000-0700-0000D7180000}"/>
                </a:ext>
              </a:extLst>
            </xdr:cNvPr>
            <xdr:cNvSpPr/>
          </xdr:nvSpPr>
          <xdr:spPr>
            <a:xfrm>
              <a:off x="11063637" y="2525369"/>
              <a:ext cx="46432" cy="39222"/>
            </a:xfrm>
            <a:custGeom>
              <a:avLst/>
              <a:gdLst>
                <a:gd name="connsiteX0" fmla="*/ 46432 w 46432"/>
                <a:gd name="connsiteY0" fmla="*/ 5743 h 39222"/>
                <a:gd name="connsiteX1" fmla="*/ 25660 w 46432"/>
                <a:gd name="connsiteY1" fmla="*/ 39223 h 39222"/>
                <a:gd name="connsiteX2" fmla="*/ 0 w 46432"/>
                <a:gd name="connsiteY2" fmla="*/ 0 h 39222"/>
                <a:gd name="connsiteX3" fmla="*/ 46432 w 46432"/>
                <a:gd name="connsiteY3" fmla="*/ 5743 h 39222"/>
              </a:gdLst>
              <a:ahLst/>
              <a:cxnLst>
                <a:cxn ang="0">
                  <a:pos x="connsiteX0" y="connsiteY0"/>
                </a:cxn>
                <a:cxn ang="0">
                  <a:pos x="connsiteX1" y="connsiteY1"/>
                </a:cxn>
                <a:cxn ang="0">
                  <a:pos x="connsiteX2" y="connsiteY2"/>
                </a:cxn>
                <a:cxn ang="0">
                  <a:pos x="connsiteX3" y="connsiteY3"/>
                </a:cxn>
              </a:cxnLst>
              <a:rect l="l" t="t" r="r" b="b"/>
              <a:pathLst>
                <a:path w="46432" h="39222">
                  <a:moveTo>
                    <a:pt x="46432" y="5743"/>
                  </a:moveTo>
                  <a:lnTo>
                    <a:pt x="25660" y="39223"/>
                  </a:lnTo>
                  <a:lnTo>
                    <a:pt x="0" y="0"/>
                  </a:lnTo>
                  <a:lnTo>
                    <a:pt x="46432" y="5743"/>
                  </a:lnTo>
                  <a:close/>
                </a:path>
              </a:pathLst>
            </a:custGeom>
            <a:solidFill>
              <a:srgbClr val="FCC29B"/>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60" name="Freeform: Shape 62">
              <a:extLst>
                <a:ext uri="{FF2B5EF4-FFF2-40B4-BE49-F238E27FC236}">
                  <a16:creationId xmlns:a16="http://schemas.microsoft.com/office/drawing/2014/main" id="{00000000-0008-0000-0700-0000D8180000}"/>
                </a:ext>
              </a:extLst>
            </xdr:cNvPr>
            <xdr:cNvSpPr/>
          </xdr:nvSpPr>
          <xdr:spPr>
            <a:xfrm>
              <a:off x="11063637" y="2525369"/>
              <a:ext cx="14051" cy="11852"/>
            </a:xfrm>
            <a:custGeom>
              <a:avLst/>
              <a:gdLst>
                <a:gd name="connsiteX0" fmla="*/ 14052 w 14051"/>
                <a:gd name="connsiteY0" fmla="*/ 1711 h 11852"/>
                <a:gd name="connsiteX1" fmla="*/ 0 w 14051"/>
                <a:gd name="connsiteY1" fmla="*/ 0 h 11852"/>
                <a:gd name="connsiteX2" fmla="*/ 7820 w 14051"/>
                <a:gd name="connsiteY2" fmla="*/ 11852 h 11852"/>
                <a:gd name="connsiteX3" fmla="*/ 14052 w 14051"/>
                <a:gd name="connsiteY3" fmla="*/ 1711 h 11852"/>
              </a:gdLst>
              <a:ahLst/>
              <a:cxnLst>
                <a:cxn ang="0">
                  <a:pos x="connsiteX0" y="connsiteY0"/>
                </a:cxn>
                <a:cxn ang="0">
                  <a:pos x="connsiteX1" y="connsiteY1"/>
                </a:cxn>
                <a:cxn ang="0">
                  <a:pos x="connsiteX2" y="connsiteY2"/>
                </a:cxn>
                <a:cxn ang="0">
                  <a:pos x="connsiteX3" y="connsiteY3"/>
                </a:cxn>
              </a:cxnLst>
              <a:rect l="l" t="t" r="r" b="b"/>
              <a:pathLst>
                <a:path w="14051" h="11852">
                  <a:moveTo>
                    <a:pt x="14052" y="1711"/>
                  </a:moveTo>
                  <a:lnTo>
                    <a:pt x="0" y="0"/>
                  </a:lnTo>
                  <a:lnTo>
                    <a:pt x="7820" y="11852"/>
                  </a:lnTo>
                  <a:lnTo>
                    <a:pt x="14052" y="1711"/>
                  </a:lnTo>
                  <a:close/>
                </a:path>
              </a:pathLst>
            </a:custGeom>
            <a:solidFill>
              <a:srgbClr val="4A4440"/>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61" name="Freeform: Shape 63">
              <a:extLst>
                <a:ext uri="{FF2B5EF4-FFF2-40B4-BE49-F238E27FC236}">
                  <a16:creationId xmlns:a16="http://schemas.microsoft.com/office/drawing/2014/main" id="{00000000-0008-0000-0700-0000D9180000}"/>
                </a:ext>
              </a:extLst>
            </xdr:cNvPr>
            <xdr:cNvSpPr/>
          </xdr:nvSpPr>
          <xdr:spPr>
            <a:xfrm>
              <a:off x="10538099" y="2603106"/>
              <a:ext cx="348105" cy="362518"/>
            </a:xfrm>
            <a:custGeom>
              <a:avLst/>
              <a:gdLst>
                <a:gd name="connsiteX0" fmla="*/ 324276 w 348105"/>
                <a:gd name="connsiteY0" fmla="*/ 193108 h 362518"/>
                <a:gd name="connsiteX1" fmla="*/ 281998 w 348105"/>
                <a:gd name="connsiteY1" fmla="*/ 263856 h 362518"/>
                <a:gd name="connsiteX2" fmla="*/ 243142 w 348105"/>
                <a:gd name="connsiteY2" fmla="*/ 298802 h 362518"/>
                <a:gd name="connsiteX3" fmla="*/ 236409 w 348105"/>
                <a:gd name="connsiteY3" fmla="*/ 293658 h 362518"/>
                <a:gd name="connsiteX4" fmla="*/ 236666 w 348105"/>
                <a:gd name="connsiteY4" fmla="*/ 290982 h 362518"/>
                <a:gd name="connsiteX5" fmla="*/ 250717 w 348105"/>
                <a:gd name="connsiteY5" fmla="*/ 238196 h 362518"/>
                <a:gd name="connsiteX6" fmla="*/ 329408 w 348105"/>
                <a:gd name="connsiteY6" fmla="*/ 122360 h 362518"/>
                <a:gd name="connsiteX7" fmla="*/ 310346 w 348105"/>
                <a:gd name="connsiteY7" fmla="*/ 67130 h 362518"/>
                <a:gd name="connsiteX8" fmla="*/ 205996 w 348105"/>
                <a:gd name="connsiteY8" fmla="*/ 187487 h 362518"/>
                <a:gd name="connsiteX9" fmla="*/ 196832 w 348105"/>
                <a:gd name="connsiteY9" fmla="*/ 183333 h 362518"/>
                <a:gd name="connsiteX10" fmla="*/ 282365 w 348105"/>
                <a:gd name="connsiteY10" fmla="*/ 76050 h 362518"/>
                <a:gd name="connsiteX11" fmla="*/ 266724 w 348105"/>
                <a:gd name="connsiteY11" fmla="*/ 22653 h 362518"/>
                <a:gd name="connsiteX12" fmla="*/ 245830 w 348105"/>
                <a:gd name="connsiteY12" fmla="*/ 39760 h 362518"/>
                <a:gd name="connsiteX13" fmla="*/ 247907 w 348105"/>
                <a:gd name="connsiteY13" fmla="*/ 33161 h 362518"/>
                <a:gd name="connsiteX14" fmla="*/ 247907 w 348105"/>
                <a:gd name="connsiteY14" fmla="*/ 30717 h 362518"/>
                <a:gd name="connsiteX15" fmla="*/ 247907 w 348105"/>
                <a:gd name="connsiteY15" fmla="*/ 28029 h 362518"/>
                <a:gd name="connsiteX16" fmla="*/ 247907 w 348105"/>
                <a:gd name="connsiteY16" fmla="*/ 27418 h 362518"/>
                <a:gd name="connsiteX17" fmla="*/ 247907 w 348105"/>
                <a:gd name="connsiteY17" fmla="*/ 24364 h 362518"/>
                <a:gd name="connsiteX18" fmla="*/ 247907 w 348105"/>
                <a:gd name="connsiteY18" fmla="*/ 24364 h 362518"/>
                <a:gd name="connsiteX19" fmla="*/ 209051 w 348105"/>
                <a:gd name="connsiteY19" fmla="*/ 5791 h 362518"/>
                <a:gd name="connsiteX20" fmla="*/ 162497 w 348105"/>
                <a:gd name="connsiteY20" fmla="*/ 49901 h 362518"/>
                <a:gd name="connsiteX21" fmla="*/ 160420 w 348105"/>
                <a:gd name="connsiteY21" fmla="*/ 43303 h 362518"/>
                <a:gd name="connsiteX22" fmla="*/ 128772 w 348105"/>
                <a:gd name="connsiteY22" fmla="*/ 31084 h 362518"/>
                <a:gd name="connsiteX23" fmla="*/ 27966 w 348105"/>
                <a:gd name="connsiteY23" fmla="*/ 264344 h 362518"/>
                <a:gd name="connsiteX24" fmla="*/ -749 w 348105"/>
                <a:gd name="connsiteY24" fmla="*/ 354398 h 362518"/>
                <a:gd name="connsiteX25" fmla="*/ 145146 w 348105"/>
                <a:gd name="connsiteY25" fmla="*/ 360630 h 362518"/>
                <a:gd name="connsiteX26" fmla="*/ 245830 w 348105"/>
                <a:gd name="connsiteY26" fmla="*/ 336192 h 362518"/>
                <a:gd name="connsiteX27" fmla="*/ 320488 w 348105"/>
                <a:gd name="connsiteY27" fmla="*/ 309188 h 362518"/>
                <a:gd name="connsiteX28" fmla="*/ 347003 w 348105"/>
                <a:gd name="connsiteY28" fmla="*/ 210581 h 362518"/>
                <a:gd name="connsiteX29" fmla="*/ 334772 w 348105"/>
                <a:gd name="connsiteY29" fmla="*/ 191739 h 362518"/>
                <a:gd name="connsiteX30" fmla="*/ 324276 w 348105"/>
                <a:gd name="connsiteY30" fmla="*/ 193108 h 3625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Lst>
              <a:rect l="l" t="t" r="r" b="b"/>
              <a:pathLst>
                <a:path w="348105" h="362518">
                  <a:moveTo>
                    <a:pt x="324276" y="193108"/>
                  </a:moveTo>
                  <a:cubicBezTo>
                    <a:pt x="301476" y="210251"/>
                    <a:pt x="286300" y="235654"/>
                    <a:pt x="281998" y="263856"/>
                  </a:cubicBezTo>
                  <a:cubicBezTo>
                    <a:pt x="278736" y="283125"/>
                    <a:pt x="262643" y="297604"/>
                    <a:pt x="243142" y="298802"/>
                  </a:cubicBezTo>
                  <a:cubicBezTo>
                    <a:pt x="239867" y="299242"/>
                    <a:pt x="236850" y="296932"/>
                    <a:pt x="236409" y="293658"/>
                  </a:cubicBezTo>
                  <a:cubicBezTo>
                    <a:pt x="236299" y="292766"/>
                    <a:pt x="236385" y="291849"/>
                    <a:pt x="236666" y="290982"/>
                  </a:cubicBezTo>
                  <a:cubicBezTo>
                    <a:pt x="242653" y="273753"/>
                    <a:pt x="247345" y="256109"/>
                    <a:pt x="250717" y="238196"/>
                  </a:cubicBezTo>
                  <a:cubicBezTo>
                    <a:pt x="276378" y="195673"/>
                    <a:pt x="295928" y="155229"/>
                    <a:pt x="329408" y="122360"/>
                  </a:cubicBezTo>
                  <a:cubicBezTo>
                    <a:pt x="354579" y="97922"/>
                    <a:pt x="337716" y="45136"/>
                    <a:pt x="310346" y="67130"/>
                  </a:cubicBezTo>
                  <a:cubicBezTo>
                    <a:pt x="269168" y="101221"/>
                    <a:pt x="233904" y="141886"/>
                    <a:pt x="205996" y="187487"/>
                  </a:cubicBezTo>
                  <a:cubicBezTo>
                    <a:pt x="202942" y="186265"/>
                    <a:pt x="200009" y="184799"/>
                    <a:pt x="196832" y="183333"/>
                  </a:cubicBezTo>
                  <a:cubicBezTo>
                    <a:pt x="221099" y="144378"/>
                    <a:pt x="249802" y="108381"/>
                    <a:pt x="282365" y="76050"/>
                  </a:cubicBezTo>
                  <a:cubicBezTo>
                    <a:pt x="306803" y="51612"/>
                    <a:pt x="294584" y="1270"/>
                    <a:pt x="266724" y="22653"/>
                  </a:cubicBezTo>
                  <a:cubicBezTo>
                    <a:pt x="259515" y="28151"/>
                    <a:pt x="252673" y="33772"/>
                    <a:pt x="245830" y="39760"/>
                  </a:cubicBezTo>
                  <a:cubicBezTo>
                    <a:pt x="246820" y="37658"/>
                    <a:pt x="247516" y="35446"/>
                    <a:pt x="247907" y="33161"/>
                  </a:cubicBezTo>
                  <a:cubicBezTo>
                    <a:pt x="247968" y="32342"/>
                    <a:pt x="247968" y="31536"/>
                    <a:pt x="247907" y="30717"/>
                  </a:cubicBezTo>
                  <a:cubicBezTo>
                    <a:pt x="247968" y="29825"/>
                    <a:pt x="247968" y="28921"/>
                    <a:pt x="247907" y="28029"/>
                  </a:cubicBezTo>
                  <a:lnTo>
                    <a:pt x="247907" y="27418"/>
                  </a:lnTo>
                  <a:cubicBezTo>
                    <a:pt x="247968" y="26404"/>
                    <a:pt x="247968" y="25378"/>
                    <a:pt x="247907" y="24364"/>
                  </a:cubicBezTo>
                  <a:lnTo>
                    <a:pt x="247907" y="24364"/>
                  </a:lnTo>
                  <a:cubicBezTo>
                    <a:pt x="245708" y="5791"/>
                    <a:pt x="227380" y="-9116"/>
                    <a:pt x="209051" y="5791"/>
                  </a:cubicBezTo>
                  <a:cubicBezTo>
                    <a:pt x="192384" y="19231"/>
                    <a:pt x="176817" y="33980"/>
                    <a:pt x="162497" y="49901"/>
                  </a:cubicBezTo>
                  <a:cubicBezTo>
                    <a:pt x="162130" y="47616"/>
                    <a:pt x="161434" y="45393"/>
                    <a:pt x="160420" y="43303"/>
                  </a:cubicBezTo>
                  <a:cubicBezTo>
                    <a:pt x="155654" y="27418"/>
                    <a:pt x="141847" y="16910"/>
                    <a:pt x="128772" y="31084"/>
                  </a:cubicBezTo>
                  <a:cubicBezTo>
                    <a:pt x="69754" y="94012"/>
                    <a:pt x="50204" y="178567"/>
                    <a:pt x="27966" y="264344"/>
                  </a:cubicBezTo>
                  <a:cubicBezTo>
                    <a:pt x="20145" y="294647"/>
                    <a:pt x="4749" y="323484"/>
                    <a:pt x="-749" y="354398"/>
                  </a:cubicBezTo>
                  <a:cubicBezTo>
                    <a:pt x="47492" y="361962"/>
                    <a:pt x="96441" y="364051"/>
                    <a:pt x="145146" y="360630"/>
                  </a:cubicBezTo>
                  <a:cubicBezTo>
                    <a:pt x="179249" y="354936"/>
                    <a:pt x="212900" y="346761"/>
                    <a:pt x="245830" y="336192"/>
                  </a:cubicBezTo>
                  <a:cubicBezTo>
                    <a:pt x="268924" y="330204"/>
                    <a:pt x="303137" y="328249"/>
                    <a:pt x="320488" y="309188"/>
                  </a:cubicBezTo>
                  <a:lnTo>
                    <a:pt x="347003" y="210581"/>
                  </a:lnTo>
                  <a:cubicBezTo>
                    <a:pt x="348836" y="202003"/>
                    <a:pt x="343362" y="193560"/>
                    <a:pt x="334772" y="191739"/>
                  </a:cubicBezTo>
                  <a:cubicBezTo>
                    <a:pt x="331216" y="190981"/>
                    <a:pt x="327514" y="191458"/>
                    <a:pt x="324276" y="193108"/>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62" name="Freeform: Shape 64">
              <a:extLst>
                <a:ext uri="{FF2B5EF4-FFF2-40B4-BE49-F238E27FC236}">
                  <a16:creationId xmlns:a16="http://schemas.microsoft.com/office/drawing/2014/main" id="{00000000-0008-0000-0700-0000DA180000}"/>
                </a:ext>
              </a:extLst>
            </xdr:cNvPr>
            <xdr:cNvSpPr/>
          </xdr:nvSpPr>
          <xdr:spPr>
            <a:xfrm>
              <a:off x="10528619" y="2615059"/>
              <a:ext cx="168061" cy="400863"/>
            </a:xfrm>
            <a:custGeom>
              <a:avLst/>
              <a:gdLst>
                <a:gd name="connsiteX0" fmla="*/ 48076 w 168061"/>
                <a:gd name="connsiteY0" fmla="*/ 380690 h 400863"/>
                <a:gd name="connsiteX1" fmla="*/ 69949 w 168061"/>
                <a:gd name="connsiteY1" fmla="*/ 253857 h 400863"/>
                <a:gd name="connsiteX2" fmla="*/ 159758 w 168061"/>
                <a:gd name="connsiteY2" fmla="*/ 52244 h 400863"/>
                <a:gd name="connsiteX3" fmla="*/ 133976 w 168061"/>
                <a:gd name="connsiteY3" fmla="*/ 6178 h 400863"/>
                <a:gd name="connsiteX4" fmla="*/ 24005 w 168061"/>
                <a:gd name="connsiteY4" fmla="*/ 236995 h 400863"/>
                <a:gd name="connsiteX5" fmla="*/ -433 w 168061"/>
                <a:gd name="connsiteY5" fmla="*/ 371404 h 400863"/>
                <a:gd name="connsiteX6" fmla="*/ 19362 w 168061"/>
                <a:gd name="connsiteY6" fmla="*/ 400118 h 400863"/>
                <a:gd name="connsiteX7" fmla="*/ 47991 w 168061"/>
                <a:gd name="connsiteY7" fmla="*/ 380763 h 400863"/>
                <a:gd name="connsiteX8" fmla="*/ 48076 w 168061"/>
                <a:gd name="connsiteY8" fmla="*/ 380323 h 40086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168061" h="400863">
                  <a:moveTo>
                    <a:pt x="48076" y="380690"/>
                  </a:moveTo>
                  <a:cubicBezTo>
                    <a:pt x="51986" y="337899"/>
                    <a:pt x="59306" y="295487"/>
                    <a:pt x="69949" y="253857"/>
                  </a:cubicBezTo>
                  <a:cubicBezTo>
                    <a:pt x="88766" y="177000"/>
                    <a:pt x="105872" y="117860"/>
                    <a:pt x="159758" y="52244"/>
                  </a:cubicBezTo>
                  <a:cubicBezTo>
                    <a:pt x="179919" y="27806"/>
                    <a:pt x="155725" y="-17038"/>
                    <a:pt x="133976" y="6178"/>
                  </a:cubicBezTo>
                  <a:cubicBezTo>
                    <a:pt x="74958" y="69106"/>
                    <a:pt x="45632" y="151217"/>
                    <a:pt x="24005" y="236995"/>
                  </a:cubicBezTo>
                  <a:cubicBezTo>
                    <a:pt x="11969" y="281008"/>
                    <a:pt x="3795" y="325973"/>
                    <a:pt x="-433" y="371404"/>
                  </a:cubicBezTo>
                  <a:cubicBezTo>
                    <a:pt x="-2547" y="384722"/>
                    <a:pt x="6165" y="397357"/>
                    <a:pt x="19362" y="400118"/>
                  </a:cubicBezTo>
                  <a:cubicBezTo>
                    <a:pt x="32607" y="402684"/>
                    <a:pt x="45437" y="394021"/>
                    <a:pt x="47991" y="380763"/>
                  </a:cubicBezTo>
                  <a:cubicBezTo>
                    <a:pt x="48028" y="380617"/>
                    <a:pt x="48052" y="380470"/>
                    <a:pt x="48076" y="380323"/>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63" name="Freeform: Shape 65">
              <a:extLst>
                <a:ext uri="{FF2B5EF4-FFF2-40B4-BE49-F238E27FC236}">
                  <a16:creationId xmlns:a16="http://schemas.microsoft.com/office/drawing/2014/main" id="{00000000-0008-0000-0700-0000DB180000}"/>
                </a:ext>
              </a:extLst>
            </xdr:cNvPr>
            <xdr:cNvSpPr/>
          </xdr:nvSpPr>
          <xdr:spPr>
            <a:xfrm>
              <a:off x="10541885" y="2633996"/>
              <a:ext cx="155669" cy="391823"/>
            </a:xfrm>
            <a:custGeom>
              <a:avLst/>
              <a:gdLst>
                <a:gd name="connsiteX0" fmla="*/ 142704 w 155669"/>
                <a:gd name="connsiteY0" fmla="*/ 50414 h 391823"/>
                <a:gd name="connsiteX1" fmla="*/ 152357 w 155669"/>
                <a:gd name="connsiteY1" fmla="*/ -295 h 391823"/>
                <a:gd name="connsiteX2" fmla="*/ 36399 w 155669"/>
                <a:gd name="connsiteY2" fmla="*/ 220746 h 391823"/>
                <a:gd name="connsiteX3" fmla="*/ -258 w 155669"/>
                <a:gd name="connsiteY3" fmla="*/ 367374 h 391823"/>
                <a:gd name="connsiteX4" fmla="*/ 4019 w 155669"/>
                <a:gd name="connsiteY4" fmla="*/ 389857 h 391823"/>
                <a:gd name="connsiteX5" fmla="*/ 8540 w 155669"/>
                <a:gd name="connsiteY5" fmla="*/ 391079 h 391823"/>
                <a:gd name="connsiteX6" fmla="*/ 37169 w 155669"/>
                <a:gd name="connsiteY6" fmla="*/ 371724 h 391823"/>
                <a:gd name="connsiteX7" fmla="*/ 37255 w 155669"/>
                <a:gd name="connsiteY7" fmla="*/ 371284 h 391823"/>
                <a:gd name="connsiteX8" fmla="*/ 59126 w 155669"/>
                <a:gd name="connsiteY8" fmla="*/ 244451 h 391823"/>
                <a:gd name="connsiteX9" fmla="*/ 142704 w 155669"/>
                <a:gd name="connsiteY9" fmla="*/ 50414 h 39182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Lst>
              <a:rect l="l" t="t" r="r" b="b"/>
              <a:pathLst>
                <a:path w="155669" h="391823">
                  <a:moveTo>
                    <a:pt x="142704" y="50414"/>
                  </a:moveTo>
                  <a:cubicBezTo>
                    <a:pt x="152724" y="38195"/>
                    <a:pt x="158589" y="11068"/>
                    <a:pt x="152357" y="-295"/>
                  </a:cubicBezTo>
                  <a:cubicBezTo>
                    <a:pt x="84787" y="71797"/>
                    <a:pt x="61204" y="145233"/>
                    <a:pt x="36399" y="220746"/>
                  </a:cubicBezTo>
                  <a:cubicBezTo>
                    <a:pt x="20160" y="268534"/>
                    <a:pt x="7905" y="317569"/>
                    <a:pt x="-258" y="367374"/>
                  </a:cubicBezTo>
                  <a:cubicBezTo>
                    <a:pt x="-1626" y="375145"/>
                    <a:pt x="-111" y="383136"/>
                    <a:pt x="4019" y="389857"/>
                  </a:cubicBezTo>
                  <a:cubicBezTo>
                    <a:pt x="5485" y="390394"/>
                    <a:pt x="7000" y="390797"/>
                    <a:pt x="8540" y="391079"/>
                  </a:cubicBezTo>
                  <a:cubicBezTo>
                    <a:pt x="21785" y="393644"/>
                    <a:pt x="34615" y="384981"/>
                    <a:pt x="37169" y="371724"/>
                  </a:cubicBezTo>
                  <a:cubicBezTo>
                    <a:pt x="37205" y="371577"/>
                    <a:pt x="37230" y="371430"/>
                    <a:pt x="37255" y="371284"/>
                  </a:cubicBezTo>
                  <a:cubicBezTo>
                    <a:pt x="41165" y="328493"/>
                    <a:pt x="48484" y="286081"/>
                    <a:pt x="59126" y="244451"/>
                  </a:cubicBezTo>
                  <a:cubicBezTo>
                    <a:pt x="77822" y="167960"/>
                    <a:pt x="88818" y="116029"/>
                    <a:pt x="142704" y="50414"/>
                  </a:cubicBezTo>
                  <a:close/>
                </a:path>
              </a:pathLst>
            </a:custGeom>
            <a:solidFill>
              <a:srgbClr val="D36F54">
                <a:alpha val="5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64" name="Freeform: Shape 66">
              <a:extLst>
                <a:ext uri="{FF2B5EF4-FFF2-40B4-BE49-F238E27FC236}">
                  <a16:creationId xmlns:a16="http://schemas.microsoft.com/office/drawing/2014/main" id="{00000000-0008-0000-0700-0000DC180000}"/>
                </a:ext>
              </a:extLst>
            </xdr:cNvPr>
            <xdr:cNvSpPr/>
          </xdr:nvSpPr>
          <xdr:spPr>
            <a:xfrm>
              <a:off x="10541240" y="2590430"/>
              <a:ext cx="241507" cy="432168"/>
            </a:xfrm>
            <a:custGeom>
              <a:avLst/>
              <a:gdLst>
                <a:gd name="connsiteX0" fmla="*/ 52685 w 241507"/>
                <a:gd name="connsiteY0" fmla="*/ 412528 h 432168"/>
                <a:gd name="connsiteX1" fmla="*/ 92029 w 241507"/>
                <a:gd name="connsiteY1" fmla="*/ 275798 h 432168"/>
                <a:gd name="connsiteX2" fmla="*/ 230226 w 241507"/>
                <a:gd name="connsiteY2" fmla="*/ 50968 h 432168"/>
                <a:gd name="connsiteX3" fmla="*/ 201634 w 241507"/>
                <a:gd name="connsiteY3" fmla="*/ 5758 h 432168"/>
                <a:gd name="connsiteX4" fmla="*/ 42787 w 241507"/>
                <a:gd name="connsiteY4" fmla="*/ 251726 h 432168"/>
                <a:gd name="connsiteX5" fmla="*/ 265 w 241507"/>
                <a:gd name="connsiteY5" fmla="*/ 396888 h 432168"/>
                <a:gd name="connsiteX6" fmla="*/ 18593 w 241507"/>
                <a:gd name="connsiteY6" fmla="*/ 430734 h 432168"/>
                <a:gd name="connsiteX7" fmla="*/ 52440 w 241507"/>
                <a:gd name="connsiteY7" fmla="*/ 412528 h 43216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41507" h="432168">
                  <a:moveTo>
                    <a:pt x="52685" y="412528"/>
                  </a:moveTo>
                  <a:cubicBezTo>
                    <a:pt x="62105" y="365961"/>
                    <a:pt x="75253" y="320238"/>
                    <a:pt x="92029" y="275798"/>
                  </a:cubicBezTo>
                  <a:cubicBezTo>
                    <a:pt x="122088" y="193808"/>
                    <a:pt x="163999" y="110597"/>
                    <a:pt x="230226" y="50968"/>
                  </a:cubicBezTo>
                  <a:cubicBezTo>
                    <a:pt x="256375" y="27508"/>
                    <a:pt x="228882" y="-16358"/>
                    <a:pt x="201634" y="5758"/>
                  </a:cubicBezTo>
                  <a:cubicBezTo>
                    <a:pt x="114513" y="76384"/>
                    <a:pt x="75412" y="164605"/>
                    <a:pt x="42787" y="251726"/>
                  </a:cubicBezTo>
                  <a:cubicBezTo>
                    <a:pt x="24605" y="298855"/>
                    <a:pt x="10382" y="347401"/>
                    <a:pt x="265" y="396888"/>
                  </a:cubicBezTo>
                  <a:cubicBezTo>
                    <a:pt x="-3719" y="411257"/>
                    <a:pt x="4383" y="426213"/>
                    <a:pt x="18593" y="430734"/>
                  </a:cubicBezTo>
                  <a:cubicBezTo>
                    <a:pt x="32963" y="435011"/>
                    <a:pt x="48090" y="426873"/>
                    <a:pt x="52440" y="412528"/>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65" name="Freeform: Shape 67">
              <a:extLst>
                <a:ext uri="{FF2B5EF4-FFF2-40B4-BE49-F238E27FC236}">
                  <a16:creationId xmlns:a16="http://schemas.microsoft.com/office/drawing/2014/main" id="{00000000-0008-0000-0700-0000DD180000}"/>
                </a:ext>
              </a:extLst>
            </xdr:cNvPr>
            <xdr:cNvSpPr/>
          </xdr:nvSpPr>
          <xdr:spPr>
            <a:xfrm>
              <a:off x="10578355" y="2615056"/>
              <a:ext cx="204385" cy="400904"/>
            </a:xfrm>
            <a:custGeom>
              <a:avLst/>
              <a:gdLst>
                <a:gd name="connsiteX0" fmla="*/ 193233 w 204385"/>
                <a:gd name="connsiteY0" fmla="*/ 26587 h 400904"/>
                <a:gd name="connsiteX1" fmla="*/ 203375 w 204385"/>
                <a:gd name="connsiteY1" fmla="*/ -295 h 400904"/>
                <a:gd name="connsiteX2" fmla="*/ 49293 w 204385"/>
                <a:gd name="connsiteY2" fmla="*/ 228689 h 400904"/>
                <a:gd name="connsiteX3" fmla="*/ 418 w 204385"/>
                <a:gd name="connsiteY3" fmla="*/ 372017 h 400904"/>
                <a:gd name="connsiteX4" fmla="*/ 7382 w 204385"/>
                <a:gd name="connsiteY4" fmla="*/ 400609 h 400904"/>
                <a:gd name="connsiteX5" fmla="*/ 15203 w 204385"/>
                <a:gd name="connsiteY5" fmla="*/ 388390 h 400904"/>
                <a:gd name="connsiteX6" fmla="*/ 54670 w 204385"/>
                <a:gd name="connsiteY6" fmla="*/ 251782 h 400904"/>
                <a:gd name="connsiteX7" fmla="*/ 193233 w 204385"/>
                <a:gd name="connsiteY7" fmla="*/ 26587 h 40090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04385" h="400904">
                  <a:moveTo>
                    <a:pt x="193233" y="26587"/>
                  </a:moveTo>
                  <a:cubicBezTo>
                    <a:pt x="200895" y="19891"/>
                    <a:pt x="204707" y="9798"/>
                    <a:pt x="203375" y="-295"/>
                  </a:cubicBezTo>
                  <a:cubicBezTo>
                    <a:pt x="132872" y="60067"/>
                    <a:pt x="85462" y="144377"/>
                    <a:pt x="49293" y="228689"/>
                  </a:cubicBezTo>
                  <a:cubicBezTo>
                    <a:pt x="28925" y="274974"/>
                    <a:pt x="12576" y="322933"/>
                    <a:pt x="418" y="372017"/>
                  </a:cubicBezTo>
                  <a:cubicBezTo>
                    <a:pt x="-2502" y="382110"/>
                    <a:pt x="149" y="392997"/>
                    <a:pt x="7382" y="400609"/>
                  </a:cubicBezTo>
                  <a:cubicBezTo>
                    <a:pt x="11329" y="397567"/>
                    <a:pt x="14104" y="393254"/>
                    <a:pt x="15203" y="388390"/>
                  </a:cubicBezTo>
                  <a:cubicBezTo>
                    <a:pt x="24673" y="341873"/>
                    <a:pt x="37869" y="296186"/>
                    <a:pt x="54670" y="251782"/>
                  </a:cubicBezTo>
                  <a:cubicBezTo>
                    <a:pt x="84973" y="169427"/>
                    <a:pt x="127007" y="86093"/>
                    <a:pt x="193233" y="26587"/>
                  </a:cubicBezTo>
                  <a:close/>
                </a:path>
              </a:pathLst>
            </a:custGeom>
            <a:solidFill>
              <a:srgbClr val="D36F54">
                <a:alpha val="5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66" name="Freeform: Shape 68">
              <a:extLst>
                <a:ext uri="{FF2B5EF4-FFF2-40B4-BE49-F238E27FC236}">
                  <a16:creationId xmlns:a16="http://schemas.microsoft.com/office/drawing/2014/main" id="{00000000-0008-0000-0700-0000DE180000}"/>
                </a:ext>
              </a:extLst>
            </xdr:cNvPr>
            <xdr:cNvSpPr/>
          </xdr:nvSpPr>
          <xdr:spPr>
            <a:xfrm>
              <a:off x="10618005" y="2652824"/>
              <a:ext cx="258189" cy="415453"/>
            </a:xfrm>
            <a:custGeom>
              <a:avLst/>
              <a:gdLst>
                <a:gd name="connsiteX0" fmla="*/ 39336 w 258189"/>
                <a:gd name="connsiteY0" fmla="*/ 397421 h 415453"/>
                <a:gd name="connsiteX1" fmla="*/ 110694 w 258189"/>
                <a:gd name="connsiteY1" fmla="*/ 263013 h 415453"/>
                <a:gd name="connsiteX2" fmla="*/ 245103 w 258189"/>
                <a:gd name="connsiteY2" fmla="*/ 60177 h 415453"/>
                <a:gd name="connsiteX3" fmla="*/ 226041 w 258189"/>
                <a:gd name="connsiteY3" fmla="*/ 4948 h 415453"/>
                <a:gd name="connsiteX4" fmla="*/ 63529 w 258189"/>
                <a:gd name="connsiteY4" fmla="*/ 236131 h 415453"/>
                <a:gd name="connsiteX5" fmla="*/ 12943 w 258189"/>
                <a:gd name="connsiteY5" fmla="*/ 378726 h 415453"/>
                <a:gd name="connsiteX6" fmla="*/ 4878 w 258189"/>
                <a:gd name="connsiteY6" fmla="*/ 413550 h 415453"/>
                <a:gd name="connsiteX7" fmla="*/ 39702 w 258189"/>
                <a:gd name="connsiteY7" fmla="*/ 397177 h 41545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8189" h="415453">
                  <a:moveTo>
                    <a:pt x="39336" y="397421"/>
                  </a:moveTo>
                  <a:cubicBezTo>
                    <a:pt x="50700" y="351600"/>
                    <a:pt x="92121" y="306634"/>
                    <a:pt x="110694" y="263013"/>
                  </a:cubicBezTo>
                  <a:cubicBezTo>
                    <a:pt x="141816" y="187267"/>
                    <a:pt x="187478" y="118352"/>
                    <a:pt x="245103" y="60177"/>
                  </a:cubicBezTo>
                  <a:cubicBezTo>
                    <a:pt x="270274" y="35740"/>
                    <a:pt x="253412" y="-17047"/>
                    <a:pt x="226041" y="4948"/>
                  </a:cubicBezTo>
                  <a:cubicBezTo>
                    <a:pt x="151750" y="64576"/>
                    <a:pt x="101652" y="150231"/>
                    <a:pt x="63529" y="236131"/>
                  </a:cubicBezTo>
                  <a:cubicBezTo>
                    <a:pt x="42550" y="282098"/>
                    <a:pt x="25626" y="329813"/>
                    <a:pt x="12943" y="378726"/>
                  </a:cubicBezTo>
                  <a:cubicBezTo>
                    <a:pt x="9277" y="393145"/>
                    <a:pt x="-10151" y="408174"/>
                    <a:pt x="4878" y="413550"/>
                  </a:cubicBezTo>
                  <a:cubicBezTo>
                    <a:pt x="19015" y="418621"/>
                    <a:pt x="34595" y="411302"/>
                    <a:pt x="39702" y="397177"/>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67" name="Freeform: Shape 69">
              <a:extLst>
                <a:ext uri="{FF2B5EF4-FFF2-40B4-BE49-F238E27FC236}">
                  <a16:creationId xmlns:a16="http://schemas.microsoft.com/office/drawing/2014/main" id="{00000000-0008-0000-0700-0000DF180000}"/>
                </a:ext>
              </a:extLst>
            </xdr:cNvPr>
            <xdr:cNvSpPr/>
          </xdr:nvSpPr>
          <xdr:spPr>
            <a:xfrm>
              <a:off x="10577948" y="2609279"/>
              <a:ext cx="251879" cy="411080"/>
            </a:xfrm>
            <a:custGeom>
              <a:avLst/>
              <a:gdLst>
                <a:gd name="connsiteX0" fmla="*/ 51655 w 251879"/>
                <a:gd name="connsiteY0" fmla="*/ 392824 h 411080"/>
                <a:gd name="connsiteX1" fmla="*/ 101630 w 251879"/>
                <a:gd name="connsiteY1" fmla="*/ 259638 h 411080"/>
                <a:gd name="connsiteX2" fmla="*/ 237995 w 251879"/>
                <a:gd name="connsiteY2" fmla="*/ 58269 h 411080"/>
                <a:gd name="connsiteX3" fmla="*/ 222354 w 251879"/>
                <a:gd name="connsiteY3" fmla="*/ 4872 h 411080"/>
                <a:gd name="connsiteX4" fmla="*/ 54710 w 251879"/>
                <a:gd name="connsiteY4" fmla="*/ 232389 h 411080"/>
                <a:gd name="connsiteX5" fmla="*/ 946 w 251879"/>
                <a:gd name="connsiteY5" fmla="*/ 373763 h 411080"/>
                <a:gd name="connsiteX6" fmla="*/ 16464 w 251879"/>
                <a:gd name="connsiteY6" fmla="*/ 408953 h 411080"/>
                <a:gd name="connsiteX7" fmla="*/ 51655 w 251879"/>
                <a:gd name="connsiteY7" fmla="*/ 393435 h 41108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1879" h="411080">
                  <a:moveTo>
                    <a:pt x="51655" y="392824"/>
                  </a:moveTo>
                  <a:cubicBezTo>
                    <a:pt x="64742" y="347174"/>
                    <a:pt x="81457" y="302636"/>
                    <a:pt x="101630" y="259638"/>
                  </a:cubicBezTo>
                  <a:cubicBezTo>
                    <a:pt x="134158" y="184613"/>
                    <a:pt x="180406" y="116321"/>
                    <a:pt x="237995" y="58269"/>
                  </a:cubicBezTo>
                  <a:cubicBezTo>
                    <a:pt x="262432" y="33831"/>
                    <a:pt x="250214" y="-16511"/>
                    <a:pt x="222354" y="4872"/>
                  </a:cubicBezTo>
                  <a:cubicBezTo>
                    <a:pt x="146718" y="62790"/>
                    <a:pt x="94788" y="147345"/>
                    <a:pt x="54710" y="232389"/>
                  </a:cubicBezTo>
                  <a:cubicBezTo>
                    <a:pt x="32716" y="277868"/>
                    <a:pt x="14729" y="325168"/>
                    <a:pt x="946" y="373763"/>
                  </a:cubicBezTo>
                  <a:cubicBezTo>
                    <a:pt x="-4174" y="387753"/>
                    <a:pt x="2682" y="403296"/>
                    <a:pt x="16464" y="408953"/>
                  </a:cubicBezTo>
                  <a:cubicBezTo>
                    <a:pt x="30467" y="414354"/>
                    <a:pt x="46206" y="407414"/>
                    <a:pt x="51655" y="393435"/>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68" name="Freeform: Shape 70">
              <a:extLst>
                <a:ext uri="{FF2B5EF4-FFF2-40B4-BE49-F238E27FC236}">
                  <a16:creationId xmlns:a16="http://schemas.microsoft.com/office/drawing/2014/main" id="{00000000-0008-0000-0700-0000E0180000}"/>
                </a:ext>
              </a:extLst>
            </xdr:cNvPr>
            <xdr:cNvSpPr/>
          </xdr:nvSpPr>
          <xdr:spPr>
            <a:xfrm>
              <a:off x="10426051" y="2741558"/>
              <a:ext cx="450497" cy="475160"/>
            </a:xfrm>
            <a:custGeom>
              <a:avLst/>
              <a:gdLst>
                <a:gd name="connsiteX0" fmla="*/ 426672 w 450497"/>
                <a:gd name="connsiteY0" fmla="*/ 49767 h 475160"/>
                <a:gd name="connsiteX1" fmla="*/ 379506 w 450497"/>
                <a:gd name="connsiteY1" fmla="*/ 110862 h 475160"/>
                <a:gd name="connsiteX2" fmla="*/ 340650 w 450497"/>
                <a:gd name="connsiteY2" fmla="*/ 145808 h 475160"/>
                <a:gd name="connsiteX3" fmla="*/ 333917 w 450497"/>
                <a:gd name="connsiteY3" fmla="*/ 140664 h 475160"/>
                <a:gd name="connsiteX4" fmla="*/ 334174 w 450497"/>
                <a:gd name="connsiteY4" fmla="*/ 137988 h 475160"/>
                <a:gd name="connsiteX5" fmla="*/ 351647 w 450497"/>
                <a:gd name="connsiteY5" fmla="*/ 43658 h 475160"/>
                <a:gd name="connsiteX6" fmla="*/ 162741 w 450497"/>
                <a:gd name="connsiteY6" fmla="*/ 2602 h 475160"/>
                <a:gd name="connsiteX7" fmla="*/ 104090 w 450497"/>
                <a:gd name="connsiteY7" fmla="*/ 224865 h 475160"/>
                <a:gd name="connsiteX8" fmla="*/ -749 w 450497"/>
                <a:gd name="connsiteY8" fmla="*/ 474866 h 475160"/>
                <a:gd name="connsiteX9" fmla="*/ 182536 w 450497"/>
                <a:gd name="connsiteY9" fmla="*/ 474866 h 475160"/>
                <a:gd name="connsiteX10" fmla="*/ 270147 w 450497"/>
                <a:gd name="connsiteY10" fmla="*/ 274719 h 475160"/>
                <a:gd name="connsiteX11" fmla="*/ 283343 w 450497"/>
                <a:gd name="connsiteY11" fmla="*/ 272275 h 475160"/>
                <a:gd name="connsiteX12" fmla="*/ 317067 w 450497"/>
                <a:gd name="connsiteY12" fmla="*/ 255902 h 475160"/>
                <a:gd name="connsiteX13" fmla="*/ 399912 w 450497"/>
                <a:gd name="connsiteY13" fmla="*/ 182588 h 475160"/>
                <a:gd name="connsiteX14" fmla="*/ 417996 w 450497"/>
                <a:gd name="connsiteY14" fmla="*/ 155950 h 475160"/>
                <a:gd name="connsiteX15" fmla="*/ 449521 w 450497"/>
                <a:gd name="connsiteY15" fmla="*/ 66385 h 475160"/>
                <a:gd name="connsiteX16" fmla="*/ 436642 w 450497"/>
                <a:gd name="connsiteY16" fmla="*/ 48191 h 475160"/>
                <a:gd name="connsiteX17" fmla="*/ 426672 w 450497"/>
                <a:gd name="connsiteY17" fmla="*/ 49767 h 47516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Lst>
              <a:rect l="l" t="t" r="r" b="b"/>
              <a:pathLst>
                <a:path w="450497" h="475160">
                  <a:moveTo>
                    <a:pt x="426672" y="49767"/>
                  </a:moveTo>
                  <a:cubicBezTo>
                    <a:pt x="402209" y="61571"/>
                    <a:pt x="384736" y="84213"/>
                    <a:pt x="379506" y="110862"/>
                  </a:cubicBezTo>
                  <a:cubicBezTo>
                    <a:pt x="376244" y="130132"/>
                    <a:pt x="360151" y="144611"/>
                    <a:pt x="340650" y="145808"/>
                  </a:cubicBezTo>
                  <a:cubicBezTo>
                    <a:pt x="337375" y="146248"/>
                    <a:pt x="334357" y="143939"/>
                    <a:pt x="333917" y="140664"/>
                  </a:cubicBezTo>
                  <a:cubicBezTo>
                    <a:pt x="333807" y="139772"/>
                    <a:pt x="333893" y="138856"/>
                    <a:pt x="334174" y="137988"/>
                  </a:cubicBezTo>
                  <a:cubicBezTo>
                    <a:pt x="345526" y="107820"/>
                    <a:pt x="351439" y="75892"/>
                    <a:pt x="351647" y="43658"/>
                  </a:cubicBezTo>
                  <a:cubicBezTo>
                    <a:pt x="302771" y="51844"/>
                    <a:pt x="266114" y="-14749"/>
                    <a:pt x="162741" y="2602"/>
                  </a:cubicBezTo>
                  <a:lnTo>
                    <a:pt x="104090" y="224865"/>
                  </a:lnTo>
                  <a:lnTo>
                    <a:pt x="-749" y="474866"/>
                  </a:lnTo>
                  <a:lnTo>
                    <a:pt x="182536" y="474866"/>
                  </a:lnTo>
                  <a:lnTo>
                    <a:pt x="270147" y="274719"/>
                  </a:lnTo>
                  <a:lnTo>
                    <a:pt x="283343" y="272275"/>
                  </a:lnTo>
                  <a:cubicBezTo>
                    <a:pt x="295855" y="269966"/>
                    <a:pt x="307512" y="264308"/>
                    <a:pt x="317067" y="255902"/>
                  </a:cubicBezTo>
                  <a:lnTo>
                    <a:pt x="399912" y="182588"/>
                  </a:lnTo>
                  <a:cubicBezTo>
                    <a:pt x="408099" y="175379"/>
                    <a:pt x="414318" y="166214"/>
                    <a:pt x="417996" y="155950"/>
                  </a:cubicBezTo>
                  <a:lnTo>
                    <a:pt x="449521" y="66385"/>
                  </a:lnTo>
                  <a:cubicBezTo>
                    <a:pt x="450987" y="57807"/>
                    <a:pt x="445220" y="49657"/>
                    <a:pt x="436642" y="48191"/>
                  </a:cubicBezTo>
                  <a:cubicBezTo>
                    <a:pt x="433233" y="47617"/>
                    <a:pt x="429726" y="48167"/>
                    <a:pt x="426672" y="49767"/>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7</xdr:col>
      <xdr:colOff>2439784</xdr:colOff>
      <xdr:row>0</xdr:row>
      <xdr:rowOff>18819</xdr:rowOff>
    </xdr:from>
    <xdr:to>
      <xdr:col>8</xdr:col>
      <xdr:colOff>1548383</xdr:colOff>
      <xdr:row>1</xdr:row>
      <xdr:rowOff>822215</xdr:rowOff>
    </xdr:to>
    <xdr:grpSp>
      <xdr:nvGrpSpPr>
        <xdr:cNvPr id="6371" name="Group 422">
          <a:hlinkClick xmlns:r="http://schemas.openxmlformats.org/officeDocument/2006/relationships" r:id="rId4"/>
          <a:extLst>
            <a:ext uri="{FF2B5EF4-FFF2-40B4-BE49-F238E27FC236}">
              <a16:creationId xmlns:a16="http://schemas.microsoft.com/office/drawing/2014/main" id="{00000000-0008-0000-0700-0000E3180000}"/>
            </a:ext>
          </a:extLst>
        </xdr:cNvPr>
        <xdr:cNvGrpSpPr/>
      </xdr:nvGrpSpPr>
      <xdr:grpSpPr>
        <a:xfrm>
          <a:off x="24347284" y="18819"/>
          <a:ext cx="3032899" cy="1603496"/>
          <a:chOff x="13239751" y="341311"/>
          <a:chExt cx="1802272" cy="854288"/>
        </a:xfrm>
      </xdr:grpSpPr>
      <xdr:grpSp>
        <xdr:nvGrpSpPr>
          <xdr:cNvPr id="6372" name="Agrupar 15">
            <a:extLst>
              <a:ext uri="{FF2B5EF4-FFF2-40B4-BE49-F238E27FC236}">
                <a16:creationId xmlns:a16="http://schemas.microsoft.com/office/drawing/2014/main" id="{00000000-0008-0000-0700-0000E4180000}"/>
              </a:ext>
            </a:extLst>
          </xdr:cNvPr>
          <xdr:cNvGrpSpPr/>
        </xdr:nvGrpSpPr>
        <xdr:grpSpPr>
          <a:xfrm>
            <a:off x="13239751" y="341311"/>
            <a:ext cx="1802272" cy="854288"/>
            <a:chOff x="5210175" y="147637"/>
            <a:chExt cx="2365883" cy="1038225"/>
          </a:xfrm>
          <a:solidFill>
            <a:srgbClr val="002060"/>
          </a:solidFill>
        </xdr:grpSpPr>
        <xdr:sp macro="" textlink="">
          <xdr:nvSpPr>
            <xdr:cNvPr id="6389" name="Retângulo: Cantos Arredondados 16">
              <a:extLst>
                <a:ext uri="{FF2B5EF4-FFF2-40B4-BE49-F238E27FC236}">
                  <a16:creationId xmlns:a16="http://schemas.microsoft.com/office/drawing/2014/main" id="{00000000-0008-0000-0700-0000F5180000}"/>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900"/>
            </a:p>
          </xdr:txBody>
        </xdr:sp>
        <xdr:sp macro="" textlink="">
          <xdr:nvSpPr>
            <xdr:cNvPr id="6390" name="Retângulo: Cantos Arredondados 17">
              <a:extLst>
                <a:ext uri="{FF2B5EF4-FFF2-40B4-BE49-F238E27FC236}">
                  <a16:creationId xmlns:a16="http://schemas.microsoft.com/office/drawing/2014/main" id="{00000000-0008-0000-0700-0000F6180000}"/>
                </a:ext>
              </a:extLst>
            </xdr:cNvPr>
            <xdr:cNvSpPr/>
          </xdr:nvSpPr>
          <xdr:spPr>
            <a:xfrm>
              <a:off x="5926755" y="365383"/>
              <a:ext cx="1583983" cy="674512"/>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2400" b="1">
                  <a:solidFill>
                    <a:schemeClr val="bg1"/>
                  </a:solidFill>
                  <a:latin typeface="+mn-lt"/>
                </a:rPr>
                <a:t>PLANO DE TRABALHO</a:t>
              </a:r>
            </a:p>
          </xdr:txBody>
        </xdr:sp>
      </xdr:grpSp>
      <xdr:grpSp>
        <xdr:nvGrpSpPr>
          <xdr:cNvPr id="6373" name="Graphic 2">
            <a:extLst>
              <a:ext uri="{FF2B5EF4-FFF2-40B4-BE49-F238E27FC236}">
                <a16:creationId xmlns:a16="http://schemas.microsoft.com/office/drawing/2014/main" id="{00000000-0008-0000-0700-0000E5180000}"/>
              </a:ext>
            </a:extLst>
          </xdr:cNvPr>
          <xdr:cNvGrpSpPr/>
        </xdr:nvGrpSpPr>
        <xdr:grpSpPr>
          <a:xfrm>
            <a:off x="13425279" y="571378"/>
            <a:ext cx="416491" cy="453279"/>
            <a:chOff x="7845579" y="1500588"/>
            <a:chExt cx="604404" cy="843863"/>
          </a:xfrm>
        </xdr:grpSpPr>
        <xdr:sp macro="" textlink="">
          <xdr:nvSpPr>
            <xdr:cNvPr id="6374" name="Freeform: Shape 286">
              <a:extLst>
                <a:ext uri="{FF2B5EF4-FFF2-40B4-BE49-F238E27FC236}">
                  <a16:creationId xmlns:a16="http://schemas.microsoft.com/office/drawing/2014/main" id="{00000000-0008-0000-0700-0000E6180000}"/>
                </a:ext>
              </a:extLst>
            </xdr:cNvPr>
            <xdr:cNvSpPr/>
          </xdr:nvSpPr>
          <xdr:spPr>
            <a:xfrm>
              <a:off x="7845579" y="1646590"/>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296ACC"/>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75" name="Freeform: Shape 287">
              <a:extLst>
                <a:ext uri="{FF2B5EF4-FFF2-40B4-BE49-F238E27FC236}">
                  <a16:creationId xmlns:a16="http://schemas.microsoft.com/office/drawing/2014/main" id="{00000000-0008-0000-0700-0000E7180000}"/>
                </a:ext>
              </a:extLst>
            </xdr:cNvPr>
            <xdr:cNvSpPr/>
          </xdr:nvSpPr>
          <xdr:spPr>
            <a:xfrm>
              <a:off x="7901002" y="170163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76" name="Freeform: Shape 288">
              <a:extLst>
                <a:ext uri="{FF2B5EF4-FFF2-40B4-BE49-F238E27FC236}">
                  <a16:creationId xmlns:a16="http://schemas.microsoft.com/office/drawing/2014/main" id="{00000000-0008-0000-0700-0000E8180000}"/>
                </a:ext>
              </a:extLst>
            </xdr:cNvPr>
            <xdr:cNvSpPr/>
          </xdr:nvSpPr>
          <xdr:spPr>
            <a:xfrm>
              <a:off x="7893746" y="1694632"/>
              <a:ext cx="441761" cy="547729"/>
            </a:xfrm>
            <a:custGeom>
              <a:avLst/>
              <a:gdLst>
                <a:gd name="connsiteX0" fmla="*/ 441267 w 441761"/>
                <a:gd name="connsiteY0" fmla="*/ 547609 h 547729"/>
                <a:gd name="connsiteX1" fmla="*/ -495 w 441761"/>
                <a:gd name="connsiteY1" fmla="*/ 547609 h 547729"/>
                <a:gd name="connsiteX2" fmla="*/ -495 w 441761"/>
                <a:gd name="connsiteY2" fmla="*/ -121 h 547729"/>
                <a:gd name="connsiteX3" fmla="*/ 441267 w 441761"/>
                <a:gd name="connsiteY3" fmla="*/ -121 h 547729"/>
                <a:gd name="connsiteX4" fmla="*/ 13767 w 441761"/>
                <a:gd name="connsiteY4" fmla="*/ 533347 h 547729"/>
                <a:gd name="connsiteX5" fmla="*/ 426629 w 441761"/>
                <a:gd name="connsiteY5" fmla="*/ 533347 h 547729"/>
                <a:gd name="connsiteX6" fmla="*/ 426629 w 441761"/>
                <a:gd name="connsiteY6" fmla="*/ 14142 h 547729"/>
                <a:gd name="connsiteX7" fmla="*/ 13767 w 441761"/>
                <a:gd name="connsiteY7" fmla="*/ 14142 h 5477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41761" h="547729">
                  <a:moveTo>
                    <a:pt x="441267" y="547609"/>
                  </a:moveTo>
                  <a:lnTo>
                    <a:pt x="-495" y="547609"/>
                  </a:lnTo>
                  <a:lnTo>
                    <a:pt x="-495" y="-121"/>
                  </a:lnTo>
                  <a:lnTo>
                    <a:pt x="441267" y="-121"/>
                  </a:lnTo>
                  <a:close/>
                  <a:moveTo>
                    <a:pt x="13767" y="533347"/>
                  </a:moveTo>
                  <a:lnTo>
                    <a:pt x="426629" y="533347"/>
                  </a:lnTo>
                  <a:lnTo>
                    <a:pt x="426629" y="14142"/>
                  </a:lnTo>
                  <a:lnTo>
                    <a:pt x="13767" y="1414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77" name="Freeform: Shape 289">
              <a:extLst>
                <a:ext uri="{FF2B5EF4-FFF2-40B4-BE49-F238E27FC236}">
                  <a16:creationId xmlns:a16="http://schemas.microsoft.com/office/drawing/2014/main" id="{00000000-0008-0000-0700-0000E9180000}"/>
                </a:ext>
              </a:extLst>
            </xdr:cNvPr>
            <xdr:cNvSpPr/>
          </xdr:nvSpPr>
          <xdr:spPr>
            <a:xfrm>
              <a:off x="7954299" y="1500588"/>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EA5D00"/>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78" name="Freeform: Shape 290">
              <a:extLst>
                <a:ext uri="{FF2B5EF4-FFF2-40B4-BE49-F238E27FC236}">
                  <a16:creationId xmlns:a16="http://schemas.microsoft.com/office/drawing/2014/main" id="{00000000-0008-0000-0700-0000EA180000}"/>
                </a:ext>
              </a:extLst>
            </xdr:cNvPr>
            <xdr:cNvSpPr/>
          </xdr:nvSpPr>
          <xdr:spPr>
            <a:xfrm>
              <a:off x="8108434" y="1570524"/>
              <a:ext cx="221068" cy="34655"/>
            </a:xfrm>
            <a:custGeom>
              <a:avLst/>
              <a:gdLst>
                <a:gd name="connsiteX0" fmla="*/ 0 w 221068"/>
                <a:gd name="connsiteY0" fmla="*/ 0 h 34655"/>
                <a:gd name="connsiteX1" fmla="*/ 221069 w 221068"/>
                <a:gd name="connsiteY1" fmla="*/ 0 h 34655"/>
                <a:gd name="connsiteX2" fmla="*/ 221069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9" y="0"/>
                  </a:lnTo>
                  <a:lnTo>
                    <a:pt x="221069"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79" name="Freeform: Shape 291">
              <a:extLst>
                <a:ext uri="{FF2B5EF4-FFF2-40B4-BE49-F238E27FC236}">
                  <a16:creationId xmlns:a16="http://schemas.microsoft.com/office/drawing/2014/main" id="{00000000-0008-0000-0700-0000EB180000}"/>
                </a:ext>
              </a:extLst>
            </xdr:cNvPr>
            <xdr:cNvSpPr/>
          </xdr:nvSpPr>
          <xdr:spPr>
            <a:xfrm>
              <a:off x="8043002" y="1651970"/>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80" name="Freeform: Shape 292">
              <a:extLst>
                <a:ext uri="{FF2B5EF4-FFF2-40B4-BE49-F238E27FC236}">
                  <a16:creationId xmlns:a16="http://schemas.microsoft.com/office/drawing/2014/main" id="{00000000-0008-0000-0700-0000EC180000}"/>
                </a:ext>
              </a:extLst>
            </xdr:cNvPr>
            <xdr:cNvSpPr/>
          </xdr:nvSpPr>
          <xdr:spPr>
            <a:xfrm>
              <a:off x="8043002" y="1733542"/>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81" name="Freeform: Shape 293">
              <a:extLst>
                <a:ext uri="{FF2B5EF4-FFF2-40B4-BE49-F238E27FC236}">
                  <a16:creationId xmlns:a16="http://schemas.microsoft.com/office/drawing/2014/main" id="{00000000-0008-0000-0700-0000ED180000}"/>
                </a:ext>
              </a:extLst>
            </xdr:cNvPr>
            <xdr:cNvSpPr/>
          </xdr:nvSpPr>
          <xdr:spPr>
            <a:xfrm>
              <a:off x="8043002" y="1815113"/>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82" name="Freeform: Shape 294">
              <a:extLst>
                <a:ext uri="{FF2B5EF4-FFF2-40B4-BE49-F238E27FC236}">
                  <a16:creationId xmlns:a16="http://schemas.microsoft.com/office/drawing/2014/main" id="{00000000-0008-0000-0700-0000EE180000}"/>
                </a:ext>
              </a:extLst>
            </xdr:cNvPr>
            <xdr:cNvSpPr/>
          </xdr:nvSpPr>
          <xdr:spPr>
            <a:xfrm>
              <a:off x="8043002" y="189655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83" name="Freeform: Shape 295">
              <a:extLst>
                <a:ext uri="{FF2B5EF4-FFF2-40B4-BE49-F238E27FC236}">
                  <a16:creationId xmlns:a16="http://schemas.microsoft.com/office/drawing/2014/main" id="{00000000-0008-0000-0700-0000EF180000}"/>
                </a:ext>
              </a:extLst>
            </xdr:cNvPr>
            <xdr:cNvSpPr/>
          </xdr:nvSpPr>
          <xdr:spPr>
            <a:xfrm>
              <a:off x="8022609" y="181085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84" name="Freeform: Shape 296">
              <a:extLst>
                <a:ext uri="{FF2B5EF4-FFF2-40B4-BE49-F238E27FC236}">
                  <a16:creationId xmlns:a16="http://schemas.microsoft.com/office/drawing/2014/main" id="{00000000-0008-0000-0700-0000F0180000}"/>
                </a:ext>
              </a:extLst>
            </xdr:cNvPr>
            <xdr:cNvSpPr/>
          </xdr:nvSpPr>
          <xdr:spPr>
            <a:xfrm>
              <a:off x="8162481" y="1898436"/>
              <a:ext cx="221068" cy="34655"/>
            </a:xfrm>
            <a:custGeom>
              <a:avLst/>
              <a:gdLst>
                <a:gd name="connsiteX0" fmla="*/ 0 w 221068"/>
                <a:gd name="connsiteY0" fmla="*/ 0 h 34655"/>
                <a:gd name="connsiteX1" fmla="*/ 221068 w 221068"/>
                <a:gd name="connsiteY1" fmla="*/ 0 h 34655"/>
                <a:gd name="connsiteX2" fmla="*/ 221068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8" y="0"/>
                  </a:lnTo>
                  <a:lnTo>
                    <a:pt x="221068"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85" name="Freeform: Shape 297">
              <a:extLst>
                <a:ext uri="{FF2B5EF4-FFF2-40B4-BE49-F238E27FC236}">
                  <a16:creationId xmlns:a16="http://schemas.microsoft.com/office/drawing/2014/main" id="{00000000-0008-0000-0700-0000F1180000}"/>
                </a:ext>
              </a:extLst>
            </xdr:cNvPr>
            <xdr:cNvSpPr/>
          </xdr:nvSpPr>
          <xdr:spPr>
            <a:xfrm>
              <a:off x="8097049" y="198000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86" name="Freeform: Shape 298">
              <a:extLst>
                <a:ext uri="{FF2B5EF4-FFF2-40B4-BE49-F238E27FC236}">
                  <a16:creationId xmlns:a16="http://schemas.microsoft.com/office/drawing/2014/main" id="{00000000-0008-0000-0700-0000F2180000}"/>
                </a:ext>
              </a:extLst>
            </xdr:cNvPr>
            <xdr:cNvSpPr/>
          </xdr:nvSpPr>
          <xdr:spPr>
            <a:xfrm>
              <a:off x="8097049" y="206157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87" name="Freeform: Shape 299">
              <a:extLst>
                <a:ext uri="{FF2B5EF4-FFF2-40B4-BE49-F238E27FC236}">
                  <a16:creationId xmlns:a16="http://schemas.microsoft.com/office/drawing/2014/main" id="{00000000-0008-0000-0700-0000F3180000}"/>
                </a:ext>
              </a:extLst>
            </xdr:cNvPr>
            <xdr:cNvSpPr/>
          </xdr:nvSpPr>
          <xdr:spPr>
            <a:xfrm>
              <a:off x="8097049" y="2143025"/>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88" name="Freeform: Shape 300">
              <a:extLst>
                <a:ext uri="{FF2B5EF4-FFF2-40B4-BE49-F238E27FC236}">
                  <a16:creationId xmlns:a16="http://schemas.microsoft.com/office/drawing/2014/main" id="{00000000-0008-0000-0700-0000F4180000}"/>
                </a:ext>
              </a:extLst>
            </xdr:cNvPr>
            <xdr:cNvSpPr/>
          </xdr:nvSpPr>
          <xdr:spPr>
            <a:xfrm>
              <a:off x="8097049" y="222459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grpSp>
    </xdr:grpSp>
    <xdr:clientData/>
  </xdr:twoCellAnchor>
  <xdr:twoCellAnchor>
    <xdr:from>
      <xdr:col>3</xdr:col>
      <xdr:colOff>5640418</xdr:colOff>
      <xdr:row>0</xdr:row>
      <xdr:rowOff>19312</xdr:rowOff>
    </xdr:from>
    <xdr:to>
      <xdr:col>4</xdr:col>
      <xdr:colOff>2015588</xdr:colOff>
      <xdr:row>1</xdr:row>
      <xdr:rowOff>819152</xdr:rowOff>
    </xdr:to>
    <xdr:grpSp>
      <xdr:nvGrpSpPr>
        <xdr:cNvPr id="6391" name="Group 182">
          <a:hlinkClick xmlns:r="http://schemas.openxmlformats.org/officeDocument/2006/relationships" r:id="rId5"/>
          <a:extLst>
            <a:ext uri="{FF2B5EF4-FFF2-40B4-BE49-F238E27FC236}">
              <a16:creationId xmlns:a16="http://schemas.microsoft.com/office/drawing/2014/main" id="{00000000-0008-0000-0700-0000F7180000}"/>
            </a:ext>
          </a:extLst>
        </xdr:cNvPr>
        <xdr:cNvGrpSpPr/>
      </xdr:nvGrpSpPr>
      <xdr:grpSpPr>
        <a:xfrm>
          <a:off x="8897968" y="19312"/>
          <a:ext cx="3328420" cy="1599940"/>
          <a:chOff x="8811260" y="251459"/>
          <a:chExt cx="1813560" cy="852171"/>
        </a:xfrm>
      </xdr:grpSpPr>
      <xdr:grpSp>
        <xdr:nvGrpSpPr>
          <xdr:cNvPr id="6392" name="Agrupar 10">
            <a:extLst>
              <a:ext uri="{FF2B5EF4-FFF2-40B4-BE49-F238E27FC236}">
                <a16:creationId xmlns:a16="http://schemas.microsoft.com/office/drawing/2014/main" id="{00000000-0008-0000-0700-0000F8180000}"/>
              </a:ext>
            </a:extLst>
          </xdr:cNvPr>
          <xdr:cNvGrpSpPr/>
        </xdr:nvGrpSpPr>
        <xdr:grpSpPr>
          <a:xfrm>
            <a:off x="8811260" y="251459"/>
            <a:ext cx="1813560" cy="852171"/>
            <a:chOff x="5210175" y="147637"/>
            <a:chExt cx="2365883" cy="1038225"/>
          </a:xfrm>
          <a:solidFill>
            <a:schemeClr val="bg1">
              <a:lumMod val="50000"/>
            </a:schemeClr>
          </a:solidFill>
        </xdr:grpSpPr>
        <xdr:sp macro="" textlink="">
          <xdr:nvSpPr>
            <xdr:cNvPr id="6415" name="Retângulo: Cantos Arredondados 12">
              <a:extLst>
                <a:ext uri="{FF2B5EF4-FFF2-40B4-BE49-F238E27FC236}">
                  <a16:creationId xmlns:a16="http://schemas.microsoft.com/office/drawing/2014/main" id="{00000000-0008-0000-0700-00000F19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6416" name="Retângulo: Cantos Arredondados 13">
              <a:hlinkClick xmlns:r="http://schemas.openxmlformats.org/officeDocument/2006/relationships" r:id="rId5"/>
              <a:extLst>
                <a:ext uri="{FF2B5EF4-FFF2-40B4-BE49-F238E27FC236}">
                  <a16:creationId xmlns:a16="http://schemas.microsoft.com/office/drawing/2014/main" id="{00000000-0008-0000-0700-000010190000}"/>
                </a:ext>
              </a:extLst>
            </xdr:cNvPr>
            <xdr:cNvSpPr/>
          </xdr:nvSpPr>
          <xdr:spPr>
            <a:xfrm>
              <a:off x="5946910" y="384050"/>
              <a:ext cx="1588532" cy="797677"/>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2400" b="1">
                  <a:solidFill>
                    <a:schemeClr val="bg1"/>
                  </a:solidFill>
                  <a:latin typeface="+mn-lt"/>
                </a:rPr>
                <a:t>Diagnóstico</a:t>
              </a:r>
              <a:br>
                <a:rPr lang="pt-BR" sz="2400" b="1">
                  <a:solidFill>
                    <a:schemeClr val="bg1"/>
                  </a:solidFill>
                  <a:latin typeface="+mn-lt"/>
                </a:rPr>
              </a:br>
              <a:r>
                <a:rPr lang="pt-BR" sz="2400" b="1">
                  <a:solidFill>
                    <a:schemeClr val="bg1"/>
                  </a:solidFill>
                  <a:latin typeface="+mn-lt"/>
                </a:rPr>
                <a:t>ESTRUTURA</a:t>
              </a:r>
            </a:p>
          </xdr:txBody>
        </xdr:sp>
      </xdr:grpSp>
      <xdr:grpSp>
        <xdr:nvGrpSpPr>
          <xdr:cNvPr id="6393" name="Group 184">
            <a:extLst>
              <a:ext uri="{FF2B5EF4-FFF2-40B4-BE49-F238E27FC236}">
                <a16:creationId xmlns:a16="http://schemas.microsoft.com/office/drawing/2014/main" id="{00000000-0008-0000-0700-0000F9180000}"/>
              </a:ext>
            </a:extLst>
          </xdr:cNvPr>
          <xdr:cNvGrpSpPr/>
        </xdr:nvGrpSpPr>
        <xdr:grpSpPr>
          <a:xfrm>
            <a:off x="8890001" y="488130"/>
            <a:ext cx="581077" cy="489770"/>
            <a:chOff x="6943724" y="1902932"/>
            <a:chExt cx="2763297" cy="2251371"/>
          </a:xfrm>
        </xdr:grpSpPr>
        <xdr:sp macro="" textlink="">
          <xdr:nvSpPr>
            <xdr:cNvPr id="6394" name="Freeform: Shape 185">
              <a:extLst>
                <a:ext uri="{FF2B5EF4-FFF2-40B4-BE49-F238E27FC236}">
                  <a16:creationId xmlns:a16="http://schemas.microsoft.com/office/drawing/2014/main" id="{00000000-0008-0000-0700-0000FA18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95" name="Freeform: Shape 186">
              <a:extLst>
                <a:ext uri="{FF2B5EF4-FFF2-40B4-BE49-F238E27FC236}">
                  <a16:creationId xmlns:a16="http://schemas.microsoft.com/office/drawing/2014/main" id="{00000000-0008-0000-0700-0000FB18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96" name="Freeform: Shape 187">
              <a:extLst>
                <a:ext uri="{FF2B5EF4-FFF2-40B4-BE49-F238E27FC236}">
                  <a16:creationId xmlns:a16="http://schemas.microsoft.com/office/drawing/2014/main" id="{00000000-0008-0000-0700-0000FC18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97" name="Freeform: Shape 188">
              <a:extLst>
                <a:ext uri="{FF2B5EF4-FFF2-40B4-BE49-F238E27FC236}">
                  <a16:creationId xmlns:a16="http://schemas.microsoft.com/office/drawing/2014/main" id="{00000000-0008-0000-0700-0000FD18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98" name="Freeform: Shape 189">
              <a:extLst>
                <a:ext uri="{FF2B5EF4-FFF2-40B4-BE49-F238E27FC236}">
                  <a16:creationId xmlns:a16="http://schemas.microsoft.com/office/drawing/2014/main" id="{00000000-0008-0000-0700-0000FE18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99" name="Freeform: Shape 190">
              <a:extLst>
                <a:ext uri="{FF2B5EF4-FFF2-40B4-BE49-F238E27FC236}">
                  <a16:creationId xmlns:a16="http://schemas.microsoft.com/office/drawing/2014/main" id="{00000000-0008-0000-0700-0000FF18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00" name="Freeform: Shape 191">
              <a:extLst>
                <a:ext uri="{FF2B5EF4-FFF2-40B4-BE49-F238E27FC236}">
                  <a16:creationId xmlns:a16="http://schemas.microsoft.com/office/drawing/2014/main" id="{00000000-0008-0000-0700-00000019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01" name="Freeform: Shape 192">
              <a:extLst>
                <a:ext uri="{FF2B5EF4-FFF2-40B4-BE49-F238E27FC236}">
                  <a16:creationId xmlns:a16="http://schemas.microsoft.com/office/drawing/2014/main" id="{00000000-0008-0000-0700-00000119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02" name="Freeform: Shape 193">
              <a:extLst>
                <a:ext uri="{FF2B5EF4-FFF2-40B4-BE49-F238E27FC236}">
                  <a16:creationId xmlns:a16="http://schemas.microsoft.com/office/drawing/2014/main" id="{00000000-0008-0000-0700-00000219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03" name="TextBox 37">
              <a:extLst>
                <a:ext uri="{FF2B5EF4-FFF2-40B4-BE49-F238E27FC236}">
                  <a16:creationId xmlns:a16="http://schemas.microsoft.com/office/drawing/2014/main" id="{00000000-0008-0000-0700-00000319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6404" name="TextBox 38">
              <a:extLst>
                <a:ext uri="{FF2B5EF4-FFF2-40B4-BE49-F238E27FC236}">
                  <a16:creationId xmlns:a16="http://schemas.microsoft.com/office/drawing/2014/main" id="{00000000-0008-0000-0700-00000419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6405" name="Freeform: Shape 196">
              <a:extLst>
                <a:ext uri="{FF2B5EF4-FFF2-40B4-BE49-F238E27FC236}">
                  <a16:creationId xmlns:a16="http://schemas.microsoft.com/office/drawing/2014/main" id="{00000000-0008-0000-0700-00000519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06" name="Freeform: Shape 197">
              <a:extLst>
                <a:ext uri="{FF2B5EF4-FFF2-40B4-BE49-F238E27FC236}">
                  <a16:creationId xmlns:a16="http://schemas.microsoft.com/office/drawing/2014/main" id="{00000000-0008-0000-0700-00000619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07" name="Freeform: Shape 198">
              <a:extLst>
                <a:ext uri="{FF2B5EF4-FFF2-40B4-BE49-F238E27FC236}">
                  <a16:creationId xmlns:a16="http://schemas.microsoft.com/office/drawing/2014/main" id="{00000000-0008-0000-0700-00000719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08" name="Freeform: Shape 199">
              <a:extLst>
                <a:ext uri="{FF2B5EF4-FFF2-40B4-BE49-F238E27FC236}">
                  <a16:creationId xmlns:a16="http://schemas.microsoft.com/office/drawing/2014/main" id="{00000000-0008-0000-0700-00000819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09" name="Freeform: Shape 200">
              <a:extLst>
                <a:ext uri="{FF2B5EF4-FFF2-40B4-BE49-F238E27FC236}">
                  <a16:creationId xmlns:a16="http://schemas.microsoft.com/office/drawing/2014/main" id="{00000000-0008-0000-0700-00000919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10" name="Freeform: Shape 201">
              <a:extLst>
                <a:ext uri="{FF2B5EF4-FFF2-40B4-BE49-F238E27FC236}">
                  <a16:creationId xmlns:a16="http://schemas.microsoft.com/office/drawing/2014/main" id="{00000000-0008-0000-0700-00000A19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11" name="Freeform: Shape 202">
              <a:extLst>
                <a:ext uri="{FF2B5EF4-FFF2-40B4-BE49-F238E27FC236}">
                  <a16:creationId xmlns:a16="http://schemas.microsoft.com/office/drawing/2014/main" id="{00000000-0008-0000-0700-00000B19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12" name="Freeform: Shape 203">
              <a:extLst>
                <a:ext uri="{FF2B5EF4-FFF2-40B4-BE49-F238E27FC236}">
                  <a16:creationId xmlns:a16="http://schemas.microsoft.com/office/drawing/2014/main" id="{00000000-0008-0000-0700-00000C19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13" name="Freeform: Shape 204">
              <a:extLst>
                <a:ext uri="{FF2B5EF4-FFF2-40B4-BE49-F238E27FC236}">
                  <a16:creationId xmlns:a16="http://schemas.microsoft.com/office/drawing/2014/main" id="{00000000-0008-0000-0700-00000D19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14" name="Freeform: Shape 205">
              <a:extLst>
                <a:ext uri="{FF2B5EF4-FFF2-40B4-BE49-F238E27FC236}">
                  <a16:creationId xmlns:a16="http://schemas.microsoft.com/office/drawing/2014/main" id="{00000000-0008-0000-0700-00000E19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4</xdr:col>
      <xdr:colOff>2618258</xdr:colOff>
      <xdr:row>0</xdr:row>
      <xdr:rowOff>54262</xdr:rowOff>
    </xdr:from>
    <xdr:to>
      <xdr:col>5</xdr:col>
      <xdr:colOff>2515648</xdr:colOff>
      <xdr:row>1</xdr:row>
      <xdr:rowOff>856162</xdr:rowOff>
    </xdr:to>
    <xdr:grpSp>
      <xdr:nvGrpSpPr>
        <xdr:cNvPr id="6417" name="Group 182">
          <a:hlinkClick xmlns:r="http://schemas.openxmlformats.org/officeDocument/2006/relationships" r:id="rId6"/>
          <a:extLst>
            <a:ext uri="{FF2B5EF4-FFF2-40B4-BE49-F238E27FC236}">
              <a16:creationId xmlns:a16="http://schemas.microsoft.com/office/drawing/2014/main" id="{00000000-0008-0000-0700-000011190000}"/>
            </a:ext>
          </a:extLst>
        </xdr:cNvPr>
        <xdr:cNvGrpSpPr/>
      </xdr:nvGrpSpPr>
      <xdr:grpSpPr>
        <a:xfrm>
          <a:off x="12829058" y="54262"/>
          <a:ext cx="3364490" cy="1602000"/>
          <a:chOff x="8811260" y="251459"/>
          <a:chExt cx="1813560" cy="852171"/>
        </a:xfrm>
      </xdr:grpSpPr>
      <xdr:grpSp>
        <xdr:nvGrpSpPr>
          <xdr:cNvPr id="6418" name="Agrupar 10">
            <a:extLst>
              <a:ext uri="{FF2B5EF4-FFF2-40B4-BE49-F238E27FC236}">
                <a16:creationId xmlns:a16="http://schemas.microsoft.com/office/drawing/2014/main" id="{00000000-0008-0000-0700-000012190000}"/>
              </a:ext>
            </a:extLst>
          </xdr:cNvPr>
          <xdr:cNvGrpSpPr/>
        </xdr:nvGrpSpPr>
        <xdr:grpSpPr>
          <a:xfrm>
            <a:off x="8811260" y="251459"/>
            <a:ext cx="1813560" cy="852171"/>
            <a:chOff x="5210175" y="147637"/>
            <a:chExt cx="2365883" cy="1038225"/>
          </a:xfrm>
          <a:solidFill>
            <a:schemeClr val="bg1">
              <a:lumMod val="50000"/>
            </a:schemeClr>
          </a:solidFill>
        </xdr:grpSpPr>
        <xdr:sp macro="" textlink="">
          <xdr:nvSpPr>
            <xdr:cNvPr id="6441" name="Retângulo: Cantos Arredondados 12">
              <a:extLst>
                <a:ext uri="{FF2B5EF4-FFF2-40B4-BE49-F238E27FC236}">
                  <a16:creationId xmlns:a16="http://schemas.microsoft.com/office/drawing/2014/main" id="{00000000-0008-0000-0700-00002919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6442" name="Retângulo: Cantos Arredondados 13">
              <a:hlinkClick xmlns:r="http://schemas.openxmlformats.org/officeDocument/2006/relationships" r:id="rId6"/>
              <a:extLst>
                <a:ext uri="{FF2B5EF4-FFF2-40B4-BE49-F238E27FC236}">
                  <a16:creationId xmlns:a16="http://schemas.microsoft.com/office/drawing/2014/main" id="{00000000-0008-0000-0700-00002A190000}"/>
                </a:ext>
              </a:extLst>
            </xdr:cNvPr>
            <xdr:cNvSpPr/>
          </xdr:nvSpPr>
          <xdr:spPr>
            <a:xfrm>
              <a:off x="5946909" y="365995"/>
              <a:ext cx="1588531" cy="815731"/>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2400" b="1">
                  <a:solidFill>
                    <a:schemeClr val="bg1"/>
                  </a:solidFill>
                  <a:latin typeface="+mn-lt"/>
                </a:rPr>
                <a:t>Diagnóstico</a:t>
              </a:r>
              <a:br>
                <a:rPr lang="pt-BR" sz="2400" b="1">
                  <a:solidFill>
                    <a:schemeClr val="bg1"/>
                  </a:solidFill>
                  <a:latin typeface="+mn-lt"/>
                </a:rPr>
              </a:br>
              <a:r>
                <a:rPr lang="pt-BR" sz="2400" b="1">
                  <a:solidFill>
                    <a:schemeClr val="bg1"/>
                  </a:solidFill>
                  <a:latin typeface="+mn-lt"/>
                </a:rPr>
                <a:t>SEGURANÇA</a:t>
              </a:r>
            </a:p>
          </xdr:txBody>
        </xdr:sp>
      </xdr:grpSp>
      <xdr:grpSp>
        <xdr:nvGrpSpPr>
          <xdr:cNvPr id="6419" name="Group 184">
            <a:extLst>
              <a:ext uri="{FF2B5EF4-FFF2-40B4-BE49-F238E27FC236}">
                <a16:creationId xmlns:a16="http://schemas.microsoft.com/office/drawing/2014/main" id="{00000000-0008-0000-0700-000013190000}"/>
              </a:ext>
            </a:extLst>
          </xdr:cNvPr>
          <xdr:cNvGrpSpPr/>
        </xdr:nvGrpSpPr>
        <xdr:grpSpPr>
          <a:xfrm>
            <a:off x="8890001" y="488130"/>
            <a:ext cx="581077" cy="489770"/>
            <a:chOff x="6943724" y="1902932"/>
            <a:chExt cx="2763297" cy="2251371"/>
          </a:xfrm>
        </xdr:grpSpPr>
        <xdr:sp macro="" textlink="">
          <xdr:nvSpPr>
            <xdr:cNvPr id="6420" name="Freeform: Shape 185">
              <a:extLst>
                <a:ext uri="{FF2B5EF4-FFF2-40B4-BE49-F238E27FC236}">
                  <a16:creationId xmlns:a16="http://schemas.microsoft.com/office/drawing/2014/main" id="{00000000-0008-0000-0700-00001419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21" name="Freeform: Shape 186">
              <a:extLst>
                <a:ext uri="{FF2B5EF4-FFF2-40B4-BE49-F238E27FC236}">
                  <a16:creationId xmlns:a16="http://schemas.microsoft.com/office/drawing/2014/main" id="{00000000-0008-0000-0700-00001519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22" name="Freeform: Shape 187">
              <a:extLst>
                <a:ext uri="{FF2B5EF4-FFF2-40B4-BE49-F238E27FC236}">
                  <a16:creationId xmlns:a16="http://schemas.microsoft.com/office/drawing/2014/main" id="{00000000-0008-0000-0700-00001619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23" name="Freeform: Shape 188">
              <a:extLst>
                <a:ext uri="{FF2B5EF4-FFF2-40B4-BE49-F238E27FC236}">
                  <a16:creationId xmlns:a16="http://schemas.microsoft.com/office/drawing/2014/main" id="{00000000-0008-0000-0700-00001719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24" name="Freeform: Shape 189">
              <a:extLst>
                <a:ext uri="{FF2B5EF4-FFF2-40B4-BE49-F238E27FC236}">
                  <a16:creationId xmlns:a16="http://schemas.microsoft.com/office/drawing/2014/main" id="{00000000-0008-0000-0700-00001819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25" name="Freeform: Shape 190">
              <a:extLst>
                <a:ext uri="{FF2B5EF4-FFF2-40B4-BE49-F238E27FC236}">
                  <a16:creationId xmlns:a16="http://schemas.microsoft.com/office/drawing/2014/main" id="{00000000-0008-0000-0700-00001919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26" name="Freeform: Shape 191">
              <a:extLst>
                <a:ext uri="{FF2B5EF4-FFF2-40B4-BE49-F238E27FC236}">
                  <a16:creationId xmlns:a16="http://schemas.microsoft.com/office/drawing/2014/main" id="{00000000-0008-0000-0700-00001A19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27" name="Freeform: Shape 192">
              <a:extLst>
                <a:ext uri="{FF2B5EF4-FFF2-40B4-BE49-F238E27FC236}">
                  <a16:creationId xmlns:a16="http://schemas.microsoft.com/office/drawing/2014/main" id="{00000000-0008-0000-0700-00001B19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28" name="Freeform: Shape 193">
              <a:extLst>
                <a:ext uri="{FF2B5EF4-FFF2-40B4-BE49-F238E27FC236}">
                  <a16:creationId xmlns:a16="http://schemas.microsoft.com/office/drawing/2014/main" id="{00000000-0008-0000-0700-00001C19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29" name="TextBox 37">
              <a:extLst>
                <a:ext uri="{FF2B5EF4-FFF2-40B4-BE49-F238E27FC236}">
                  <a16:creationId xmlns:a16="http://schemas.microsoft.com/office/drawing/2014/main" id="{00000000-0008-0000-0700-00001D19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6430" name="TextBox 38">
              <a:extLst>
                <a:ext uri="{FF2B5EF4-FFF2-40B4-BE49-F238E27FC236}">
                  <a16:creationId xmlns:a16="http://schemas.microsoft.com/office/drawing/2014/main" id="{00000000-0008-0000-0700-00001E19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6431" name="Freeform: Shape 196">
              <a:extLst>
                <a:ext uri="{FF2B5EF4-FFF2-40B4-BE49-F238E27FC236}">
                  <a16:creationId xmlns:a16="http://schemas.microsoft.com/office/drawing/2014/main" id="{00000000-0008-0000-0700-00001F19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32" name="Freeform: Shape 197">
              <a:extLst>
                <a:ext uri="{FF2B5EF4-FFF2-40B4-BE49-F238E27FC236}">
                  <a16:creationId xmlns:a16="http://schemas.microsoft.com/office/drawing/2014/main" id="{00000000-0008-0000-0700-00002019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33" name="Freeform: Shape 198">
              <a:extLst>
                <a:ext uri="{FF2B5EF4-FFF2-40B4-BE49-F238E27FC236}">
                  <a16:creationId xmlns:a16="http://schemas.microsoft.com/office/drawing/2014/main" id="{00000000-0008-0000-0700-00002119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34" name="Freeform: Shape 199">
              <a:extLst>
                <a:ext uri="{FF2B5EF4-FFF2-40B4-BE49-F238E27FC236}">
                  <a16:creationId xmlns:a16="http://schemas.microsoft.com/office/drawing/2014/main" id="{00000000-0008-0000-0700-00002219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35" name="Freeform: Shape 200">
              <a:extLst>
                <a:ext uri="{FF2B5EF4-FFF2-40B4-BE49-F238E27FC236}">
                  <a16:creationId xmlns:a16="http://schemas.microsoft.com/office/drawing/2014/main" id="{00000000-0008-0000-0700-00002319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36" name="Freeform: Shape 201">
              <a:extLst>
                <a:ext uri="{FF2B5EF4-FFF2-40B4-BE49-F238E27FC236}">
                  <a16:creationId xmlns:a16="http://schemas.microsoft.com/office/drawing/2014/main" id="{00000000-0008-0000-0700-00002419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37" name="Freeform: Shape 202">
              <a:extLst>
                <a:ext uri="{FF2B5EF4-FFF2-40B4-BE49-F238E27FC236}">
                  <a16:creationId xmlns:a16="http://schemas.microsoft.com/office/drawing/2014/main" id="{00000000-0008-0000-0700-00002519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38" name="Freeform: Shape 203">
              <a:extLst>
                <a:ext uri="{FF2B5EF4-FFF2-40B4-BE49-F238E27FC236}">
                  <a16:creationId xmlns:a16="http://schemas.microsoft.com/office/drawing/2014/main" id="{00000000-0008-0000-0700-00002619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39" name="Freeform: Shape 204">
              <a:extLst>
                <a:ext uri="{FF2B5EF4-FFF2-40B4-BE49-F238E27FC236}">
                  <a16:creationId xmlns:a16="http://schemas.microsoft.com/office/drawing/2014/main" id="{00000000-0008-0000-0700-00002719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40" name="Freeform: Shape 205">
              <a:extLst>
                <a:ext uri="{FF2B5EF4-FFF2-40B4-BE49-F238E27FC236}">
                  <a16:creationId xmlns:a16="http://schemas.microsoft.com/office/drawing/2014/main" id="{00000000-0008-0000-0700-00002819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5</xdr:col>
      <xdr:colOff>3096706</xdr:colOff>
      <xdr:row>0</xdr:row>
      <xdr:rowOff>0</xdr:rowOff>
    </xdr:from>
    <xdr:to>
      <xdr:col>6</xdr:col>
      <xdr:colOff>2035320</xdr:colOff>
      <xdr:row>1</xdr:row>
      <xdr:rowOff>817020</xdr:rowOff>
    </xdr:to>
    <xdr:grpSp>
      <xdr:nvGrpSpPr>
        <xdr:cNvPr id="6443" name="Group 182">
          <a:hlinkClick xmlns:r="http://schemas.openxmlformats.org/officeDocument/2006/relationships" r:id="rId7"/>
          <a:extLst>
            <a:ext uri="{FF2B5EF4-FFF2-40B4-BE49-F238E27FC236}">
              <a16:creationId xmlns:a16="http://schemas.microsoft.com/office/drawing/2014/main" id="{00000000-0008-0000-0700-00002B190000}"/>
            </a:ext>
          </a:extLst>
        </xdr:cNvPr>
        <xdr:cNvGrpSpPr/>
      </xdr:nvGrpSpPr>
      <xdr:grpSpPr>
        <a:xfrm>
          <a:off x="16774606" y="0"/>
          <a:ext cx="3434414" cy="1617120"/>
          <a:chOff x="8811259" y="251459"/>
          <a:chExt cx="1856261" cy="852171"/>
        </a:xfrm>
      </xdr:grpSpPr>
      <xdr:grpSp>
        <xdr:nvGrpSpPr>
          <xdr:cNvPr id="6444" name="Agrupar 10">
            <a:extLst>
              <a:ext uri="{FF2B5EF4-FFF2-40B4-BE49-F238E27FC236}">
                <a16:creationId xmlns:a16="http://schemas.microsoft.com/office/drawing/2014/main" id="{00000000-0008-0000-0700-00002C190000}"/>
              </a:ext>
            </a:extLst>
          </xdr:cNvPr>
          <xdr:cNvGrpSpPr/>
        </xdr:nvGrpSpPr>
        <xdr:grpSpPr>
          <a:xfrm>
            <a:off x="8811259" y="251459"/>
            <a:ext cx="1856261" cy="852171"/>
            <a:chOff x="5210175" y="147637"/>
            <a:chExt cx="2421589" cy="1038225"/>
          </a:xfrm>
          <a:solidFill>
            <a:schemeClr val="bg1">
              <a:lumMod val="50000"/>
            </a:schemeClr>
          </a:solidFill>
        </xdr:grpSpPr>
        <xdr:sp macro="" textlink="">
          <xdr:nvSpPr>
            <xdr:cNvPr id="6467" name="Retângulo: Cantos Arredondados 12">
              <a:extLst>
                <a:ext uri="{FF2B5EF4-FFF2-40B4-BE49-F238E27FC236}">
                  <a16:creationId xmlns:a16="http://schemas.microsoft.com/office/drawing/2014/main" id="{00000000-0008-0000-0700-00004319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6468" name="Retângulo: Cantos Arredondados 13">
              <a:hlinkClick xmlns:r="http://schemas.openxmlformats.org/officeDocument/2006/relationships" r:id="rId7"/>
              <a:extLst>
                <a:ext uri="{FF2B5EF4-FFF2-40B4-BE49-F238E27FC236}">
                  <a16:creationId xmlns:a16="http://schemas.microsoft.com/office/drawing/2014/main" id="{00000000-0008-0000-0700-000044190000}"/>
                </a:ext>
              </a:extLst>
            </xdr:cNvPr>
            <xdr:cNvSpPr/>
          </xdr:nvSpPr>
          <xdr:spPr>
            <a:xfrm>
              <a:off x="5917423" y="398766"/>
              <a:ext cx="1714341" cy="782932"/>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2400" b="1">
                  <a:solidFill>
                    <a:schemeClr val="bg1"/>
                  </a:solidFill>
                  <a:latin typeface="+mn-lt"/>
                </a:rPr>
                <a:t>Diagnóstico</a:t>
              </a:r>
              <a:br>
                <a:rPr lang="pt-BR" sz="2400" b="1">
                  <a:solidFill>
                    <a:schemeClr val="bg1"/>
                  </a:solidFill>
                  <a:latin typeface="+mn-lt"/>
                </a:rPr>
              </a:br>
              <a:r>
                <a:rPr lang="pt-BR" sz="2400" b="1">
                  <a:solidFill>
                    <a:schemeClr val="bg1"/>
                  </a:solidFill>
                  <a:latin typeface="+mn-lt"/>
                </a:rPr>
                <a:t>PRIVACIDADE</a:t>
              </a:r>
            </a:p>
          </xdr:txBody>
        </xdr:sp>
      </xdr:grpSp>
      <xdr:grpSp>
        <xdr:nvGrpSpPr>
          <xdr:cNvPr id="6445" name="Group 184">
            <a:extLst>
              <a:ext uri="{FF2B5EF4-FFF2-40B4-BE49-F238E27FC236}">
                <a16:creationId xmlns:a16="http://schemas.microsoft.com/office/drawing/2014/main" id="{00000000-0008-0000-0700-00002D190000}"/>
              </a:ext>
            </a:extLst>
          </xdr:cNvPr>
          <xdr:cNvGrpSpPr/>
        </xdr:nvGrpSpPr>
        <xdr:grpSpPr>
          <a:xfrm>
            <a:off x="8890001" y="488130"/>
            <a:ext cx="581077" cy="489770"/>
            <a:chOff x="6943724" y="1902932"/>
            <a:chExt cx="2763297" cy="2251371"/>
          </a:xfrm>
        </xdr:grpSpPr>
        <xdr:sp macro="" textlink="">
          <xdr:nvSpPr>
            <xdr:cNvPr id="6446" name="Freeform: Shape 185">
              <a:extLst>
                <a:ext uri="{FF2B5EF4-FFF2-40B4-BE49-F238E27FC236}">
                  <a16:creationId xmlns:a16="http://schemas.microsoft.com/office/drawing/2014/main" id="{00000000-0008-0000-0700-00002E19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47" name="Freeform: Shape 186">
              <a:extLst>
                <a:ext uri="{FF2B5EF4-FFF2-40B4-BE49-F238E27FC236}">
                  <a16:creationId xmlns:a16="http://schemas.microsoft.com/office/drawing/2014/main" id="{00000000-0008-0000-0700-00002F19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48" name="Freeform: Shape 187">
              <a:extLst>
                <a:ext uri="{FF2B5EF4-FFF2-40B4-BE49-F238E27FC236}">
                  <a16:creationId xmlns:a16="http://schemas.microsoft.com/office/drawing/2014/main" id="{00000000-0008-0000-0700-00003019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49" name="Freeform: Shape 188">
              <a:extLst>
                <a:ext uri="{FF2B5EF4-FFF2-40B4-BE49-F238E27FC236}">
                  <a16:creationId xmlns:a16="http://schemas.microsoft.com/office/drawing/2014/main" id="{00000000-0008-0000-0700-00003119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50" name="Freeform: Shape 189">
              <a:extLst>
                <a:ext uri="{FF2B5EF4-FFF2-40B4-BE49-F238E27FC236}">
                  <a16:creationId xmlns:a16="http://schemas.microsoft.com/office/drawing/2014/main" id="{00000000-0008-0000-0700-00003219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51" name="Freeform: Shape 190">
              <a:extLst>
                <a:ext uri="{FF2B5EF4-FFF2-40B4-BE49-F238E27FC236}">
                  <a16:creationId xmlns:a16="http://schemas.microsoft.com/office/drawing/2014/main" id="{00000000-0008-0000-0700-00003319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52" name="Freeform: Shape 191">
              <a:extLst>
                <a:ext uri="{FF2B5EF4-FFF2-40B4-BE49-F238E27FC236}">
                  <a16:creationId xmlns:a16="http://schemas.microsoft.com/office/drawing/2014/main" id="{00000000-0008-0000-0700-00003419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53" name="Freeform: Shape 192">
              <a:extLst>
                <a:ext uri="{FF2B5EF4-FFF2-40B4-BE49-F238E27FC236}">
                  <a16:creationId xmlns:a16="http://schemas.microsoft.com/office/drawing/2014/main" id="{00000000-0008-0000-0700-00003519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54" name="Freeform: Shape 193">
              <a:extLst>
                <a:ext uri="{FF2B5EF4-FFF2-40B4-BE49-F238E27FC236}">
                  <a16:creationId xmlns:a16="http://schemas.microsoft.com/office/drawing/2014/main" id="{00000000-0008-0000-0700-00003619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55" name="TextBox 37">
              <a:extLst>
                <a:ext uri="{FF2B5EF4-FFF2-40B4-BE49-F238E27FC236}">
                  <a16:creationId xmlns:a16="http://schemas.microsoft.com/office/drawing/2014/main" id="{00000000-0008-0000-0700-00003719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6456" name="TextBox 38">
              <a:extLst>
                <a:ext uri="{FF2B5EF4-FFF2-40B4-BE49-F238E27FC236}">
                  <a16:creationId xmlns:a16="http://schemas.microsoft.com/office/drawing/2014/main" id="{00000000-0008-0000-0700-00003819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6457" name="Freeform: Shape 196">
              <a:extLst>
                <a:ext uri="{FF2B5EF4-FFF2-40B4-BE49-F238E27FC236}">
                  <a16:creationId xmlns:a16="http://schemas.microsoft.com/office/drawing/2014/main" id="{00000000-0008-0000-0700-00003919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58" name="Freeform: Shape 197">
              <a:extLst>
                <a:ext uri="{FF2B5EF4-FFF2-40B4-BE49-F238E27FC236}">
                  <a16:creationId xmlns:a16="http://schemas.microsoft.com/office/drawing/2014/main" id="{00000000-0008-0000-0700-00003A19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59" name="Freeform: Shape 198">
              <a:extLst>
                <a:ext uri="{FF2B5EF4-FFF2-40B4-BE49-F238E27FC236}">
                  <a16:creationId xmlns:a16="http://schemas.microsoft.com/office/drawing/2014/main" id="{00000000-0008-0000-0700-00003B19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60" name="Freeform: Shape 199">
              <a:extLst>
                <a:ext uri="{FF2B5EF4-FFF2-40B4-BE49-F238E27FC236}">
                  <a16:creationId xmlns:a16="http://schemas.microsoft.com/office/drawing/2014/main" id="{00000000-0008-0000-0700-00003C19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61" name="Freeform: Shape 200">
              <a:extLst>
                <a:ext uri="{FF2B5EF4-FFF2-40B4-BE49-F238E27FC236}">
                  <a16:creationId xmlns:a16="http://schemas.microsoft.com/office/drawing/2014/main" id="{00000000-0008-0000-0700-00003D19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62" name="Freeform: Shape 201">
              <a:extLst>
                <a:ext uri="{FF2B5EF4-FFF2-40B4-BE49-F238E27FC236}">
                  <a16:creationId xmlns:a16="http://schemas.microsoft.com/office/drawing/2014/main" id="{00000000-0008-0000-0700-00003E19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63" name="Freeform: Shape 202">
              <a:extLst>
                <a:ext uri="{FF2B5EF4-FFF2-40B4-BE49-F238E27FC236}">
                  <a16:creationId xmlns:a16="http://schemas.microsoft.com/office/drawing/2014/main" id="{00000000-0008-0000-0700-00003F19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64" name="Freeform: Shape 203">
              <a:extLst>
                <a:ext uri="{FF2B5EF4-FFF2-40B4-BE49-F238E27FC236}">
                  <a16:creationId xmlns:a16="http://schemas.microsoft.com/office/drawing/2014/main" id="{00000000-0008-0000-0700-00004019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65" name="Freeform: Shape 204">
              <a:extLst>
                <a:ext uri="{FF2B5EF4-FFF2-40B4-BE49-F238E27FC236}">
                  <a16:creationId xmlns:a16="http://schemas.microsoft.com/office/drawing/2014/main" id="{00000000-0008-0000-0700-00004119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66" name="Freeform: Shape 205">
              <a:extLst>
                <a:ext uri="{FF2B5EF4-FFF2-40B4-BE49-F238E27FC236}">
                  <a16:creationId xmlns:a16="http://schemas.microsoft.com/office/drawing/2014/main" id="{00000000-0008-0000-0700-00004219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6</xdr:col>
      <xdr:colOff>2510825</xdr:colOff>
      <xdr:row>0</xdr:row>
      <xdr:rowOff>56198</xdr:rowOff>
    </xdr:from>
    <xdr:to>
      <xdr:col>7</xdr:col>
      <xdr:colOff>1829787</xdr:colOff>
      <xdr:row>1</xdr:row>
      <xdr:rowOff>853440</xdr:rowOff>
    </xdr:to>
    <xdr:grpSp>
      <xdr:nvGrpSpPr>
        <xdr:cNvPr id="8" name="Group 9">
          <a:hlinkClick xmlns:r="http://schemas.openxmlformats.org/officeDocument/2006/relationships" r:id="rId8"/>
          <a:extLst>
            <a:ext uri="{FF2B5EF4-FFF2-40B4-BE49-F238E27FC236}">
              <a16:creationId xmlns:a16="http://schemas.microsoft.com/office/drawing/2014/main" id="{01C85135-E7B1-4AA9-A98B-712308D74A5E}"/>
            </a:ext>
          </a:extLst>
        </xdr:cNvPr>
        <xdr:cNvGrpSpPr/>
      </xdr:nvGrpSpPr>
      <xdr:grpSpPr>
        <a:xfrm>
          <a:off x="20684525" y="56198"/>
          <a:ext cx="3052762" cy="1597342"/>
          <a:chOff x="10716260" y="251459"/>
          <a:chExt cx="1813560" cy="852171"/>
        </a:xfrm>
      </xdr:grpSpPr>
      <xdr:grpSp>
        <xdr:nvGrpSpPr>
          <xdr:cNvPr id="9" name="Agrupar 15">
            <a:extLst>
              <a:ext uri="{FF2B5EF4-FFF2-40B4-BE49-F238E27FC236}">
                <a16:creationId xmlns:a16="http://schemas.microsoft.com/office/drawing/2014/main" id="{A2EDF7F6-0654-D9A8-4133-D9DF47342E01}"/>
              </a:ext>
            </a:extLst>
          </xdr:cNvPr>
          <xdr:cNvGrpSpPr/>
        </xdr:nvGrpSpPr>
        <xdr:grpSpPr>
          <a:xfrm>
            <a:off x="10716260" y="251459"/>
            <a:ext cx="1813560" cy="852171"/>
            <a:chOff x="5210175" y="147637"/>
            <a:chExt cx="2365883" cy="1038225"/>
          </a:xfrm>
          <a:solidFill>
            <a:srgbClr val="002060"/>
          </a:solidFill>
        </xdr:grpSpPr>
        <xdr:sp macro="" textlink="">
          <xdr:nvSpPr>
            <xdr:cNvPr id="26" name="Retângulo: Cantos Arredondados 16">
              <a:extLst>
                <a:ext uri="{FF2B5EF4-FFF2-40B4-BE49-F238E27FC236}">
                  <a16:creationId xmlns:a16="http://schemas.microsoft.com/office/drawing/2014/main" id="{C42673D3-83C7-EA26-F3E2-B2C25B1774DE}"/>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900"/>
            </a:p>
          </xdr:txBody>
        </xdr:sp>
        <xdr:sp macro="" textlink="">
          <xdr:nvSpPr>
            <xdr:cNvPr id="27" name="Retângulo: Cantos Arredondados 17">
              <a:extLst>
                <a:ext uri="{FF2B5EF4-FFF2-40B4-BE49-F238E27FC236}">
                  <a16:creationId xmlns:a16="http://schemas.microsoft.com/office/drawing/2014/main" id="{9D977C6D-28AE-F10E-45E7-3C1119E0BDC9}"/>
                </a:ext>
              </a:extLst>
            </xdr:cNvPr>
            <xdr:cNvSpPr/>
          </xdr:nvSpPr>
          <xdr:spPr>
            <a:xfrm>
              <a:off x="5982901" y="443574"/>
              <a:ext cx="1583984" cy="485775"/>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2400" b="1">
                  <a:solidFill>
                    <a:schemeClr val="bg1"/>
                  </a:solidFill>
                  <a:latin typeface="+mn-lt"/>
                </a:rPr>
                <a:t>RELATÓRIO</a:t>
              </a:r>
            </a:p>
          </xdr:txBody>
        </xdr:sp>
      </xdr:grpSp>
      <xdr:grpSp>
        <xdr:nvGrpSpPr>
          <xdr:cNvPr id="10" name="Graphic 2">
            <a:extLst>
              <a:ext uri="{FF2B5EF4-FFF2-40B4-BE49-F238E27FC236}">
                <a16:creationId xmlns:a16="http://schemas.microsoft.com/office/drawing/2014/main" id="{67E6C3F7-326A-D946-9330-E5D99FD8CCB9}"/>
              </a:ext>
            </a:extLst>
          </xdr:cNvPr>
          <xdr:cNvGrpSpPr/>
        </xdr:nvGrpSpPr>
        <xdr:grpSpPr>
          <a:xfrm>
            <a:off x="10902950" y="457201"/>
            <a:ext cx="419100" cy="452156"/>
            <a:chOff x="7845579" y="1500588"/>
            <a:chExt cx="604404" cy="843863"/>
          </a:xfrm>
        </xdr:grpSpPr>
        <xdr:sp macro="" textlink="">
          <xdr:nvSpPr>
            <xdr:cNvPr id="11" name="Freeform: Shape 12">
              <a:extLst>
                <a:ext uri="{FF2B5EF4-FFF2-40B4-BE49-F238E27FC236}">
                  <a16:creationId xmlns:a16="http://schemas.microsoft.com/office/drawing/2014/main" id="{C8351860-C0DF-D6EF-E538-D1167820EA2F}"/>
                </a:ext>
              </a:extLst>
            </xdr:cNvPr>
            <xdr:cNvSpPr/>
          </xdr:nvSpPr>
          <xdr:spPr>
            <a:xfrm>
              <a:off x="7845579" y="1646590"/>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296ACC"/>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2" name="Freeform: Shape 13">
              <a:extLst>
                <a:ext uri="{FF2B5EF4-FFF2-40B4-BE49-F238E27FC236}">
                  <a16:creationId xmlns:a16="http://schemas.microsoft.com/office/drawing/2014/main" id="{6BCAB761-C472-56F9-0B12-BB2020D982DC}"/>
                </a:ext>
              </a:extLst>
            </xdr:cNvPr>
            <xdr:cNvSpPr/>
          </xdr:nvSpPr>
          <xdr:spPr>
            <a:xfrm>
              <a:off x="7901002" y="170163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3" name="Freeform: Shape 14">
              <a:extLst>
                <a:ext uri="{FF2B5EF4-FFF2-40B4-BE49-F238E27FC236}">
                  <a16:creationId xmlns:a16="http://schemas.microsoft.com/office/drawing/2014/main" id="{64B5C411-3F78-D5AC-144E-EB10A2234688}"/>
                </a:ext>
              </a:extLst>
            </xdr:cNvPr>
            <xdr:cNvSpPr/>
          </xdr:nvSpPr>
          <xdr:spPr>
            <a:xfrm>
              <a:off x="7893746" y="1694632"/>
              <a:ext cx="441761" cy="547729"/>
            </a:xfrm>
            <a:custGeom>
              <a:avLst/>
              <a:gdLst>
                <a:gd name="connsiteX0" fmla="*/ 441267 w 441761"/>
                <a:gd name="connsiteY0" fmla="*/ 547609 h 547729"/>
                <a:gd name="connsiteX1" fmla="*/ -495 w 441761"/>
                <a:gd name="connsiteY1" fmla="*/ 547609 h 547729"/>
                <a:gd name="connsiteX2" fmla="*/ -495 w 441761"/>
                <a:gd name="connsiteY2" fmla="*/ -121 h 547729"/>
                <a:gd name="connsiteX3" fmla="*/ 441267 w 441761"/>
                <a:gd name="connsiteY3" fmla="*/ -121 h 547729"/>
                <a:gd name="connsiteX4" fmla="*/ 13767 w 441761"/>
                <a:gd name="connsiteY4" fmla="*/ 533347 h 547729"/>
                <a:gd name="connsiteX5" fmla="*/ 426629 w 441761"/>
                <a:gd name="connsiteY5" fmla="*/ 533347 h 547729"/>
                <a:gd name="connsiteX6" fmla="*/ 426629 w 441761"/>
                <a:gd name="connsiteY6" fmla="*/ 14142 h 547729"/>
                <a:gd name="connsiteX7" fmla="*/ 13767 w 441761"/>
                <a:gd name="connsiteY7" fmla="*/ 14142 h 5477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41761" h="547729">
                  <a:moveTo>
                    <a:pt x="441267" y="547609"/>
                  </a:moveTo>
                  <a:lnTo>
                    <a:pt x="-495" y="547609"/>
                  </a:lnTo>
                  <a:lnTo>
                    <a:pt x="-495" y="-121"/>
                  </a:lnTo>
                  <a:lnTo>
                    <a:pt x="441267" y="-121"/>
                  </a:lnTo>
                  <a:close/>
                  <a:moveTo>
                    <a:pt x="13767" y="533347"/>
                  </a:moveTo>
                  <a:lnTo>
                    <a:pt x="426629" y="533347"/>
                  </a:lnTo>
                  <a:lnTo>
                    <a:pt x="426629" y="14142"/>
                  </a:lnTo>
                  <a:lnTo>
                    <a:pt x="13767" y="1414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4" name="Freeform: Shape 15">
              <a:extLst>
                <a:ext uri="{FF2B5EF4-FFF2-40B4-BE49-F238E27FC236}">
                  <a16:creationId xmlns:a16="http://schemas.microsoft.com/office/drawing/2014/main" id="{39AA4EBE-04C2-5B0F-5B65-7D840015DCEC}"/>
                </a:ext>
              </a:extLst>
            </xdr:cNvPr>
            <xdr:cNvSpPr/>
          </xdr:nvSpPr>
          <xdr:spPr>
            <a:xfrm>
              <a:off x="7954299" y="1500588"/>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EA5D00"/>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5" name="Freeform: Shape 16">
              <a:extLst>
                <a:ext uri="{FF2B5EF4-FFF2-40B4-BE49-F238E27FC236}">
                  <a16:creationId xmlns:a16="http://schemas.microsoft.com/office/drawing/2014/main" id="{1A0FD731-A666-D1C2-7F2D-AC582E0A6582}"/>
                </a:ext>
              </a:extLst>
            </xdr:cNvPr>
            <xdr:cNvSpPr/>
          </xdr:nvSpPr>
          <xdr:spPr>
            <a:xfrm>
              <a:off x="8108434" y="1570524"/>
              <a:ext cx="221068" cy="34655"/>
            </a:xfrm>
            <a:custGeom>
              <a:avLst/>
              <a:gdLst>
                <a:gd name="connsiteX0" fmla="*/ 0 w 221068"/>
                <a:gd name="connsiteY0" fmla="*/ 0 h 34655"/>
                <a:gd name="connsiteX1" fmla="*/ 221069 w 221068"/>
                <a:gd name="connsiteY1" fmla="*/ 0 h 34655"/>
                <a:gd name="connsiteX2" fmla="*/ 221069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9" y="0"/>
                  </a:lnTo>
                  <a:lnTo>
                    <a:pt x="221069"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6" name="Freeform: Shape 17">
              <a:extLst>
                <a:ext uri="{FF2B5EF4-FFF2-40B4-BE49-F238E27FC236}">
                  <a16:creationId xmlns:a16="http://schemas.microsoft.com/office/drawing/2014/main" id="{8CCFDEF2-FE29-D7A9-F5BD-9BD6868AF32E}"/>
                </a:ext>
              </a:extLst>
            </xdr:cNvPr>
            <xdr:cNvSpPr/>
          </xdr:nvSpPr>
          <xdr:spPr>
            <a:xfrm>
              <a:off x="8043002" y="1651970"/>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7" name="Freeform: Shape 18">
              <a:extLst>
                <a:ext uri="{FF2B5EF4-FFF2-40B4-BE49-F238E27FC236}">
                  <a16:creationId xmlns:a16="http://schemas.microsoft.com/office/drawing/2014/main" id="{74B7E813-3A2C-8B3E-9243-4F6466E839B8}"/>
                </a:ext>
              </a:extLst>
            </xdr:cNvPr>
            <xdr:cNvSpPr/>
          </xdr:nvSpPr>
          <xdr:spPr>
            <a:xfrm>
              <a:off x="8043002" y="1733542"/>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8" name="Freeform: Shape 19">
              <a:extLst>
                <a:ext uri="{FF2B5EF4-FFF2-40B4-BE49-F238E27FC236}">
                  <a16:creationId xmlns:a16="http://schemas.microsoft.com/office/drawing/2014/main" id="{4E5905D6-C741-1810-CACD-54C39DD58221}"/>
                </a:ext>
              </a:extLst>
            </xdr:cNvPr>
            <xdr:cNvSpPr/>
          </xdr:nvSpPr>
          <xdr:spPr>
            <a:xfrm>
              <a:off x="8043002" y="1815113"/>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9" name="Freeform: Shape 20">
              <a:extLst>
                <a:ext uri="{FF2B5EF4-FFF2-40B4-BE49-F238E27FC236}">
                  <a16:creationId xmlns:a16="http://schemas.microsoft.com/office/drawing/2014/main" id="{2350AF04-D4A4-EE98-CC0F-55B3FD69098B}"/>
                </a:ext>
              </a:extLst>
            </xdr:cNvPr>
            <xdr:cNvSpPr/>
          </xdr:nvSpPr>
          <xdr:spPr>
            <a:xfrm>
              <a:off x="8043002" y="189655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0" name="Freeform: Shape 21">
              <a:extLst>
                <a:ext uri="{FF2B5EF4-FFF2-40B4-BE49-F238E27FC236}">
                  <a16:creationId xmlns:a16="http://schemas.microsoft.com/office/drawing/2014/main" id="{55562CBF-937E-9B64-6C73-3BB51F4FCFBE}"/>
                </a:ext>
              </a:extLst>
            </xdr:cNvPr>
            <xdr:cNvSpPr/>
          </xdr:nvSpPr>
          <xdr:spPr>
            <a:xfrm>
              <a:off x="8022609" y="181085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1" name="Freeform: Shape 22">
              <a:extLst>
                <a:ext uri="{FF2B5EF4-FFF2-40B4-BE49-F238E27FC236}">
                  <a16:creationId xmlns:a16="http://schemas.microsoft.com/office/drawing/2014/main" id="{F11B8011-80A3-5C64-86C5-03C311236BF0}"/>
                </a:ext>
              </a:extLst>
            </xdr:cNvPr>
            <xdr:cNvSpPr/>
          </xdr:nvSpPr>
          <xdr:spPr>
            <a:xfrm>
              <a:off x="8162481" y="1898436"/>
              <a:ext cx="221068" cy="34655"/>
            </a:xfrm>
            <a:custGeom>
              <a:avLst/>
              <a:gdLst>
                <a:gd name="connsiteX0" fmla="*/ 0 w 221068"/>
                <a:gd name="connsiteY0" fmla="*/ 0 h 34655"/>
                <a:gd name="connsiteX1" fmla="*/ 221068 w 221068"/>
                <a:gd name="connsiteY1" fmla="*/ 0 h 34655"/>
                <a:gd name="connsiteX2" fmla="*/ 221068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8" y="0"/>
                  </a:lnTo>
                  <a:lnTo>
                    <a:pt x="221068"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2" name="Freeform: Shape 23">
              <a:extLst>
                <a:ext uri="{FF2B5EF4-FFF2-40B4-BE49-F238E27FC236}">
                  <a16:creationId xmlns:a16="http://schemas.microsoft.com/office/drawing/2014/main" id="{AB6ED966-797D-BAAD-B524-113CC45A40C4}"/>
                </a:ext>
              </a:extLst>
            </xdr:cNvPr>
            <xdr:cNvSpPr/>
          </xdr:nvSpPr>
          <xdr:spPr>
            <a:xfrm>
              <a:off x="8097049" y="198000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3" name="Freeform: Shape 24">
              <a:extLst>
                <a:ext uri="{FF2B5EF4-FFF2-40B4-BE49-F238E27FC236}">
                  <a16:creationId xmlns:a16="http://schemas.microsoft.com/office/drawing/2014/main" id="{DD21EFBA-171D-ECAD-D2D1-15143F5972EA}"/>
                </a:ext>
              </a:extLst>
            </xdr:cNvPr>
            <xdr:cNvSpPr/>
          </xdr:nvSpPr>
          <xdr:spPr>
            <a:xfrm>
              <a:off x="8097049" y="206157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4" name="Freeform: Shape 25">
              <a:extLst>
                <a:ext uri="{FF2B5EF4-FFF2-40B4-BE49-F238E27FC236}">
                  <a16:creationId xmlns:a16="http://schemas.microsoft.com/office/drawing/2014/main" id="{8F865171-854E-5960-0533-38A4A93A7303}"/>
                </a:ext>
              </a:extLst>
            </xdr:cNvPr>
            <xdr:cNvSpPr/>
          </xdr:nvSpPr>
          <xdr:spPr>
            <a:xfrm>
              <a:off x="8097049" y="2143025"/>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5" name="Freeform: Shape 26">
              <a:extLst>
                <a:ext uri="{FF2B5EF4-FFF2-40B4-BE49-F238E27FC236}">
                  <a16:creationId xmlns:a16="http://schemas.microsoft.com/office/drawing/2014/main" id="{E0C3DE8F-74A3-8C54-4E3A-A1F95B24D969}"/>
                </a:ext>
              </a:extLst>
            </xdr:cNvPr>
            <xdr:cNvSpPr/>
          </xdr:nvSpPr>
          <xdr:spPr>
            <a:xfrm>
              <a:off x="8097049" y="222459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5</xdr:col>
      <xdr:colOff>1068916</xdr:colOff>
      <xdr:row>13</xdr:row>
      <xdr:rowOff>116417</xdr:rowOff>
    </xdr:from>
    <xdr:to>
      <xdr:col>5</xdr:col>
      <xdr:colOff>1068916</xdr:colOff>
      <xdr:row>14</xdr:row>
      <xdr:rowOff>243417</xdr:rowOff>
    </xdr:to>
    <xdr:cxnSp macro="">
      <xdr:nvCxnSpPr>
        <xdr:cNvPr id="2" name="Straight Arrow Connector 1">
          <a:extLst>
            <a:ext uri="{FF2B5EF4-FFF2-40B4-BE49-F238E27FC236}">
              <a16:creationId xmlns:a16="http://schemas.microsoft.com/office/drawing/2014/main" id="{00000000-0008-0000-0800-000002000000}"/>
            </a:ext>
          </a:extLst>
        </xdr:cNvPr>
        <xdr:cNvCxnSpPr/>
      </xdr:nvCxnSpPr>
      <xdr:spPr>
        <a:xfrm>
          <a:off x="4745566" y="3535892"/>
          <a:ext cx="0" cy="28321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95250</xdr:colOff>
      <xdr:row>0</xdr:row>
      <xdr:rowOff>9525</xdr:rowOff>
    </xdr:from>
    <xdr:to>
      <xdr:col>4</xdr:col>
      <xdr:colOff>59290</xdr:colOff>
      <xdr:row>2</xdr:row>
      <xdr:rowOff>95250</xdr:rowOff>
    </xdr:to>
    <xdr:pic>
      <xdr:nvPicPr>
        <xdr:cNvPr id="3" name="Picture 2">
          <a:extLst>
            <a:ext uri="{FF2B5EF4-FFF2-40B4-BE49-F238E27FC236}">
              <a16:creationId xmlns:a16="http://schemas.microsoft.com/office/drawing/2014/main" id="{00000000-0008-0000-0800-000003000000}"/>
            </a:ext>
          </a:extLst>
        </xdr:cNvPr>
        <xdr:cNvPicPr>
          <a:picLocks noChangeAspect="1"/>
        </xdr:cNvPicPr>
      </xdr:nvPicPr>
      <xdr:blipFill>
        <a:blip xmlns:r="http://schemas.openxmlformats.org/officeDocument/2006/relationships" r:embed="rId1"/>
        <a:stretch>
          <a:fillRect/>
        </a:stretch>
      </xdr:blipFill>
      <xdr:spPr>
        <a:xfrm>
          <a:off x="91440" y="11430"/>
          <a:ext cx="1288015" cy="43815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7937</xdr:rowOff>
    </xdr:from>
    <xdr:to>
      <xdr:col>1</xdr:col>
      <xdr:colOff>551140</xdr:colOff>
      <xdr:row>2</xdr:row>
      <xdr:rowOff>34925</xdr:rowOff>
    </xdr:to>
    <xdr:pic>
      <xdr:nvPicPr>
        <xdr:cNvPr id="2" name="Picture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9842"/>
          <a:ext cx="1168360" cy="387033"/>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Lima, Naiara M" id="{4E3F6B19-4313-4704-98B5-81AEAC6D6B40}" userId="S::nmlima@kpmg.com.br::fbc5061f-9684-4ce9-b540-361fa395761c" providerId="AD"/>
</personList>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simples-nacional-anexoIV_2" connectionId="1" xr16:uid="{D4B39251-0CE2-4293-A1B3-1FD921A6A222}" autoFormatId="16" applyNumberFormats="0" applyBorderFormats="0" applyFontFormats="1" applyPatternFormats="1" applyAlignmentFormats="0" applyWidthHeightFormats="0"/>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simples-nacional-anexoIV_1" connectionId="1" xr16:uid="{AAB94972-5F64-4800-9E8C-24DD2C0C7C98}" autoFormatId="16" applyNumberFormats="0" applyBorderFormats="0" applyFontFormats="1" applyPatternFormats="1" applyAlignmentFormats="0" applyWidthHeightFormats="0"/>
</file>

<file path=xl/queryTables/queryTable3.xml><?xml version="1.0" encoding="utf-8"?>
<queryTable xmlns="http://schemas.openxmlformats.org/spreadsheetml/2006/main" xmlns:mc="http://schemas.openxmlformats.org/markup-compatibility/2006" xmlns:xr16="http://schemas.microsoft.com/office/spreadsheetml/2017/revision16" mc:Ignorable="xr16" name="simples-nacional-anexoIV_1" connectionId="1" xr16:uid="{9F7777C3-ACBB-476C-9364-FBBE2F27AAF2}" autoFormatId="16" applyNumberFormats="0" applyBorderFormats="0" applyFontFormats="1" applyPatternFormats="1" applyAlignmentFormats="0" applyWidthHeightFormats="0"/>
</file>

<file path=xl/queryTables/queryTable4.xml><?xml version="1.0" encoding="utf-8"?>
<queryTable xmlns="http://schemas.openxmlformats.org/spreadsheetml/2006/main" xmlns:mc="http://schemas.openxmlformats.org/markup-compatibility/2006" xmlns:xr16="http://schemas.microsoft.com/office/spreadsheetml/2017/revision16" mc:Ignorable="xr16" name="simples-nacional-anexoIV_2" connectionId="1" xr16:uid="{C4649F22-B27D-4163-B67D-00EBB24F3824}" autoFormatId="16" applyNumberFormats="0" applyBorderFormats="0" applyFontFormats="1" applyPatternFormats="1" applyAlignmentFormats="0" applyWidthHeightFormats="0"/>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F3A21240-3AF7-4103-B13D-59B3FED53676}" name="Table4" displayName="Table4" ref="B4:B247" totalsRowShown="0" headerRowDxfId="639" dataDxfId="638">
  <autoFilter ref="B4:B247" xr:uid="{27C14795-B983-4EC1-B9FF-1AFD6AAB065E}"/>
  <tableColumns count="1">
    <tableColumn id="1" xr3:uid="{06257655-56E4-41C0-86C9-B4A96E0FE3F2}" name="LISTA DE ÓRGÃOS/INSTITUIÇÕES" dataDxfId="637"/>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3FFFC17-A333-4B86-A195-F7189D0BA8AC}" name="Table26" displayName="Table26" ref="J6:R316" totalsRowShown="0" headerRowDxfId="636" dataDxfId="635">
  <autoFilter ref="J6:R316" xr:uid="{0DCE55A0-4295-4330-AC09-708ECB970A52}"/>
  <tableColumns count="9">
    <tableColumn id="1" xr3:uid="{B499CC30-6AD6-485E-89B7-C0671A069C9E}" name="Previsão de Inicio" dataDxfId="634" totalsRowDxfId="633"/>
    <tableColumn id="2" xr3:uid="{D4E2CE36-334B-4087-965E-60C57B2DE8F1}" name="Previsão de Fim" dataDxfId="632" totalsRowDxfId="631"/>
    <tableColumn id="3" xr3:uid="{7460DD85-08F6-408A-B509-F42FC2723CD2}" name="Status Plano de Ação" dataDxfId="630" totalsRowDxfId="629">
      <calculatedColumnFormula>IF(J7&gt;K7,"Datas inválidas",IF(M7="Finalizado","Concluído",IF(J7&gt;TODAY(),"Não iniciado",_xlfn.IFS(J7=TODAY(),"Em andamento",TODAY()&gt;K7,"Atrasado",AND(TODAY()&gt;J7,TODAY()&lt;=K7),"Em andamento"))))</calculatedColumnFormula>
    </tableColumn>
    <tableColumn id="4" xr3:uid="{3C3E629B-8674-4056-A58C-D107BCF19546}" name="Status Medida" dataDxfId="628" totalsRowDxfId="627"/>
    <tableColumn id="7" xr3:uid="{4459B410-70B4-4B96-B098-63C8F9DA165F}" name="Nova resposta" dataDxfId="626" totalsRowDxfId="625"/>
    <tableColumn id="5" xr3:uid="{700D67F1-97D6-492F-A47D-FF244250650A}" name="Prioridade" dataDxfId="624" totalsRowDxfId="623"/>
    <tableColumn id="6" xr3:uid="{DB2AC343-57B3-4F30-8FA1-1021CDB6C6DB}" name="Prioridade2" dataDxfId="622" totalsRowDxfId="621">
      <calculatedColumnFormula>IF(O7="Sim",1,0)</calculatedColumnFormula>
    </tableColumn>
    <tableColumn id="8" xr3:uid="{CFE304CC-FF63-45EF-B1F4-BE74B187FD74}" name="Prioridade3" dataDxfId="620" totalsRowDxfId="619">
      <calculatedColumnFormula>IF(N7=E7,0,1)</calculatedColumnFormula>
    </tableColumn>
    <tableColumn id="9" xr3:uid="{AC552A34-BE73-4114-B406-95A2A7492364}" name="Prioridade4" dataDxfId="618">
      <calculatedColumnFormula>IF(Table26[[#This Row],[Status Medida]]="Finalizado",IF(Table26[[#This Row],[Prioridade2]]=1,1,0),0)</calculatedColumnFormula>
    </tableColum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E7907C8-669A-4047-B64C-73363FA6C6A8}" name="Table17" displayName="Table17" ref="C1:RJ2" totalsRowShown="0" headerRowDxfId="617" dataDxfId="616">
  <autoFilter ref="C1:RJ2" xr:uid="{913919F0-FFB2-4A1A-A4B7-5170025FA7E0}"/>
  <tableColumns count="476">
    <tableColumn id="1" xr3:uid="{2B251EDA-5A19-468A-BD2C-F065BAC2374D}" name="ÓRGÃOS/INTITUIÇÃO" dataDxfId="615"/>
    <tableColumn id="2" xr3:uid="{EE405E2B-0CCA-4968-A1DF-0E6D1CBC2009}" name="VERSÃO DO DIAGNÓSTICO" dataDxfId="614"/>
    <tableColumn id="3" xr3:uid="{D37A3F6F-291F-4F3A-9112-C62FD5AC0AB2}" name="DATA FIM DIAGNOSTICO" dataDxfId="613"/>
    <tableColumn id="4" xr3:uid="{601CE4BA-7A24-4590-9C34-F5138A5E3F5D}" name="NIVEL DE CRITICIDADE" dataDxfId="612"/>
    <tableColumn id="19" xr3:uid="{369EFB4E-5C17-4837-862D-19ED591E9115}" name="GRUPO DE IMPLEMENTAÇÃO" dataDxfId="611"/>
    <tableColumn id="7" xr3:uid="{E89ABCF4-EE12-4D0C-BB99-1EEFFA55BEB3}" name="ISEG" dataDxfId="610"/>
    <tableColumn id="8" xr3:uid="{52A70109-9335-4892-8430-1DC7A50806B1}" name="IPRIV" dataDxfId="609"/>
    <tableColumn id="6" xr3:uid="{CF7CC6A9-F86A-4CD8-8FD9-1313AC773E5E}" name="CONTROLE_0" dataDxfId="608"/>
    <tableColumn id="9" xr3:uid="{FD137506-BB05-4C31-AB8A-21E232422933}" name="INCC_0" dataDxfId="607"/>
    <tableColumn id="10" xr3:uid="{25650B60-9FB5-4203-8E76-BED7F008F161}" name="DESCRIÇÃO_0" dataDxfId="606"/>
    <tableColumn id="21" xr3:uid="{2ADCA139-AFF9-4547-B737-51E5C6C1D794}" name="MED_CONTROLE_0.1" dataDxfId="605"/>
    <tableColumn id="26" xr3:uid="{250A1EE0-ED8C-4558-9225-B23B82C70016}" name="MED_CONTROLE_0.2" dataDxfId="604"/>
    <tableColumn id="25" xr3:uid="{AD058ECE-47B4-4601-954B-9B68BCAB9B00}" name="MED_CONTROLE_0.3" dataDxfId="603"/>
    <tableColumn id="24" xr3:uid="{865DB00D-1460-47C8-BBA7-646141E56445}" name="MED_CONTROLE_0.4" dataDxfId="602"/>
    <tableColumn id="23" xr3:uid="{92785BA4-711B-4189-B664-D738044254BC}" name="MED_CONTROLE_0.5" dataDxfId="601"/>
    <tableColumn id="27" xr3:uid="{CE5944F0-42D7-4447-9EC6-0C864B1B8BDA}" name="MED_CONTROLE 0.6" dataDxfId="600"/>
    <tableColumn id="20" xr3:uid="{0A4FA27B-4D3F-46E6-8FA3-B3018339A7B1}" name="MED_CONTROLE_0.7" dataDxfId="599"/>
    <tableColumn id="11" xr3:uid="{5321188D-1779-4B7C-8AD9-A6D1ABB6DA6B}" name="MATURIDADE_CONTROLE_0" dataDxfId="598"/>
    <tableColumn id="12" xr3:uid="{E0F96BF1-89A8-40B4-9CF1-830C22928857}" name="NIVEL_C_0" dataDxfId="597"/>
    <tableColumn id="13" xr3:uid="{C84FE456-7E2D-49C6-B447-6E64DF71A9D1}" name="CONTROLE_1" dataDxfId="596"/>
    <tableColumn id="14" xr3:uid="{E795E307-4ACC-4687-A9B2-806DC30F71B4}" name="CONTROLE_1.1" dataDxfId="595"/>
    <tableColumn id="15" xr3:uid="{128D6F1D-6C38-4E25-BC74-4F5BC5A2FFB2}" name="CONTROLE_1.2" dataDxfId="594"/>
    <tableColumn id="16" xr3:uid="{FCAB73AD-8C02-45D9-BFE7-7B97FFFB1BAA}" name="CONTROLE_1.3" dataDxfId="593"/>
    <tableColumn id="17" xr3:uid="{36588339-C163-4AFD-93BB-68AEAE87EDC0}" name="CONTROLE_1.4" dataDxfId="592"/>
    <tableColumn id="18" xr3:uid="{410A71E9-F207-489B-BB62-962236B801BA}" name="CONTROLE_1.5" dataDxfId="591"/>
    <tableColumn id="5" xr3:uid="{B3DE880E-C742-487C-B827-B6B8306EDD3C}" name="MATURIDADE_CONTROLE_1" dataDxfId="590"/>
    <tableColumn id="28" xr3:uid="{AD525242-5BCD-4BDB-9657-B4B1BC1A738E}" name="NIVEL_C_1" dataDxfId="589"/>
    <tableColumn id="29" xr3:uid="{11FD7422-B886-4A61-B3D9-A08DD1E06A0F}" name="DESCRIÇÃO_C_1" dataDxfId="588"/>
    <tableColumn id="30" xr3:uid="{64785728-C211-4B9C-A210-D2C0FEC9D25C}" name="CONTROLE_2" dataDxfId="587"/>
    <tableColumn id="31" xr3:uid="{2F5B9F5A-99B2-4869-806D-92376A05FFE2}" name="CONTROLE_2.1" dataDxfId="586"/>
    <tableColumn id="32" xr3:uid="{D8C73A18-6D58-449B-8143-0549AC7ECF90}" name="CONTROLE_2.2" dataDxfId="585"/>
    <tableColumn id="33" xr3:uid="{FF5FC5D7-8342-4191-A6B6-66F4C0AD0C0D}" name="CONTROLE_2.3" dataDxfId="584"/>
    <tableColumn id="34" xr3:uid="{739ACDBF-AAF8-491B-86D6-E56266D8E6E7}" name="CONTROLE_2.4" dataDxfId="583"/>
    <tableColumn id="35" xr3:uid="{310C7E63-9D66-49DC-86F1-F1D5785A7BBC}" name="CONTROLE_2.5" dataDxfId="582"/>
    <tableColumn id="36" xr3:uid="{3B2C64F4-04AA-4683-B148-BB0B51327FEC}" name="CONTROLE_2.6" dataDxfId="581"/>
    <tableColumn id="37" xr3:uid="{E6B8833C-3C99-4DE9-B921-A407F8772C7C}" name="CONTROLE_2.7" dataDxfId="580"/>
    <tableColumn id="38" xr3:uid="{2875A685-E1D1-4E8A-8C08-B49514EB2532}" name="MATURIDADE_CONTROLE_2" dataDxfId="579"/>
    <tableColumn id="42" xr3:uid="{9E728A42-05DA-4A0F-86F9-BB40AD25329C}" name="NIVEL_C_2" dataDxfId="578"/>
    <tableColumn id="41" xr3:uid="{558B53DF-D37E-46AF-883E-1632A8631D86}" name="INCC_2" dataDxfId="577"/>
    <tableColumn id="39" xr3:uid="{E83D00D1-3806-42B0-915D-1168C26233C5}" name="DESCRIÇÃO_2" dataDxfId="576"/>
    <tableColumn id="40" xr3:uid="{18528F7B-CD29-43F9-BEA0-B9995B7B2A56}" name="CONTROLE_3" dataDxfId="575"/>
    <tableColumn id="43" xr3:uid="{7C6498B4-07F3-4070-A222-90CCB0B4CDBB}" name="CONTROLE_3.1" dataDxfId="574"/>
    <tableColumn id="22" xr3:uid="{E41CCA83-5B32-4594-A76B-C26D713AC740}" name="CONTROLE_3.2" dataDxfId="573"/>
    <tableColumn id="44" xr3:uid="{792F4C3D-A8E1-442B-B3F3-E67653C1D603}" name="CONTROLE_3.3" dataDxfId="572"/>
    <tableColumn id="45" xr3:uid="{C8AAAE10-E7FC-480B-83DA-97442251DA59}" name="CONTROLE_3.4" dataDxfId="571"/>
    <tableColumn id="46" xr3:uid="{AD3C8AB6-DB34-431C-A63C-DC647053864F}" name="CONTROLE_3.5" dataDxfId="570"/>
    <tableColumn id="47" xr3:uid="{686ED7E0-B464-4024-82F5-FE1AE2287034}" name="CONTROLE_3.6" dataDxfId="569"/>
    <tableColumn id="48" xr3:uid="{EFC3B607-ED4E-4497-8DFB-097757C4A9EC}" name="CONTROLE_3.7" dataDxfId="568"/>
    <tableColumn id="49" xr3:uid="{666A1ABB-1FCE-4EF1-83D2-63B7BCFC9023}" name="CONTROLE_3.8" dataDxfId="567"/>
    <tableColumn id="50" xr3:uid="{DE3FAB90-F63A-4A7F-B673-2AED15034098}" name="CONTROLE_3.9" dataDxfId="566"/>
    <tableColumn id="51" xr3:uid="{134F68D4-A04F-4CC1-830F-379B6EC2657F}" name="CONTROLE_3.10" dataDxfId="565"/>
    <tableColumn id="52" xr3:uid="{BEB98183-06E1-4C1A-84CA-98556A426195}" name="CONTROLE_3.11" dataDxfId="564"/>
    <tableColumn id="53" xr3:uid="{EE8B56A2-95B6-401D-94BF-901CBB0AFFC7}" name="CONTROLE_3.12" dataDxfId="563"/>
    <tableColumn id="54" xr3:uid="{1FFBD9B4-465B-4884-87CE-A7467457823B}" name="CONTROLE_3.13" dataDxfId="562"/>
    <tableColumn id="55" xr3:uid="{7D68CCD8-D4D4-41F0-B380-1891B8C12DCB}" name="CONTROLE_3.14" dataDxfId="561"/>
    <tableColumn id="56" xr3:uid="{C5E1A076-315D-4C6C-8935-A30BAA925B78}" name="MATURIDADE_CONTROLE_3" dataDxfId="560"/>
    <tableColumn id="57" xr3:uid="{A9098666-D7B4-4093-85ED-D0B1DF46DC26}" name="NIVEL_C_3" dataDxfId="559"/>
    <tableColumn id="58" xr3:uid="{6F0A1F7E-EB09-48DF-9137-1BC555C258A8}" name="INCC_3" dataDxfId="558"/>
    <tableColumn id="59" xr3:uid="{3353A98D-8F8D-4179-AC14-46858EBE619A}" name="DESCRIÇÃO_3" dataDxfId="557"/>
    <tableColumn id="60" xr3:uid="{078CD8BA-D3E3-4E90-93AB-A940C748CF62}" name="CONTROLE_4" dataDxfId="556"/>
    <tableColumn id="61" xr3:uid="{B87E115B-05AD-4528-9D2D-46D784F98CD2}" name="CONTROLE_4.1" dataDxfId="555"/>
    <tableColumn id="62" xr3:uid="{0CA3B013-65B8-454D-9B68-5E7112C3557C}" name="CONTROLE_4.2" dataDxfId="554"/>
    <tableColumn id="63" xr3:uid="{40A8475C-6C4F-468E-B790-5121473700C7}" name="CONTROLE_4.3" dataDxfId="553"/>
    <tableColumn id="64" xr3:uid="{AA10E118-9422-4C20-A0DF-8A13D897459B}" name="CONTROLE_4.4" dataDxfId="552"/>
    <tableColumn id="65" xr3:uid="{24A56C32-57A4-418C-9561-3CB3CC4112AC}" name="CONTROLE_4.5" dataDxfId="551"/>
    <tableColumn id="66" xr3:uid="{17E451DB-025F-4EDE-B705-D59BC6BE9A05}" name="CONTROLE_4.6" dataDxfId="550"/>
    <tableColumn id="67" xr3:uid="{0875B09D-607D-4717-B8F7-F77DCB46EE06}" name="CONTROLE_4.7" dataDxfId="549"/>
    <tableColumn id="68" xr3:uid="{6D3D390E-0986-4955-BFF3-0B86C51B7096}" name="CONTROLE_4.8" dataDxfId="548"/>
    <tableColumn id="69" xr3:uid="{35B96A74-3DE6-413F-9009-5540D52DEC00}" name="CONTROLE_4.9" dataDxfId="547"/>
    <tableColumn id="70" xr3:uid="{B58215D0-F5F2-4CF1-A31B-9A231BF47171}" name="CONTROLE_4.10" dataDxfId="546"/>
    <tableColumn id="71" xr3:uid="{EEB9EC4C-BA5B-4B88-80BD-76502111F7B8}" name="CONTROLE_4.11" dataDxfId="545"/>
    <tableColumn id="72" xr3:uid="{3AA5E62D-1B08-4F72-B5D8-CBA4537A3FC4}" name="CONTROLE_4.12" dataDxfId="544"/>
    <tableColumn id="75" xr3:uid="{80423D81-4A63-48C0-9648-7221D3D4A1A8}" name="MATURIDADE_CONTROLE_4" dataDxfId="543"/>
    <tableColumn id="76" xr3:uid="{F55CB143-3283-47CB-B977-462AA78C191B}" name="NIVEL_C_4" dataDxfId="542"/>
    <tableColumn id="77" xr3:uid="{FC5F84CA-8D1D-44A6-A758-05F26A57E881}" name="INCC_4" dataDxfId="541"/>
    <tableColumn id="78" xr3:uid="{FB99436B-3334-4DFD-815E-AF92E5E81FC7}" name="DESCRIÇÃO_4" dataDxfId="540"/>
    <tableColumn id="79" xr3:uid="{72CEF228-C8C7-4228-9107-1A6766A77D4D}" name="CONTROLE_5" dataDxfId="539"/>
    <tableColumn id="80" xr3:uid="{01B0A721-6054-4FEC-90BE-0DB89B998A33}" name="CONTROLE_5.1" dataDxfId="538"/>
    <tableColumn id="81" xr3:uid="{F85A3848-69CE-4E3A-9222-0D22871E4715}" name="CONTROLE_5.2" dataDxfId="537"/>
    <tableColumn id="82" xr3:uid="{217E2750-CE56-4D82-9F64-A49143F20925}" name="CONTROLE_5.3" dataDxfId="536"/>
    <tableColumn id="83" xr3:uid="{1E083B25-9E54-44AF-9571-3E8092803676}" name="CONTROLE_5.4" dataDxfId="535"/>
    <tableColumn id="84" xr3:uid="{144F63D5-513D-4E91-9D1A-BFD24D3B9580}" name="CONTROLE_5.5" dataDxfId="534"/>
    <tableColumn id="85" xr3:uid="{EB2A4516-4465-41EC-A985-72C9234B6744}" name="CONTROLE_5.6" dataDxfId="533"/>
    <tableColumn id="86" xr3:uid="{C3EB49EA-2858-4E8C-94AC-F101FE181680}" name="MATURIDADE_CONTROLE_5" dataDxfId="532"/>
    <tableColumn id="87" xr3:uid="{5EB719EC-257F-4F30-8BA9-857BDC1A9E4E}" name="NIVEL_C_5" dataDxfId="531"/>
    <tableColumn id="88" xr3:uid="{73AAAC05-0D71-45B6-BE5A-76FC0ACBA5E1}" name="INCC_5" dataDxfId="530"/>
    <tableColumn id="89" xr3:uid="{56862ED6-2F92-496C-83FF-2A43B55E99D4}" name="DESCRIÇÃO_5" dataDxfId="529"/>
    <tableColumn id="90" xr3:uid="{DD1E57F1-1C57-47B2-9A8E-342AE89951AB}" name="CONTROLE_6" dataDxfId="528"/>
    <tableColumn id="91" xr3:uid="{0999EB5A-F037-444A-B889-22892E3AF8FF}" name="CONTROLE_6.1" dataDxfId="527"/>
    <tableColumn id="92" xr3:uid="{734A581C-8C2F-4611-9F12-C26F06498F1B}" name="CONTROLE_6.2" dataDxfId="526"/>
    <tableColumn id="93" xr3:uid="{99B87911-C4BA-43A0-914C-D6BAB63E3B8B}" name="CONTROLE_6.3" dataDxfId="525"/>
    <tableColumn id="94" xr3:uid="{C97B18AE-FC4D-441D-834D-587F70F08561}" name="CONTROLE_6.4" dataDxfId="524"/>
    <tableColumn id="95" xr3:uid="{1D11A619-54B9-4D59-B556-6D4A3807BE82}" name="CONTROLE_6.5" dataDxfId="523"/>
    <tableColumn id="96" xr3:uid="{BEE98E18-70C4-40AC-AF54-FE0377564D8B}" name="CONTROLE_6.6" dataDxfId="522"/>
    <tableColumn id="97" xr3:uid="{3C4E6208-4BED-4544-B3BB-1F3554E959B2}" name="CONTROLE_6.7" dataDxfId="521"/>
    <tableColumn id="98" xr3:uid="{1FC947EB-F855-428B-B9A6-686806896B74}" name="CONTROLE_6.8" dataDxfId="520"/>
    <tableColumn id="99" xr3:uid="{21132AE9-BFD9-4EC5-B147-67D30EEB12D1}" name="MATURIDADE_CONTROLE_6" dataDxfId="519"/>
    <tableColumn id="100" xr3:uid="{5B8A82E7-2B9D-476D-8030-81506C24FDEB}" name="NIVEL_C_6" dataDxfId="518"/>
    <tableColumn id="101" xr3:uid="{C02C3ECC-9A54-46AC-AFDA-EAE58ED95273}" name="INCC_6" dataDxfId="517"/>
    <tableColumn id="102" xr3:uid="{C8264029-D0D4-4354-BC56-1E89ED468DA3}" name="DESCRIÇÃO_6" dataDxfId="516"/>
    <tableColumn id="103" xr3:uid="{94FC68B3-BF89-462B-985C-25138F95E74D}" name="CONTROLE_7" dataDxfId="515"/>
    <tableColumn id="104" xr3:uid="{B88A1F6F-3D40-49B6-8EDF-D0EBD2B19C91}" name="CONTROLE_7.1" dataDxfId="514"/>
    <tableColumn id="105" xr3:uid="{50CC7930-CADE-4A61-87BB-080C0AD4F5E4}" name="CONTROLE_7.2" dataDxfId="513"/>
    <tableColumn id="106" xr3:uid="{8263B6FB-54F9-4EE1-A692-1A9B6C4BDC2B}" name="CONTROLE_7.3" dataDxfId="512"/>
    <tableColumn id="107" xr3:uid="{D5481104-764C-4B51-8D54-A092ECA49130}" name="CONTROLE_7.4" dataDxfId="511"/>
    <tableColumn id="108" xr3:uid="{0FD3A415-4888-43BE-AA6F-209608BB6ADB}" name="CONTROLE_7.5" dataDxfId="510"/>
    <tableColumn id="109" xr3:uid="{E8B34C69-055A-44B5-9CBD-31432FA96EDF}" name="CONTROLE_7.6" dataDxfId="509"/>
    <tableColumn id="110" xr3:uid="{EEAD6199-5A03-443F-9D0D-2968CFB9F38F}" name="CONTROLE_7.7" dataDxfId="508"/>
    <tableColumn id="111" xr3:uid="{FF2E2FCC-E212-4814-8960-91F57D9350F9}" name="MATURIDADE_CONTROLE_7" dataDxfId="507"/>
    <tableColumn id="112" xr3:uid="{6D9CD5F2-1E33-44AF-9BD3-80B6223A22F3}" name="NIVEL_C_7" dataDxfId="506"/>
    <tableColumn id="113" xr3:uid="{4B660D03-F9B8-44FC-92A8-87299C71C715}" name="INCC_7" dataDxfId="505"/>
    <tableColumn id="114" xr3:uid="{7C0DA6C2-7C54-4973-8D3A-8F352D37BE7C}" name="DESCRIÇÃO_7" dataDxfId="504"/>
    <tableColumn id="115" xr3:uid="{8D928580-A8D6-4F5C-96E6-B111B1F5BA00}" name="CONTROLE_8" dataDxfId="503"/>
    <tableColumn id="116" xr3:uid="{F498C2B0-828B-46E3-8912-5E70A4BC475A}" name="CONTROLE_8.1" dataDxfId="502"/>
    <tableColumn id="117" xr3:uid="{770C37D8-89AF-4906-A170-76776D15BA61}" name="CONTROLE_8.2" dataDxfId="501"/>
    <tableColumn id="118" xr3:uid="{DC95788D-7AB9-4642-862F-312C7CAD7789}" name="CONTROLE_8.3" dataDxfId="500"/>
    <tableColumn id="119" xr3:uid="{F7609963-51B8-40C8-BA6E-4945C472E838}" name="CONTROLE_8.4" dataDxfId="499"/>
    <tableColumn id="120" xr3:uid="{EBF23823-7434-48EF-BC58-8A6C264B2775}" name="CONTROLE_8.5" dataDxfId="498"/>
    <tableColumn id="121" xr3:uid="{1918A5F2-D86E-44C9-B41C-72EC6DD591C2}" name="CONTROLE_8.6" dataDxfId="497"/>
    <tableColumn id="122" xr3:uid="{F17C194F-D665-4A51-BE59-94509FB210D1}" name="CONTROLE_8.7" dataDxfId="496"/>
    <tableColumn id="123" xr3:uid="{60281FCF-C497-42D6-BE26-08D215FFE888}" name="CONTROLE_8.8" dataDxfId="495"/>
    <tableColumn id="124" xr3:uid="{B88FC7AC-2D14-4DFE-8A35-20C6B827B9B9}" name="CONTROLE_8.9" dataDxfId="494"/>
    <tableColumn id="125" xr3:uid="{0E643918-39ED-4C72-8803-A2830E41FFD9}" name="CONTROLE_8.10" dataDxfId="493"/>
    <tableColumn id="126" xr3:uid="{9B35B3EA-279B-4CF0-AB89-BE81A9DCCC58}" name="CONTROLE_8.11" dataDxfId="492"/>
    <tableColumn id="127" xr3:uid="{3C846F65-4952-4F79-ACA4-24E054017A1F}" name="CONTROLE_8.12" dataDxfId="491"/>
    <tableColumn id="128" xr3:uid="{3BF4FCCF-10E7-4E56-9009-C07B0E8051CA}" name="MATURIDADE_CONTROLE_8" dataDxfId="490"/>
    <tableColumn id="129" xr3:uid="{F2B6CE07-39C1-4286-94D5-3164D717476D}" name="NIVEL_C_8" dataDxfId="489"/>
    <tableColumn id="130" xr3:uid="{DDB5FA82-5E80-4744-87CB-9C1656C6A89A}" name="INCC_8" dataDxfId="488"/>
    <tableColumn id="131" xr3:uid="{23EA7972-2761-4EAF-8AF4-2626CEB40D3C}" name="DESCRIÇÃO_8" dataDxfId="487"/>
    <tableColumn id="132" xr3:uid="{020082B5-C8BF-4BB4-9540-EB6342852C98}" name="CONTROLE_9" dataDxfId="486"/>
    <tableColumn id="133" xr3:uid="{3E78EE34-6DA1-47AC-BE05-CD07E4E43276}" name="CONTROLE_9.1" dataDxfId="485"/>
    <tableColumn id="134" xr3:uid="{2BFE0EAF-4D42-4C9D-A517-233476C7802A}" name="CONTROLE_9.2" dataDxfId="484"/>
    <tableColumn id="135" xr3:uid="{D00D8648-4AC1-4732-9266-ACD0BE660A9F}" name="CONTROLE_9.3" dataDxfId="483"/>
    <tableColumn id="136" xr3:uid="{451333B7-3157-4BEF-A8F6-020B4191B5E8}" name="CONTROLE_9.4" dataDxfId="482"/>
    <tableColumn id="137" xr3:uid="{28D96ADE-3352-4101-B037-D9C58FFD5C6D}" name="CONTROLE_9.5" dataDxfId="481"/>
    <tableColumn id="138" xr3:uid="{964EF754-ED23-4002-B18C-268E00711307}" name="CONTROLE_9.6" dataDxfId="480"/>
    <tableColumn id="139" xr3:uid="{00C5A3C2-F2E8-462E-8876-50253B81A740}" name="CONTROLE_9.7" dataDxfId="479"/>
    <tableColumn id="140" xr3:uid="{0D418A4D-171F-4258-804F-4DDD7E61B5BA}" name="MATURIDADE_CONTROLE_9" dataDxfId="478"/>
    <tableColumn id="141" xr3:uid="{12DBECD8-DAB4-427E-8548-5176FDE0A9C2}" name="NIVEL_C_9" dataDxfId="477"/>
    <tableColumn id="142" xr3:uid="{D46EB243-2FD0-4660-94C4-0E416628ECBB}" name="INCC_9" dataDxfId="476"/>
    <tableColumn id="143" xr3:uid="{A0C0F96A-EF64-4C85-83FC-768A39FBCA24}" name="DESCRIÇÃO_9" dataDxfId="475"/>
    <tableColumn id="144" xr3:uid="{9D8D84C9-9105-43FF-A778-BE0A07A3D229}" name="CONTROLE_10" dataDxfId="474"/>
    <tableColumn id="145" xr3:uid="{6A33FA45-DA4F-49AE-93DE-EC7AA68C030E}" name="CONTROLE_10.1" dataDxfId="473"/>
    <tableColumn id="146" xr3:uid="{1CF2659D-CBC7-4090-B28F-4F2502FD59E7}" name="CONTROLE_10.2" dataDxfId="472"/>
    <tableColumn id="147" xr3:uid="{2CCD9908-04C2-41C3-9860-30A19E6BC561}" name="CONTROLE_10.3" dataDxfId="471"/>
    <tableColumn id="148" xr3:uid="{2979F296-4ABF-41B8-86F6-CF0B05ECFA87}" name="CONTROLE_10.4" dataDxfId="470"/>
    <tableColumn id="149" xr3:uid="{0727A5C2-29F4-4F48-A8C6-9FA095BC6325}" name="CONTROLE_10.5" dataDxfId="469"/>
    <tableColumn id="150" xr3:uid="{60DBF34B-1CAD-4C1D-A3C9-CB8BE33FD0AB}" name="CONTROLE_10.6" dataDxfId="468"/>
    <tableColumn id="151" xr3:uid="{543096A0-7C1B-4BD7-9633-E3E1060DA01D}" name="CONTROLE_10.7" dataDxfId="467"/>
    <tableColumn id="152" xr3:uid="{61E57C0B-AF3F-466F-AF00-792AB6E32ACD}" name="MATURIDADE_CONTROLE_10" dataDxfId="466"/>
    <tableColumn id="153" xr3:uid="{B31678E9-0C88-4AF3-8954-C7B979379DFF}" name="NIVEL_C_10" dataDxfId="465"/>
    <tableColumn id="154" xr3:uid="{0A30EFDC-21F0-4F16-B5CD-07E9F2837CBE}" name="INCC_10" dataDxfId="464"/>
    <tableColumn id="155" xr3:uid="{2EDC740F-7062-4170-A010-D46CD0AB273E}" name="DESCRIÇÃO_10" dataDxfId="463"/>
    <tableColumn id="156" xr3:uid="{9C8948BD-0665-41A6-9AD1-EA97D8AFAC99}" name="CONTROLE_11" dataDxfId="462"/>
    <tableColumn id="157" xr3:uid="{B6C74DB9-5802-4362-B58C-1FD6F89142F9}" name="CONTROLE_11.1" dataDxfId="461"/>
    <tableColumn id="158" xr3:uid="{FD932C60-629A-44A5-A932-860233B3C3A3}" name="CONTROLE_11.2" dataDxfId="460"/>
    <tableColumn id="159" xr3:uid="{4529B9C3-F086-453F-B5A5-2D93E7D6138E}" name="CONTROLE_11.3" dataDxfId="459"/>
    <tableColumn id="160" xr3:uid="{4882D02D-39F1-4038-BDAD-9A7AEF1D2341}" name="CONTROLE_11.4" dataDxfId="458"/>
    <tableColumn id="161" xr3:uid="{F32E1E13-66B7-4AB1-A51D-4FE4CDA15ED8}" name="CONTROLE_11.5" dataDxfId="457"/>
    <tableColumn id="162" xr3:uid="{003A6E86-9617-444D-88D4-80A84AD059B5}" name="MATURIDADE_CONTROLE_11" dataDxfId="456"/>
    <tableColumn id="163" xr3:uid="{E6AC9226-C336-4D98-8619-D57A574C8488}" name="NIVEL_C_11" dataDxfId="455"/>
    <tableColumn id="164" xr3:uid="{FB200D88-F94A-4454-98C0-ED834BA74A78}" name="INCC_11" dataDxfId="454"/>
    <tableColumn id="165" xr3:uid="{06A07C95-4CA1-4D47-82BD-DDD05D573602}" name="DESCRIÇÃO_11" dataDxfId="453"/>
    <tableColumn id="166" xr3:uid="{4A532255-AF29-489A-96C2-93F14F41CF0E}" name="CONTROLE_12" dataDxfId="452"/>
    <tableColumn id="167" xr3:uid="{3C8F9235-14BA-41E8-8D61-E66B7D9017EE}" name="CONTROLE_12.1" dataDxfId="451"/>
    <tableColumn id="168" xr3:uid="{1B6B0C0C-AB66-482C-A7B7-DE3236E60E47}" name="CONTROLE_12.2" dataDxfId="450"/>
    <tableColumn id="169" xr3:uid="{6E1F1D84-1369-4EF1-BD92-7DB8342DE9A7}" name="CONTROLE_12.3" dataDxfId="449"/>
    <tableColumn id="170" xr3:uid="{28769A7B-EB47-42F6-B619-98A6BB26250E}" name="CONTROLE_12.4" dataDxfId="448"/>
    <tableColumn id="171" xr3:uid="{54F427DE-8F72-498E-A0D8-47350390E489}" name="CONTROLE_12.5" dataDxfId="447"/>
    <tableColumn id="172" xr3:uid="{B45407A4-841C-481E-AE6D-1F9C9243CF6B}" name="CONTROLE_12.6" dataDxfId="446"/>
    <tableColumn id="173" xr3:uid="{9E649FF3-9F4F-426F-B223-6CA0AC9157E1}" name="CONTROLE_12.7" dataDxfId="445"/>
    <tableColumn id="174" xr3:uid="{C0F825E9-4834-4871-9C85-6FDE6331A42D}" name="CONTROLE_12.8" dataDxfId="444"/>
    <tableColumn id="175" xr3:uid="{05E34D2E-39DD-4757-B0D5-FADF5206F5B9}" name="MATURIDADE_CONTROLE_12" dataDxfId="443"/>
    <tableColumn id="176" xr3:uid="{37B10660-0E82-4DAA-96C0-CD637A490468}" name="NIVEL_C_12" dataDxfId="442"/>
    <tableColumn id="177" xr3:uid="{163F50ED-9629-4A94-891A-26666D5F434B}" name="INCC_12" dataDxfId="441"/>
    <tableColumn id="178" xr3:uid="{82F1D646-6061-47C0-A3B1-79915AAE1ED2}" name="DESCRIÇÃO_12" dataDxfId="440"/>
    <tableColumn id="179" xr3:uid="{2A433392-C2DA-4D17-A38F-18C284235060}" name="CONTROLE_13" dataDxfId="439"/>
    <tableColumn id="180" xr3:uid="{1C4A26EB-D79A-4241-95C6-3766ADB75B0D}" name="CONTROLE_13.1" dataDxfId="438"/>
    <tableColumn id="181" xr3:uid="{555E4997-A177-49DE-9545-F067133965DD}" name="CONTROLE_13.2" dataDxfId="437"/>
    <tableColumn id="182" xr3:uid="{6EB6908D-6E9D-4ED2-9B70-7F0E1ADE95BC}" name="CONTROLE_13.3" dataDxfId="436"/>
    <tableColumn id="183" xr3:uid="{488EC7ED-617A-425E-9D14-8C84CD0A982E}" name="CONTROLE_13.4" dataDxfId="435"/>
    <tableColumn id="184" xr3:uid="{DFB2ADEC-8F98-4091-B62D-2DBC3E200CF5}" name="CONTROLE_13.5" dataDxfId="434"/>
    <tableColumn id="185" xr3:uid="{3C526514-09B0-45BD-AFF4-BF34DAAECE6B}" name="CONTROLE_13.6" dataDxfId="433"/>
    <tableColumn id="186" xr3:uid="{ED0F0483-0783-412F-B994-DF1816B1F781}" name="CONTROLE_13.7" dataDxfId="432"/>
    <tableColumn id="187" xr3:uid="{EDA8BA1B-F83E-46A6-98F4-0491DDFE8A4D}" name="CONTROLE_13.8" dataDxfId="431"/>
    <tableColumn id="188" xr3:uid="{F5A91BB3-A045-41A1-9240-AC0A8DA9C816}" name="CONTROLE_13.9" dataDxfId="430"/>
    <tableColumn id="189" xr3:uid="{240B8F0F-B6F8-486C-B7E8-D0EE72391F42}" name="CONTROLE_13.10" dataDxfId="429"/>
    <tableColumn id="190" xr3:uid="{25B4583F-E492-441F-9EF6-EAADBBA38B7F}" name="CONTROLE_13.11" dataDxfId="428"/>
    <tableColumn id="191" xr3:uid="{76522639-E47E-4A9E-8D5D-493B41E53082}" name="MATURIDADE_CONTROLE_13" dataDxfId="427"/>
    <tableColumn id="192" xr3:uid="{2778A9F2-6881-4902-A0A5-649A49577B64}" name="NIVEL_C_13" dataDxfId="426"/>
    <tableColumn id="193" xr3:uid="{B519362D-8028-4964-89B4-EC8FEBA1D4A4}" name="INCC_13" dataDxfId="425"/>
    <tableColumn id="194" xr3:uid="{47D034DD-1F20-4724-8199-912FF66525AA}" name="DESCRIÇÃO_13" dataDxfId="424"/>
    <tableColumn id="195" xr3:uid="{E6AEC4F4-AF12-4DBE-8E0A-8212E2EF90F8}" name="CONTROLE_14" dataDxfId="423"/>
    <tableColumn id="196" xr3:uid="{1214520F-08B4-40BB-8483-68942756051E}" name="CONTROLE_14.1" dataDxfId="422"/>
    <tableColumn id="197" xr3:uid="{111A0EDE-FF22-4868-A70A-F46D9D66E36B}" name="CONTROLE_14.2" dataDxfId="421"/>
    <tableColumn id="198" xr3:uid="{358D6A5C-F77D-4F38-9229-19C7667D4842}" name="CONTROLE_14.3" dataDxfId="420"/>
    <tableColumn id="199" xr3:uid="{C263B2BB-C52E-4131-9E1B-662D0EEE36C3}" name="CONTROLE_14.4" dataDxfId="419"/>
    <tableColumn id="200" xr3:uid="{08050FBF-C8AB-4BD1-BD35-6782D3EC1A86}" name="CONTROLE_14.5" dataDxfId="418"/>
    <tableColumn id="201" xr3:uid="{A64509EF-CD45-4AAA-86FF-D7DA1B45CF36}" name="CONTROLE_14.6" dataDxfId="417"/>
    <tableColumn id="202" xr3:uid="{106CBE34-B9FC-476F-B10F-9D3C27846BA2}" name="CONTROLE_14.7" dataDxfId="416"/>
    <tableColumn id="203" xr3:uid="{71339ECD-AA31-4F81-AC17-3BE9FFFB25A2}" name="CONTROLE_14.8" dataDxfId="415"/>
    <tableColumn id="204" xr3:uid="{10C889B7-5C84-4A39-A37C-17C747DAAD64}" name="CONTROLE_14.9" dataDxfId="414"/>
    <tableColumn id="205" xr3:uid="{FD3716D4-4E9E-4BE0-83B0-5DFE998AF925}" name="MATURIDADE_CONTROLE_14" dataDxfId="413"/>
    <tableColumn id="206" xr3:uid="{7BC7240A-B2A4-4010-AACB-8E5409366434}" name="NIVEL_C_14" dataDxfId="412"/>
    <tableColumn id="207" xr3:uid="{58A1BEB7-866C-4849-ADC1-64DE860C2C78}" name="INCC_14" dataDxfId="411"/>
    <tableColumn id="208" xr3:uid="{86E17D5C-2F95-44E2-B127-3758A5F96597}" name="DESCRIÇÃO_14" dataDxfId="410"/>
    <tableColumn id="209" xr3:uid="{3897699A-6C12-4687-A4B7-8020AED2F4C8}" name="CONTROLE_15" dataDxfId="409"/>
    <tableColumn id="210" xr3:uid="{8EB60D9D-C45C-4E2B-8715-163AF467EAC5}" name="CONTROLE_15.1" dataDxfId="408"/>
    <tableColumn id="211" xr3:uid="{BC823307-4EEF-4C5D-A9B9-C3FD663C6DC8}" name="CONTROLE_15.2" dataDxfId="407"/>
    <tableColumn id="212" xr3:uid="{19735C82-5743-46DC-AA6B-34BE1BE1F3E6}" name="CONTROLE_15.3" dataDxfId="406"/>
    <tableColumn id="213" xr3:uid="{28F37DFD-7A31-444C-8A7A-D8E30CB9E573}" name="CONTROLE_15.4" dataDxfId="405"/>
    <tableColumn id="214" xr3:uid="{2E3BA9D0-B30B-46A0-AD27-02CD026A7D73}" name="CONTROLE_15.5" dataDxfId="404"/>
    <tableColumn id="215" xr3:uid="{0E61670B-238D-4219-8D8B-5816F4195947}" name="CONTROLE_15.6" dataDxfId="403"/>
    <tableColumn id="216" xr3:uid="{94296095-77BF-4E5C-AC88-26F2D5243E04}" name="CONTROLE_15.7" dataDxfId="402"/>
    <tableColumn id="217" xr3:uid="{D9EAA76B-0C03-4B06-B326-DC2F4572402F}" name="MATURIDADE_CONTROLE_15" dataDxfId="401"/>
    <tableColumn id="218" xr3:uid="{05D30747-3915-4845-B35E-E40D2B6BB9B8}" name="NIVEL_C_15" dataDxfId="400"/>
    <tableColumn id="219" xr3:uid="{F2A905C3-B1C0-4D53-BFEB-627924C65846}" name="INCC_15" dataDxfId="399"/>
    <tableColumn id="220" xr3:uid="{856F7575-2EE4-4506-BA5B-F7DF6E4D7986}" name="DESCRIÇÃO_15" dataDxfId="398"/>
    <tableColumn id="221" xr3:uid="{7D0E18C6-2A34-4287-82AB-AAB49EB15CF0}" name="CONTROLE_16" dataDxfId="397"/>
    <tableColumn id="222" xr3:uid="{274D85C1-5D9F-4148-9EAB-2B7D58C3798A}" name="CONTROLE_16.1" dataDxfId="396"/>
    <tableColumn id="223" xr3:uid="{E8229EB6-D59B-43EB-B30B-9FA9390EA49A}" name="CONTROLE_16.2" dataDxfId="395"/>
    <tableColumn id="224" xr3:uid="{B4D184AC-31EB-48C2-9696-2C6C1444AE98}" name="CONTROLE_16.3" dataDxfId="394"/>
    <tableColumn id="225" xr3:uid="{1AD361AD-DE7A-4736-894E-A1CC27176041}" name="CONTROLE_16.4" dataDxfId="393"/>
    <tableColumn id="226" xr3:uid="{EEF8AEF4-A974-4E74-9B02-CD875535B5AE}" name="CONTROLE_16.5" dataDxfId="392"/>
    <tableColumn id="227" xr3:uid="{6614DBAF-F1EB-4139-A456-D699DA06A19D}" name="CONTROLE_16.6" dataDxfId="391"/>
    <tableColumn id="228" xr3:uid="{98FACFAB-56E7-4A1B-8DB9-8873C0F3F62B}" name="CONTROLE_16.7" dataDxfId="390"/>
    <tableColumn id="229" xr3:uid="{AE594DCF-24CF-406E-85FD-0FA6AC3AF023}" name="CONTROLE_16.8" dataDxfId="389"/>
    <tableColumn id="230" xr3:uid="{C20B94EE-195C-4996-81CC-A88A8D05DE80}" name="CONTROLE_16.9" dataDxfId="388"/>
    <tableColumn id="231" xr3:uid="{53A5D41B-E362-4530-A2AB-BE84843D73B4}" name="CONTROLE_16.10" dataDxfId="387"/>
    <tableColumn id="232" xr3:uid="{23967982-0DD3-434D-9DAD-881B0ACF316E}" name="CONTROLE_16.11" dataDxfId="386"/>
    <tableColumn id="233" xr3:uid="{033A47BF-1029-442D-A12D-3E417E8B2114}" name="CONTROLE_16.12" dataDxfId="385"/>
    <tableColumn id="234" xr3:uid="{954E4B24-E047-410B-99E6-FBA6B2A7A03A}" name="CONTROLE_16.13" dataDxfId="384"/>
    <tableColumn id="235" xr3:uid="{71B3CA70-362A-4555-8BFB-E1236B68AC6D}" name="CONTROLE_16.14" dataDxfId="383"/>
    <tableColumn id="236" xr3:uid="{58ADE987-400C-4E43-8643-84A5AE13C35C}" name="MATURIDADE_CONTROLE_16" dataDxfId="382"/>
    <tableColumn id="237" xr3:uid="{3C64F9CC-5791-44FC-9272-7BD6FB33DA03}" name="NIVEL_C_16" dataDxfId="381"/>
    <tableColumn id="238" xr3:uid="{FA689AF2-660E-465E-8755-E620AD46BA7B}" name="INCC_16" dataDxfId="380"/>
    <tableColumn id="239" xr3:uid="{52884EE7-CEA3-4F77-AAA6-7936F4E2FA27}" name="DESCRIÇÃO_16" dataDxfId="379"/>
    <tableColumn id="240" xr3:uid="{159C9DCE-9DAD-4037-8F78-16B6CA6E6B83}" name="CONTROLE_17" dataDxfId="378"/>
    <tableColumn id="241" xr3:uid="{C0FD399C-168A-49CB-BC4C-C1AF438B5FA5}" name="CONTROLE_17.1" dataDxfId="377"/>
    <tableColumn id="242" xr3:uid="{45452509-F406-4BED-AD77-CB058876E6BA}" name="CONTROLE_17.2" dataDxfId="376"/>
    <tableColumn id="243" xr3:uid="{7270AA9B-36B6-46F1-A7BB-D21748CB820B}" name="CONTROLE_17.3" dataDxfId="375"/>
    <tableColumn id="244" xr3:uid="{9B905B4E-9487-44BF-A87B-CA403CD93255}" name="CONTROLE_17.4" dataDxfId="374"/>
    <tableColumn id="245" xr3:uid="{C986EADD-02BB-4DFF-A5E6-65EF72E1892E}" name="CONTROLE_17.5" dataDxfId="373"/>
    <tableColumn id="246" xr3:uid="{F9F6FB67-DE05-454D-B0CC-C38F5DAD83D1}" name="CONTROLE_17.6" dataDxfId="372"/>
    <tableColumn id="247" xr3:uid="{5C374A91-E3D8-4C67-A257-2F12462D929D}" name="CONTROLE_17.7" dataDxfId="371"/>
    <tableColumn id="248" xr3:uid="{E3FA63E6-EF26-415E-840D-A71632697F9E}" name="CONTROLE_17.8" dataDxfId="370"/>
    <tableColumn id="249" xr3:uid="{90965306-D752-4CF4-95D2-27228BFBC94F}" name="CONTROLE_17.9" dataDxfId="369"/>
    <tableColumn id="250" xr3:uid="{CE213B7C-D407-49F4-BB15-D8AE4B379D8B}" name="MATURIDADE_CONTROLE_17" dataDxfId="368"/>
    <tableColumn id="251" xr3:uid="{0B099D47-5CBD-4E5F-9794-58D5E0A43556}" name="NIVEL_C_17" dataDxfId="367"/>
    <tableColumn id="252" xr3:uid="{367784B1-8B36-4D57-AA00-4B15D9C0E313}" name="INCC_17" dataDxfId="366"/>
    <tableColumn id="253" xr3:uid="{03834A5B-3AFF-4099-B600-460FB055D80E}" name="DESCRIÇÃO_17" dataDxfId="365"/>
    <tableColumn id="254" xr3:uid="{5D991A57-7B16-494C-B2DC-3267EE1E8169}" name="CONTROLE_18" dataDxfId="364"/>
    <tableColumn id="255" xr3:uid="{355F8ED8-5E22-4E12-89F6-7D3D8BF4307A}" name="CONTROLE_18.1" dataDxfId="363"/>
    <tableColumn id="256" xr3:uid="{C7644E45-72EC-4DC0-AAD5-1361C9331641}" name="CONTROLE_18.2" dataDxfId="362"/>
    <tableColumn id="257" xr3:uid="{363539D3-3007-411B-A743-B9B37AF067C0}" name="CONTROLE_18.3" dataDxfId="361"/>
    <tableColumn id="258" xr3:uid="{9A8F9895-5E0A-427A-8F47-22CAA001FF22}" name="CONTROLE_18.4" dataDxfId="360"/>
    <tableColumn id="259" xr3:uid="{CD334251-B3A1-4915-B51F-927E29A9974F}" name="CONTROLE_18.5" dataDxfId="359"/>
    <tableColumn id="260" xr3:uid="{FA72977C-F04F-4443-8D42-3D91BB6C55E3}" name="MATURIDADE_CONTROLE_18" dataDxfId="358"/>
    <tableColumn id="261" xr3:uid="{3E5228ED-A64F-4F34-9F76-54AC315539D3}" name="NIVEL_C_18" dataDxfId="357"/>
    <tableColumn id="262" xr3:uid="{9C24FF1F-C498-4BC3-9E74-FD1767E74AFB}" name="INCC_18" dataDxfId="356"/>
    <tableColumn id="263" xr3:uid="{A100CAC0-2B17-4585-BA73-365217E2BF7D}" name="DESCRIÇÃO_18" dataDxfId="355"/>
    <tableColumn id="264" xr3:uid="{763CA0F3-33C9-4018-A473-CEFDBD40B919}" name="CONTROLE_19" dataDxfId="354"/>
    <tableColumn id="265" xr3:uid="{C0C88402-78E0-44E7-9B90-83125F901D30}" name="CONTROLE_19.1" dataDxfId="353"/>
    <tableColumn id="266" xr3:uid="{315D67EB-A66B-42CD-B043-73A37CAAFDC3}" name="CONTROLE_19.2" dataDxfId="352"/>
    <tableColumn id="267" xr3:uid="{DAFC2D7D-E0EB-488C-AC78-09DFB51FC968}" name="CONTROLE_19.3" dataDxfId="351"/>
    <tableColumn id="268" xr3:uid="{080E9686-E4F8-4339-9E8D-5D97E8E3E2C0}" name="CONTROLE_19.4" dataDxfId="350"/>
    <tableColumn id="269" xr3:uid="{1994A238-AF12-4B89-BA57-E626BF494B64}" name="CONTROLE_19.5" dataDxfId="349"/>
    <tableColumn id="270" xr3:uid="{72E07437-FAE0-451B-B6AE-91936F0398E9}" name="CONTROLE_19.6" dataDxfId="348"/>
    <tableColumn id="271" xr3:uid="{34009563-8542-46B3-9B50-1FE05780B6C0}" name="CONTROLE_19.7" dataDxfId="347"/>
    <tableColumn id="272" xr3:uid="{BBAFBBB6-B634-438C-856E-905C8D423C43}" name="CONTROLE_19.8" dataDxfId="346"/>
    <tableColumn id="273" xr3:uid="{71FC94A2-EEAE-42FC-B16A-C3B8FDE1AA7D}" name="CONTROLE_19.9" dataDxfId="345"/>
    <tableColumn id="274" xr3:uid="{868AB0FD-B4B3-4EA5-BCB4-B0E0B62DDB20}" name="CONTROLE_19.10" dataDxfId="344"/>
    <tableColumn id="275" xr3:uid="{D2B56348-9CD9-4823-9E6E-39873CAC69A7}" name="CONTROLE_19.11" dataDxfId="343"/>
    <tableColumn id="276" xr3:uid="{5FEFD999-EFE7-4F15-8660-DE72877D19E8}" name="CONTROLE_19.12" dataDxfId="342"/>
    <tableColumn id="277" xr3:uid="{150FAFFC-90A5-4B17-B3DD-53A9621173A3}" name="CONTROLE_19.13" dataDxfId="341"/>
    <tableColumn id="278" xr3:uid="{2CC0E12E-D920-4E7B-9C42-E44A5B038D20}" name="CONTROLE_19.14" dataDxfId="340"/>
    <tableColumn id="279" xr3:uid="{0728E3E1-F777-4D27-A450-D4E1B646AC9E}" name="MATURIDADE_CONTROLE_19" dataDxfId="339"/>
    <tableColumn id="280" xr3:uid="{A585FB43-5862-4D2D-BA35-480F5B321E2E}" name="NIVEL_C_19" dataDxfId="338"/>
    <tableColumn id="281" xr3:uid="{A600F1FB-197E-4F13-9F4B-8890B94AA1C3}" name="INCC_19" dataDxfId="337"/>
    <tableColumn id="282" xr3:uid="{4FD27F5A-8A7F-4F44-8C99-10207AEA99D7}" name="DESCRIÇÃO_19" dataDxfId="336"/>
    <tableColumn id="283" xr3:uid="{83032757-C205-43C0-AE74-09829CE1F659}" name="CONTROLE_20" dataDxfId="335"/>
    <tableColumn id="284" xr3:uid="{EC4E45C8-E212-4352-8A94-F7B76E3388A0}" name="CONTROLE_20.1" dataDxfId="334"/>
    <tableColumn id="285" xr3:uid="{C99E0190-A95A-44B4-80A2-36FEC116C2BB}" name="CONTROLE_20.2" dataDxfId="333"/>
    <tableColumn id="286" xr3:uid="{D52D3F91-7E18-4FCD-956E-A52054484FC6}" name="CONTROLE_20.3" dataDxfId="332"/>
    <tableColumn id="287" xr3:uid="{4B0CF750-2AB0-4C2D-8EFE-9B3045C94E3E}" name="CONTROLE_20.4" dataDxfId="331"/>
    <tableColumn id="288" xr3:uid="{8D1EF8D5-6A37-47CC-9A3E-0F13C41D46FB}" name="CONTROLE_20.5" dataDxfId="330"/>
    <tableColumn id="289" xr3:uid="{261F9A94-1E14-455B-A514-0B6F01DBC637}" name="CONTROLE_20.6" dataDxfId="329"/>
    <tableColumn id="290" xr3:uid="{E4C38462-6157-4A82-BA38-6B4C3BE7F1B8}" name="CONTROLE_20.7" dataDxfId="328"/>
    <tableColumn id="291" xr3:uid="{D0E2EED6-F805-4412-A8EC-E22CDB611651}" name="CONTROLE_20.8" dataDxfId="327"/>
    <tableColumn id="484" xr3:uid="{D49DB708-31AD-40F3-B06C-151C0603EB19}" name="CONTROLE_20.9" dataDxfId="326"/>
    <tableColumn id="483" xr3:uid="{62158291-9499-4DBF-A102-5F93361CA466}" name="CONTROLE_20.10" dataDxfId="325"/>
    <tableColumn id="482" xr3:uid="{B05631FC-D9D0-4A6C-8320-A90BC0CFB9BE}" name="CONTROLE_20.11" dataDxfId="324"/>
    <tableColumn id="74" xr3:uid="{37E104B1-59BD-40CC-A00C-62420C1D2E65}" name="CONTROLE_20.12" dataDxfId="323"/>
    <tableColumn id="73" xr3:uid="{153B0B64-E4A1-4923-B611-005917D39A8A}" name="CONTROLE_20.13" dataDxfId="322"/>
    <tableColumn id="292" xr3:uid="{D97599A9-451D-46E7-9625-7AF272318CDA}" name="CONTROLE_20.14" dataDxfId="321"/>
    <tableColumn id="293" xr3:uid="{D409EDAA-EE5C-467F-9D99-DD1A15320043}" name="MATURIDADE_CONTROLE_20" dataDxfId="320"/>
    <tableColumn id="294" xr3:uid="{A3E7103D-F1EC-4BEA-9AA2-C21DF9A71B1A}" name="NIVEL_C_20" dataDxfId="319"/>
    <tableColumn id="295" xr3:uid="{16C8B503-B5EC-4194-A8D8-EC1210360899}" name="INCC_20" dataDxfId="318"/>
    <tableColumn id="296" xr3:uid="{FD1D0C52-8FEE-40FB-8304-0F0D1DFEC8DB}" name="DESCRIÇÃO_20" dataDxfId="317"/>
    <tableColumn id="297" xr3:uid="{DC22AB91-540D-4F11-BE03-59A8D5908377}" name="CONTROLE_21" dataDxfId="316"/>
    <tableColumn id="298" xr3:uid="{83ABE6A5-0D9B-4C08-8A01-06B02FBCBABF}" name="CONTROLE_21.1" dataDxfId="315"/>
    <tableColumn id="299" xr3:uid="{13D9CB13-74F5-4E19-AC44-B07479739015}" name="CONTROLE_21.2" dataDxfId="314"/>
    <tableColumn id="300" xr3:uid="{C9D673FE-5D37-462F-804A-95E002ECD90E}" name="CONTROLE_21.3" dataDxfId="313"/>
    <tableColumn id="301" xr3:uid="{F428B505-3F29-4E29-9211-A1DC02ACFA6A}" name="CONTROLE_21.4" dataDxfId="312"/>
    <tableColumn id="302" xr3:uid="{9532248F-1C25-4A92-9B4C-2639C701A6C0}" name="CONTROLE_21.5" dataDxfId="311"/>
    <tableColumn id="303" xr3:uid="{B268F26F-0DA5-4118-B9C2-CB75290AE058}" name="CONTROLE_21.6" dataDxfId="310"/>
    <tableColumn id="304" xr3:uid="{A2783177-30F6-4F73-95F8-E33A6C174FA9}" name="CONTROLE_21.7" dataDxfId="309"/>
    <tableColumn id="305" xr3:uid="{EC7EB7E4-E786-42F7-ACF2-DB4BA1B3F449}" name="CONTROLE_21.8" dataDxfId="308"/>
    <tableColumn id="306" xr3:uid="{B54A8712-04CF-487A-98B1-5AA70D21294B}" name="CONTROLE_21.9" dataDxfId="307"/>
    <tableColumn id="307" xr3:uid="{BB58CC80-2908-448B-AC8C-CF1B5BA2C4F7}" name="CONTROLE_21.10" dataDxfId="306"/>
    <tableColumn id="311" xr3:uid="{59253972-91F0-4C52-9269-F5000228F7A9}" name="MATURIDADE_CONTROLE_21" dataDxfId="305"/>
    <tableColumn id="312" xr3:uid="{6CD9523A-C4D2-4787-A4EA-67DC94FC8A23}" name="NIVEL_C_21" dataDxfId="304"/>
    <tableColumn id="313" xr3:uid="{66E3E826-0C9F-4392-BAA2-B81AE91BA019}" name="INCC_21" dataDxfId="303"/>
    <tableColumn id="314" xr3:uid="{88F0CD84-0337-4B2A-A3F3-33A051B35E19}" name="DESCRIÇÃO_21" dataDxfId="302"/>
    <tableColumn id="315" xr3:uid="{983A42D1-ADF5-4456-89E7-578D3AEF8CE9}" name="CONTROLE_22" dataDxfId="301"/>
    <tableColumn id="316" xr3:uid="{DB2DDAD4-3A7E-4F32-B553-7CCAF3681A94}" name="CONTROLE_22.1" dataDxfId="300"/>
    <tableColumn id="317" xr3:uid="{9EBE5AA8-5A90-49A1-B78A-1C50338C69F9}" name="CONTROLE_22.2" dataDxfId="299"/>
    <tableColumn id="318" xr3:uid="{0885BFDB-4FBC-4F8A-9554-710FDAE0EB0F}" name="CONTROLE_22.3" dataDxfId="298"/>
    <tableColumn id="319" xr3:uid="{DDAD515E-6143-4BAE-8141-D184DE742CAC}" name="CONTROLE_22.4" dataDxfId="297"/>
    <tableColumn id="320" xr3:uid="{6C8C9E9B-E385-4B7E-8E47-572EABD845F0}" name="CONTROLE_22.5" dataDxfId="296"/>
    <tableColumn id="321" xr3:uid="{FE8CF942-C4AE-46FA-9A41-8A686AA95DF2}" name="CONTROLE_22.6" dataDxfId="295"/>
    <tableColumn id="322" xr3:uid="{6141E9E4-1CE0-4348-9C19-F1132F06875C}" name="CONTROLE_22.7" dataDxfId="294"/>
    <tableColumn id="323" xr3:uid="{1ED4B308-1679-4286-B628-5A0C8CA57A15}" name="CONTROLE_22.8" dataDxfId="293"/>
    <tableColumn id="324" xr3:uid="{149F797A-28A2-42D7-B79C-136E28C6E9B4}" name="CONTROLE_22.9" dataDxfId="292"/>
    <tableColumn id="325" xr3:uid="{7D9D4151-11C4-46A4-8DB4-6BF49CCEF37C}" name="CONTROLE_22.10" dataDxfId="291"/>
    <tableColumn id="326" xr3:uid="{1BEAD7E8-365D-402D-BA25-597458CDB68C}" name="CONTROLE_22.11" dataDxfId="290"/>
    <tableColumn id="327" xr3:uid="{8BC0549C-3F7D-4D4B-A961-79EDF5C77DD3}" name="CONTROLE_22.12" dataDxfId="289"/>
    <tableColumn id="328" xr3:uid="{432301E4-4193-4EF7-85FD-3E8BA8CEA252}" name="MATURIDADE_CONTROLE_22" dataDxfId="288"/>
    <tableColumn id="329" xr3:uid="{2F59108C-A1A3-4B2D-AC5E-4746A4737154}" name="NIVEL_C_22" dataDxfId="287"/>
    <tableColumn id="330" xr3:uid="{354516F2-6FC9-49E2-A9B4-6815B36295CB}" name="INCC_22" dataDxfId="286"/>
    <tableColumn id="331" xr3:uid="{0653A580-85FB-443E-9349-6A8A9C579300}" name="DESCRIÇÃO_22" dataDxfId="285"/>
    <tableColumn id="332" xr3:uid="{8475AA1A-A4CA-4C18-BD14-5E2B883DA349}" name="CONTROLE_23" dataDxfId="284"/>
    <tableColumn id="333" xr3:uid="{FC7EEEA9-F4E9-4FEE-A018-452ED367EC5C}" name="CONTROLE_23.1" dataDxfId="283"/>
    <tableColumn id="334" xr3:uid="{83696B1F-9AEA-4B35-A6A7-758052600E2F}" name="CONTROLE_23.2" dataDxfId="282"/>
    <tableColumn id="335" xr3:uid="{13AEC8B5-7345-4742-98FA-812F39DA123A}" name="CONTROLE_23.3" dataDxfId="281"/>
    <tableColumn id="336" xr3:uid="{B748105A-DD8C-4F3E-B6CF-ACF707FDE176}" name="CONTROLE_23.4" dataDxfId="280"/>
    <tableColumn id="337" xr3:uid="{EB72A112-C869-4B8B-929B-7956CAAE7080}" name="MATURIDADE_CONTROLE_23" dataDxfId="279"/>
    <tableColumn id="338" xr3:uid="{CEDB0080-1337-4A92-AF75-E14D66ACCC2A}" name="NIVEL_C_23" dataDxfId="278"/>
    <tableColumn id="339" xr3:uid="{8B6EEBE0-014D-4164-8EBC-833EDBC5F4C1}" name="INCC_23" dataDxfId="277"/>
    <tableColumn id="340" xr3:uid="{58AA5F47-45A7-4E16-B6FD-D7F93F1D8D02}" name="DESCRIÇÃO_23" dataDxfId="276"/>
    <tableColumn id="341" xr3:uid="{45EF2A16-BE47-4857-8F76-277EC49ED982}" name="CONTROLE_24" dataDxfId="275"/>
    <tableColumn id="342" xr3:uid="{23A4BAEE-63B1-4293-ADBC-4BF2AAA4AC73}" name="CONTROLE_24.1" dataDxfId="274"/>
    <tableColumn id="343" xr3:uid="{E5A628A9-51F9-4272-9464-B0C1F7EF4CFA}" name="CONTROLE_24.2" dataDxfId="273"/>
    <tableColumn id="344" xr3:uid="{D34E4E94-0069-4A7C-B350-6ED9FE3E57B6}" name="CONTROLE_24.3" dataDxfId="272"/>
    <tableColumn id="345" xr3:uid="{01E938C3-3E4F-4080-A5E5-F9762B9A6227}" name="CONTROLE_24.4" dataDxfId="271"/>
    <tableColumn id="346" xr3:uid="{FCFC6474-56DD-4EE5-89FF-BEA8DFC8E506}" name="CONTROLE_24.5" dataDxfId="270"/>
    <tableColumn id="347" xr3:uid="{135FD1A1-71CA-47FF-87B2-19BBEA27F971}" name="CONTROLE_24.6" dataDxfId="269"/>
    <tableColumn id="348" xr3:uid="{12C0D356-54B0-424E-9961-1ED198F15BE0}" name="CONTROLE_24.7" dataDxfId="268"/>
    <tableColumn id="349" xr3:uid="{1A700502-51F2-4F25-9479-27E125D32C67}" name="CONTROLE_24.8" dataDxfId="267"/>
    <tableColumn id="350" xr3:uid="{0642808F-D39A-406D-84EC-DCF7694BC287}" name="CONTROLE_24.9" dataDxfId="266"/>
    <tableColumn id="351" xr3:uid="{F237C46F-A7FC-4008-9AFA-1D55607AC7DD}" name="CONTROLE_24.10" dataDxfId="265"/>
    <tableColumn id="352" xr3:uid="{A3236D07-68E3-4B74-9C67-E990D255C2F2}" name="CONTROLE_24.11" dataDxfId="264"/>
    <tableColumn id="353" xr3:uid="{CA5AD56A-7ED1-45DC-9DA3-CE747ED0B8BD}" name="CONTROLE_24.12" dataDxfId="263"/>
    <tableColumn id="354" xr3:uid="{8B25C505-0F3C-479A-BF3C-E4B58B17F421}" name="CONTROLE_24.13" dataDxfId="262"/>
    <tableColumn id="355" xr3:uid="{15509799-C5C4-46F8-ABEA-FEA1833B35BF}" name="CONTROLE_24.14" dataDxfId="261"/>
    <tableColumn id="356" xr3:uid="{A884A1B8-457A-4E2E-AAEA-31FFDAC61DB5}" name="CONTROLE_24.15" dataDxfId="260"/>
    <tableColumn id="357" xr3:uid="{31978269-0D88-4CFF-8929-05FD9F28066E}" name="MATURIDADE_CONTROLE_24" dataDxfId="259"/>
    <tableColumn id="358" xr3:uid="{9E397ED5-9364-4F45-A4BC-4374F2721069}" name="NIVEL_C_24" dataDxfId="258"/>
    <tableColumn id="359" xr3:uid="{5DC8B9BE-2EF4-49FC-AEA6-4A7C3C80187C}" name="INCC_24" dataDxfId="257"/>
    <tableColumn id="360" xr3:uid="{6BB1B412-4980-4682-A6C5-65F6235668D5}" name="DESCRIÇÃO_24" dataDxfId="256"/>
    <tableColumn id="361" xr3:uid="{0A7F37A9-5AD5-4E51-B64E-8C249E17DC75}" name="CONTROLE_25" dataDxfId="255"/>
    <tableColumn id="362" xr3:uid="{728E8824-B7C4-44EC-8635-B6B11D3FBDAA}" name="CONTROLE_25.1" dataDxfId="254"/>
    <tableColumn id="363" xr3:uid="{33CD6043-EAA9-4ECE-BA94-06B9C2A3074D}" name="CONTROLE_25.2" dataDxfId="253"/>
    <tableColumn id="364" xr3:uid="{47AB3CE0-122A-438E-B38F-2A1484B4DEAB}" name="CONTROLE_25.3" dataDxfId="252"/>
    <tableColumn id="365" xr3:uid="{0384D8EA-50F7-4771-BFF6-ADBDAAC0231F}" name="CONTROLE_25.4" dataDxfId="251"/>
    <tableColumn id="366" xr3:uid="{DAD4A507-9DBB-4648-8E69-AB191A3986BA}" name="CONTROLE_25.5" dataDxfId="250"/>
    <tableColumn id="367" xr3:uid="{1B8FBAF7-7BF1-4738-A743-11E2F16186A2}" name="CONTROLE_25.6" dataDxfId="249"/>
    <tableColumn id="368" xr3:uid="{66C3F2C2-8B20-4AC6-872F-09EDEAF4828C}" name="CONTROLE_25.7" dataDxfId="248"/>
    <tableColumn id="369" xr3:uid="{E229648B-108E-4BEA-90F9-32DF0025C643}" name="CONTROLE_25.8" dataDxfId="247"/>
    <tableColumn id="370" xr3:uid="{CE03B354-50D8-49B5-A827-CCF30DCBE5B5}" name="CONTROLE_25.9" dataDxfId="246"/>
    <tableColumn id="374" xr3:uid="{008A5B41-9435-40E2-835C-02F9BA787787}" name="MATURIDADE_CONTROLE_25" dataDxfId="245"/>
    <tableColumn id="375" xr3:uid="{F3C5F6A7-554E-46C4-A556-886EDABDE8FE}" name="NIVEL_C_25" dataDxfId="244"/>
    <tableColumn id="376" xr3:uid="{2826C8E1-6BAA-471D-9AD3-270FA1473C47}" name="INCC_25" dataDxfId="243"/>
    <tableColumn id="377" xr3:uid="{9DDFC92E-8677-4D14-A444-7B2D663BF447}" name="DESCRIÇÃO_25" dataDxfId="242"/>
    <tableColumn id="378" xr3:uid="{F3FE362A-C3A8-4648-8984-103F1C6F9723}" name="CONTROLE_26" dataDxfId="241"/>
    <tableColumn id="379" xr3:uid="{B98E40F3-7F6F-42E1-8935-2CAD9C14CFB7}" name="CONTROLE_26.1" dataDxfId="240"/>
    <tableColumn id="380" xr3:uid="{5688D159-7551-4765-A88B-4BE127EAC3DC}" name="CONTROLE_26.2" dataDxfId="239"/>
    <tableColumn id="381" xr3:uid="{11AA0D08-F6A3-4932-8615-49D113D112CB}" name="CONTROLE_26.3" dataDxfId="238"/>
    <tableColumn id="382" xr3:uid="{59AE94FA-3426-48CC-9359-72B3E7F8FBD4}" name="CONTROLE_26.4" dataDxfId="237"/>
    <tableColumn id="383" xr3:uid="{75B6F769-8CBE-4F88-BB14-F3C943B3E744}" name="CONTROLE_26.5" dataDxfId="236"/>
    <tableColumn id="384" xr3:uid="{3033077B-1E0D-422C-BCEB-F75E6FD62B9A}" name="CONTROLE_26.6" dataDxfId="235"/>
    <tableColumn id="385" xr3:uid="{28CE9210-5FA0-4F3F-AFEF-045488CC78CC}" name="CONTROLE_26.7" dataDxfId="234"/>
    <tableColumn id="386" xr3:uid="{8B350867-5F44-4082-887E-98A73AA4B567}" name="CONTROLE_26.8" dataDxfId="233"/>
    <tableColumn id="487" xr3:uid="{EC99A912-9DBC-430E-AF70-DE99D6C49A97}" name="CONTROLE_26.9" dataDxfId="232"/>
    <tableColumn id="486" xr3:uid="{C6510219-52BD-4A82-AF19-19D39DAFAF6A}" name="CONTROLE_26.10" dataDxfId="231"/>
    <tableColumn id="485" xr3:uid="{B0011DE2-1358-48AF-8F78-D466EFE2A382}" name="CONTROLE_26.11" dataDxfId="230"/>
    <tableColumn id="387" xr3:uid="{A9C03652-CA8C-4623-BD54-4E9CC7AAE241}" name="CONTROLE_26.12" dataDxfId="229"/>
    <tableColumn id="388" xr3:uid="{2438A378-ED78-4470-BCD3-1133818CA691}" name="MATURIDADE_CONTROLE_26" dataDxfId="228"/>
    <tableColumn id="389" xr3:uid="{3EA6FE8B-40AE-4E01-8941-A57D9858C3D1}" name="NIVEL_C_26" dataDxfId="227"/>
    <tableColumn id="390" xr3:uid="{B3A58872-D5EB-4F4E-882B-DCEAFE6C6D6E}" name="INCC_26" dataDxfId="226"/>
    <tableColumn id="391" xr3:uid="{103C6F7E-4AD8-4D4F-8A88-6777D14F5421}" name="DESCRIÇÃO_26" dataDxfId="225"/>
    <tableColumn id="392" xr3:uid="{7C434B7B-9A04-42FA-BD14-F3C300C03D90}" name="CONTROLE_27" dataDxfId="224"/>
    <tableColumn id="393" xr3:uid="{13AE0E3D-43ED-4E40-9943-C179E9999234}" name="CONTROLE_27.1" dataDxfId="223"/>
    <tableColumn id="394" xr3:uid="{4ACA8FE3-1A3C-446D-9FAA-2AEE402754D8}" name="CONTROLE_27.2" dataDxfId="222"/>
    <tableColumn id="395" xr3:uid="{4CD225C0-C6D1-4951-B899-6BE1B6A58702}" name="CONTROLE_27.3" dataDxfId="221"/>
    <tableColumn id="396" xr3:uid="{31C9EA2D-D9C5-4CC1-BB25-C747F4252D5B}" name="CONTROLE_27.4" dataDxfId="220"/>
    <tableColumn id="397" xr3:uid="{13087B9F-B401-4F1E-BA38-09A74A5EDC4F}" name="CONTROLE_27.5" dataDxfId="219"/>
    <tableColumn id="407" xr3:uid="{3F092829-A532-421F-92B8-955AB87DFB3B}" name="MATURIDADE_CONTROLE_27" dataDxfId="218"/>
    <tableColumn id="408" xr3:uid="{A4B06B2A-28D7-450F-A61D-355D2CA05881}" name="NIVEL_C_27" dataDxfId="217"/>
    <tableColumn id="409" xr3:uid="{DF7483FB-637C-497D-89D9-7D641A40972E}" name="INCC_27" dataDxfId="216"/>
    <tableColumn id="410" xr3:uid="{34CF8615-FEC9-4BD8-9A4C-630EDEEE0889}" name="DESCRIÇÃO_27" dataDxfId="215"/>
    <tableColumn id="411" xr3:uid="{0BB49A3E-A92B-4F27-8C9B-CBC101E703B0}" name="CONTROLE_28" dataDxfId="214"/>
    <tableColumn id="412" xr3:uid="{C2848D45-2D61-4D6B-BE60-67B8CFB669F6}" name="CONTROLE_28.1" dataDxfId="213"/>
    <tableColumn id="413" xr3:uid="{5ACDCF6B-738B-45D7-A758-32436A6AEB4E}" name="CONTROLE_28.2" dataDxfId="212"/>
    <tableColumn id="414" xr3:uid="{96F7E69F-68A4-45B7-B2F9-AAFD179BC550}" name="CONTROLE_28.3" dataDxfId="211"/>
    <tableColumn id="415" xr3:uid="{D7B178E7-83DD-4EBB-9F79-01941CD6D8AE}" name="CONTROLE_28.4" dataDxfId="210"/>
    <tableColumn id="416" xr3:uid="{9E0A69A6-E602-4BBD-8EFF-D28939B48DC4}" name="CONTROLE_28.5" dataDxfId="209"/>
    <tableColumn id="417" xr3:uid="{FCA8F9C0-2AEB-44A2-8D8F-C06039F39F90}" name="CONTROLE_28.6" dataDxfId="208"/>
    <tableColumn id="418" xr3:uid="{3242ABAA-C8DF-46BD-8BC1-3ECC0A7E88E6}" name="CONTROLE_28.7" dataDxfId="207"/>
    <tableColumn id="419" xr3:uid="{96ED093C-F914-4CF7-8985-26DADC0D863E}" name="CONTROLE_28.8" dataDxfId="206"/>
    <tableColumn id="420" xr3:uid="{F7068D08-39EC-4565-80B2-50DB7F0B18CB}" name="CONTROLE_28.9" dataDxfId="205"/>
    <tableColumn id="421" xr3:uid="{857510F1-97AA-4075-87AE-99638D6CEFDF}" name="CONTROLE_28.10" dataDxfId="204"/>
    <tableColumn id="489" xr3:uid="{F2F17088-D934-4D46-85C7-C56219681F78}" name="CONTROLE_28.11" dataDxfId="203"/>
    <tableColumn id="488" xr3:uid="{F22E889E-61FC-48AC-86BE-24E0883D14CC}" name="CONTROLE_28.12" dataDxfId="202"/>
    <tableColumn id="422" xr3:uid="{F4B296A6-CD46-497B-B7C4-8D8E4F7BDA64}" name="CONTROLE_28.13" dataDxfId="201"/>
    <tableColumn id="423" xr3:uid="{EDA5E6A0-1ABF-4B00-AD6D-6F93182D9C6D}" name="MATURIDADE_CONTROLE_28" dataDxfId="200"/>
    <tableColumn id="424" xr3:uid="{0548DFBB-93F7-4D26-BEC8-99686D826641}" name="NIVEL_C_28" dataDxfId="199"/>
    <tableColumn id="425" xr3:uid="{11867BE0-0016-42FE-AA87-2D5436E75CD5}" name="INCC_28" dataDxfId="198"/>
    <tableColumn id="426" xr3:uid="{5DBEAAA5-EDB1-436E-A8D4-F0B7F89D0296}" name="DESCRIÇÃO_28" dataDxfId="197"/>
    <tableColumn id="427" xr3:uid="{2D259590-CD98-403E-95BF-DC377BE1FDC0}" name="CONTROLE_29" dataDxfId="196"/>
    <tableColumn id="428" xr3:uid="{61E92A64-8649-4ACD-96E8-F8C814F66A05}" name="CONTROLE_29.1" dataDxfId="195"/>
    <tableColumn id="429" xr3:uid="{2A1BAD56-276E-4BC5-9752-E37137144002}" name="CONTROLE_29.2" dataDxfId="194"/>
    <tableColumn id="430" xr3:uid="{C05B9EF0-0B25-43CE-9578-BEACC94B2DED}" name="CONTROLE_29.3" dataDxfId="193"/>
    <tableColumn id="431" xr3:uid="{A6FF4E92-E312-4EC6-B41E-CD04D5DE49A0}" name="CONTROLE_29.4" dataDxfId="192"/>
    <tableColumn id="432" xr3:uid="{64E01D93-425F-488C-96C1-E08B78151833}" name="CONTROLE_29.5" dataDxfId="191"/>
    <tableColumn id="433" xr3:uid="{95BE2D63-245C-476D-B636-F0A94B583EEE}" name="CONTROLE_29.6" dataDxfId="190"/>
    <tableColumn id="434" xr3:uid="{D09D7C56-77F6-4ACD-B922-E4DA3925B1A3}" name="CONTROLE_29.7" dataDxfId="189"/>
    <tableColumn id="435" xr3:uid="{93B7B947-C498-4ECE-A893-49D9140546B2}" name="CONTROLE_29.8" dataDxfId="188"/>
    <tableColumn id="436" xr3:uid="{01A4989D-B6A9-403F-ADC6-7664878F98BD}" name="CONTROLE_29.9" dataDxfId="187"/>
    <tableColumn id="437" xr3:uid="{30AB776E-2D05-4BFD-8B40-2ACC023A6F56}" name="CONTROLE_29.10" dataDxfId="186"/>
    <tableColumn id="438" xr3:uid="{B1A000C5-C5D5-491C-A791-31D6F8002A07}" name="CONTROLE_29.11" dataDxfId="185"/>
    <tableColumn id="439" xr3:uid="{4F9527C3-0280-4F00-BEAD-1C3227A8757E}" name="CONTROLE_29.12" dataDxfId="184"/>
    <tableColumn id="441" xr3:uid="{E913C7BE-3FDF-4984-BD02-90A939D1E6DE}" name="MATURIDADE_CONTROLE_29" dataDxfId="183"/>
    <tableColumn id="442" xr3:uid="{F0DBD630-4401-4D13-91A7-385CBE23591F}" name="NIVEL_C_29" dataDxfId="182"/>
    <tableColumn id="443" xr3:uid="{E7424627-64C2-4E44-9D55-B2B30F5DA548}" name="INCC_29" dataDxfId="181"/>
    <tableColumn id="444" xr3:uid="{B497BD74-35C2-458C-BA17-02CA5A93584D}" name="DESCRIÇÃO_29" dataDxfId="180"/>
    <tableColumn id="445" xr3:uid="{B6E1CD6A-37A2-41CD-A0F3-25A92D71CF25}" name="CONTROLE_30" dataDxfId="179"/>
    <tableColumn id="446" xr3:uid="{599B6213-399A-4B7D-AA42-4765B2312947}" name="CONTROLE_30.1" dataDxfId="178"/>
    <tableColumn id="447" xr3:uid="{850202FC-2B39-4A36-9694-3A22E56D388E}" name="CONTROLE_30.2" dataDxfId="177"/>
    <tableColumn id="448" xr3:uid="{7A947E4B-25C5-4A3C-BC2D-7DD8C8D1F406}" name="CONTROLE_30.3" dataDxfId="176"/>
    <tableColumn id="449" xr3:uid="{E2A9E91E-0AF0-432A-9D2A-093621577B7E}" name="CONTROLE_30.4" dataDxfId="175"/>
    <tableColumn id="450" xr3:uid="{8E956DB6-98C2-4AB3-810A-BCFF4CF5BEE2}" name="CONTROLE_30.5" dataDxfId="174"/>
    <tableColumn id="451" xr3:uid="{B0E65CE4-AF07-41BB-A700-BA0BBC1463C0}" name="CONTROLE_30.6" dataDxfId="173"/>
    <tableColumn id="452" xr3:uid="{B8E295EE-BE7A-45DB-8015-D174843C0576}" name="CONTROLE_30.7" dataDxfId="172"/>
    <tableColumn id="453" xr3:uid="{CE9D1A24-63A7-4FEF-B617-CA4AA19773E1}" name="CONTROLE_30.8" dataDxfId="171"/>
    <tableColumn id="454" xr3:uid="{44362E58-A2FD-41BB-B449-6B5D0865A396}" name="CONTROLE_30.9" dataDxfId="170"/>
    <tableColumn id="455" xr3:uid="{8E975A37-4277-4DE2-879C-3DB1F8363612}" name="CONTROLE_30.10" dataDxfId="169"/>
    <tableColumn id="456" xr3:uid="{09057A2F-37F1-46AE-A7E3-28EEB1B73C63}" name="CONTROLE_30.11" dataDxfId="168"/>
    <tableColumn id="457" xr3:uid="{FF465E28-1E78-4298-BE50-B2133AFDF533}" name="CONTROLE_30.12" dataDxfId="167"/>
    <tableColumn id="461" xr3:uid="{F984F939-668B-4873-90F4-56D5D52CB949}" name="MATURIDADE_CONTROLE_30" dataDxfId="166"/>
    <tableColumn id="462" xr3:uid="{E4B50C6A-7CFA-485B-B74C-CB94D5BA2640}" name="NIVEL_C_30" dataDxfId="165"/>
    <tableColumn id="463" xr3:uid="{6C21DA39-70DE-48BC-82A2-32E317FBCB43}" name="INCC_30" dataDxfId="164"/>
    <tableColumn id="464" xr3:uid="{353C6B8E-5063-4430-AE81-1A0E0D8BAE31}" name="DESCRIÇÃO_30" dataDxfId="163"/>
    <tableColumn id="465" xr3:uid="{19B652FE-AE67-4540-A31B-CA24C2A5FA01}" name="CONTROLE_31" dataDxfId="162"/>
    <tableColumn id="466" xr3:uid="{0898DAF0-7507-493D-8494-A64FC0365411}" name="CONTROLE_31.1" dataDxfId="161"/>
    <tableColumn id="467" xr3:uid="{5ECFCB22-C3F1-4904-88FD-586085306117}" name="CONTROLE_31.2" dataDxfId="160"/>
    <tableColumn id="468" xr3:uid="{01EBBA57-5216-4113-8CC4-030033C8AF15}" name="CONTROLE_31.3" dataDxfId="159"/>
    <tableColumn id="469" xr3:uid="{B8F2B89B-6F2D-46B3-87E2-7F406C5F9D50}" name="CONTROLE_31.4" dataDxfId="158"/>
    <tableColumn id="470" xr3:uid="{FA79F650-DF7E-40D2-BC05-45150873AB4C}" name="CONTROLE_31.5" dataDxfId="157"/>
    <tableColumn id="471" xr3:uid="{60FEF44B-39C9-4C30-8C7A-088E899A1BE2}" name="CONTROLE_31.6" dataDxfId="156"/>
    <tableColumn id="472" xr3:uid="{25BD11D9-D240-498C-8F14-BAC069C02D3D}" name="CONTROLE_31.7" dataDxfId="155"/>
    <tableColumn id="473" xr3:uid="{F69F5581-C251-4DBB-8097-E3ECE4EC3D87}" name="CONTROLE_31.8" dataDxfId="154"/>
    <tableColumn id="474" xr3:uid="{C34DBBF3-E7A0-4596-9199-F7752C2DE2E3}" name="CONTROLE_31.9" dataDxfId="153"/>
    <tableColumn id="475" xr3:uid="{F4B687F4-EAD5-4D4C-BBD6-57C2D303D549}" name="CONTROLE_31.10" dataDxfId="152"/>
    <tableColumn id="476" xr3:uid="{CDCF200B-4EEB-4CDB-B1EC-A081EDED3245}" name="CONTROLE_31.11" dataDxfId="151"/>
    <tableColumn id="495" xr3:uid="{E91FCAD9-0645-44B5-831D-253262A02E6D}" name="CONTROLE_31.12" dataDxfId="150"/>
    <tableColumn id="494" xr3:uid="{D9673EE3-FF3F-47E1-B3FC-FFA5B4951732}" name="CONTROLE_31.13" dataDxfId="149"/>
    <tableColumn id="493" xr3:uid="{801739B3-1FE5-4EA9-B32E-FA3B2CAB5D57}" name="CONTROLE_31.14" dataDxfId="148"/>
    <tableColumn id="492" xr3:uid="{95E214AC-024F-44A3-A836-6B3D3E60E375}" name="CONTROLE_31.15" dataDxfId="147"/>
    <tableColumn id="491" xr3:uid="{4F81D2A7-C72B-4018-A25F-E8BFAE42A880}" name="CONTROLE_31.16" dataDxfId="146"/>
    <tableColumn id="490" xr3:uid="{7C1D7537-AB87-4945-B55D-617F3D31D617}" name="CONTROLE_31.17" dataDxfId="145"/>
    <tableColumn id="477" xr3:uid="{4C566646-99E3-414E-8E68-32C6CEC10859}" name="CONTROLE_31.18" dataDxfId="144"/>
    <tableColumn id="478" xr3:uid="{644FE90C-34FF-4B90-A5C7-167BFCBFA49D}" name="MATURIDADE_CONTROLE_31" dataDxfId="143"/>
    <tableColumn id="479" xr3:uid="{372A7BD2-1F3E-4039-B6C9-B33DC716F6A9}" name="NIVEL_C_31" dataDxfId="142"/>
    <tableColumn id="480" xr3:uid="{E0378E01-0936-4BFC-B38D-BBC954DD0645}" name="INCC_31" dataDxfId="141"/>
    <tableColumn id="481" xr3:uid="{B472CAED-3892-49EA-B568-2003D9B2C2EE}" name="DESCRIÇÃO_31" dataDxfId="140"/>
  </tableColumns>
  <tableStyleInfo name="TableStyleMedium2" showFirstColumn="0" showLastColumn="0" showRowStripes="1" showColumnStripes="0"/>
</table>
</file>

<file path=xl/theme/theme1.xml><?xml version="1.0" encoding="utf-8"?>
<a:theme xmlns:a="http://schemas.openxmlformats.org/drawingml/2006/main" name="Tema do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E13" dT="2022-07-19T14:02:07.04" personId="{4E3F6B19-4313-4704-98B5-81AEAC6D6B40}" id="{F3B41240-FCB9-45E4-BADA-36D3B058BFC3}">
    <text>A medida não se aplica em nenhum ativo, por entendimento dos gestores ou considerando alguma particularidade do contexto de atuação da organização. A não aplicabilidade deverá seguir de uma motivação baseada em uma análise de riscos.</text>
  </threadedComment>
</ThreadedComments>
</file>

<file path=xl/threadedComments/threadedComment2.xml><?xml version="1.0" encoding="utf-8"?>
<ThreadedComments xmlns="http://schemas.microsoft.com/office/spreadsheetml/2018/threadedcomments" xmlns:x="http://schemas.openxmlformats.org/spreadsheetml/2006/main">
  <threadedComment ref="C6" dT="2022-08-13T17:14:28.78" personId="{4E3F6B19-4313-4704-98B5-81AEAC6D6B40}" id="{2D633669-1D6B-4900-94D6-B612E37B94EB}">
    <text>índice do nível de capacidade do controle</text>
  </threadedComment>
</ThreadedComments>
</file>

<file path=xl/threadedComments/threadedComment3.xml><?xml version="1.0" encoding="utf-8"?>
<ThreadedComments xmlns="http://schemas.microsoft.com/office/spreadsheetml/2018/threadedcomments" xmlns:x="http://schemas.openxmlformats.org/spreadsheetml/2006/main">
  <threadedComment ref="C6" dT="2022-08-13T17:14:28.78" personId="{4E3F6B19-4313-4704-98B5-81AEAC6D6B40}" id="{979EEA2C-9594-459A-922A-64FA4C22DC84}">
    <text>índice do nível de capacidade do controle</text>
  </threadedComment>
</ThreadedComments>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table" Target="../tables/table3.xml"/></Relationships>
</file>

<file path=xl/worksheets/_rels/sheet13.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5.vml"/><Relationship Id="rId1" Type="http://schemas.openxmlformats.org/officeDocument/2006/relationships/drawing" Target="../drawings/drawing8.xml"/><Relationship Id="rId4" Type="http://schemas.microsoft.com/office/2017/10/relationships/threadedComment" Target="../threadedComments/threadedComment1.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6.vml"/><Relationship Id="rId7" Type="http://schemas.microsoft.com/office/2017/10/relationships/threadedComment" Target="../threadedComments/threadedComment2.xml"/><Relationship Id="rId2" Type="http://schemas.openxmlformats.org/officeDocument/2006/relationships/drawing" Target="../drawings/drawing11.xml"/><Relationship Id="rId1" Type="http://schemas.openxmlformats.org/officeDocument/2006/relationships/printerSettings" Target="../printerSettings/printerSettings10.bin"/><Relationship Id="rId6" Type="http://schemas.openxmlformats.org/officeDocument/2006/relationships/comments" Target="../comments5.xml"/><Relationship Id="rId5" Type="http://schemas.openxmlformats.org/officeDocument/2006/relationships/queryTable" Target="../queryTables/queryTable2.xml"/><Relationship Id="rId4" Type="http://schemas.openxmlformats.org/officeDocument/2006/relationships/queryTable" Target="../queryTables/queryTable1.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7.vml"/><Relationship Id="rId7" Type="http://schemas.microsoft.com/office/2017/10/relationships/threadedComment" Target="../threadedComments/threadedComment3.xml"/><Relationship Id="rId2" Type="http://schemas.openxmlformats.org/officeDocument/2006/relationships/drawing" Target="../drawings/drawing12.xml"/><Relationship Id="rId1" Type="http://schemas.openxmlformats.org/officeDocument/2006/relationships/printerSettings" Target="../printerSettings/printerSettings11.bin"/><Relationship Id="rId6" Type="http://schemas.openxmlformats.org/officeDocument/2006/relationships/comments" Target="../comments6.xml"/><Relationship Id="rId5" Type="http://schemas.openxmlformats.org/officeDocument/2006/relationships/queryTable" Target="../queryTables/queryTable4.xml"/><Relationship Id="rId4" Type="http://schemas.openxmlformats.org/officeDocument/2006/relationships/queryTable" Target="../queryTables/queryTable3.xml"/></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2.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hyperlink" Target="mailto:Nome_Respons&#225;vel@gmail.com" TargetMode="External"/><Relationship Id="rId7" Type="http://schemas.openxmlformats.org/officeDocument/2006/relationships/vmlDrawing" Target="../drawings/vmlDrawing1.vml"/><Relationship Id="rId2" Type="http://schemas.openxmlformats.org/officeDocument/2006/relationships/hyperlink" Target="mailto:Nome_Respons&#225;vel@orgao.com" TargetMode="External"/><Relationship Id="rId1" Type="http://schemas.openxmlformats.org/officeDocument/2006/relationships/hyperlink" Target="mailto:Nome_Respons&#225;vel@orgao.com" TargetMode="External"/><Relationship Id="rId6" Type="http://schemas.openxmlformats.org/officeDocument/2006/relationships/drawing" Target="../drawings/drawing1.xml"/><Relationship Id="rId5" Type="http://schemas.openxmlformats.org/officeDocument/2006/relationships/printerSettings" Target="../printerSettings/printerSettings2.bin"/><Relationship Id="rId4" Type="http://schemas.openxmlformats.org/officeDocument/2006/relationships/hyperlink" Target="mailto:Nome_Respons&#225;vel@orgao.com" TargetMode="Externa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24DC76-0293-41BF-9CF1-0B063FF54185}">
  <sheetPr codeName="Sheet9"/>
  <dimension ref="B2:K303"/>
  <sheetViews>
    <sheetView showGridLines="0" topLeftCell="A67" zoomScale="80" zoomScaleNormal="80" workbookViewId="0">
      <selection activeCell="B255" sqref="B255"/>
    </sheetView>
  </sheetViews>
  <sheetFormatPr defaultColWidth="8.88671875" defaultRowHeight="14.4"/>
  <cols>
    <col min="1" max="1" width="8.88671875" style="2"/>
    <col min="2" max="2" width="76.109375" style="2" customWidth="1"/>
    <col min="3" max="4" width="44.109375" style="2" customWidth="1"/>
    <col min="5" max="5" width="21.44140625" style="2" customWidth="1"/>
    <col min="6" max="6" width="35.44140625" style="2" customWidth="1"/>
    <col min="7" max="7" width="24.88671875" style="2" customWidth="1"/>
    <col min="8" max="16384" width="8.88671875" style="2"/>
  </cols>
  <sheetData>
    <row r="2" spans="2:11" ht="21">
      <c r="B2" s="336" t="s">
        <v>0</v>
      </c>
      <c r="C2" s="336"/>
      <c r="D2" s="336"/>
      <c r="E2" s="336"/>
      <c r="F2" s="336"/>
      <c r="G2" s="336"/>
      <c r="H2" s="336"/>
      <c r="I2" s="336"/>
      <c r="J2" s="336"/>
      <c r="K2" s="336"/>
    </row>
    <row r="4" spans="2:11">
      <c r="B4" s="218" t="s">
        <v>1</v>
      </c>
      <c r="C4" s="219" t="s">
        <v>2</v>
      </c>
      <c r="G4" s="220" t="s">
        <v>3</v>
      </c>
    </row>
    <row r="5" spans="2:11">
      <c r="B5" s="2" t="s">
        <v>4</v>
      </c>
      <c r="C5" s="2" t="str" cm="1">
        <f t="array" ref="C5:C247">_xlfn._xlws.FILTER(Table4[LISTA DE ÓRGÃOS/INSTITUIÇÕES],ISNUMBER(FIND(FORM1!C6,Table4[LISTA DE ÓRGÃOS/INSTITUIÇÕES])),"Fora da Lista")</f>
        <v>Ministério da Economia - ME</v>
      </c>
      <c r="D5" s="221" t="s">
        <v>5</v>
      </c>
      <c r="G5" s="222">
        <v>44854</v>
      </c>
    </row>
    <row r="6" spans="2:11">
      <c r="B6" s="2" t="s">
        <v>6</v>
      </c>
      <c r="C6" s="2" t="str">
        <v>Advocacia Geral da União – AGU</v>
      </c>
      <c r="D6" s="126">
        <v>1</v>
      </c>
    </row>
    <row r="7" spans="2:11">
      <c r="B7" s="2" t="s">
        <v>7</v>
      </c>
      <c r="C7" s="2" t="str">
        <v>Controladoria-Geral da União – CGU</v>
      </c>
      <c r="D7" s="126">
        <v>2</v>
      </c>
    </row>
    <row r="8" spans="2:11">
      <c r="B8" s="2" t="s">
        <v>8</v>
      </c>
      <c r="C8" s="2" t="str">
        <v>Gabinete de Segurança Institucional da Presidência da República - GSI/PR</v>
      </c>
      <c r="D8" s="126">
        <v>3</v>
      </c>
    </row>
    <row r="9" spans="2:11">
      <c r="B9" s="2" t="s">
        <v>9</v>
      </c>
      <c r="C9" s="2" t="str">
        <v>Ministério da Agricultura, Pecuária e Abastecimento – MAPA</v>
      </c>
      <c r="D9" s="126">
        <v>4</v>
      </c>
    </row>
    <row r="10" spans="2:11">
      <c r="B10" s="2" t="s">
        <v>10</v>
      </c>
      <c r="C10" s="2" t="str">
        <v>Ministério da Cidadania - MCIDADANIA</v>
      </c>
      <c r="D10" s="126">
        <v>5</v>
      </c>
    </row>
    <row r="11" spans="2:11">
      <c r="B11" s="2" t="s">
        <v>11</v>
      </c>
      <c r="C11" s="2" t="str">
        <v>Ministério da Ciência, Tecnologia, Inovações e Comunicações – MCTIC</v>
      </c>
    </row>
    <row r="12" spans="2:11">
      <c r="B12" s="2" t="s">
        <v>12</v>
      </c>
      <c r="C12" s="2" t="str">
        <v>Ministério das Comunicações - MCOM</v>
      </c>
    </row>
    <row r="13" spans="2:11">
      <c r="B13" s="2" t="s">
        <v>13</v>
      </c>
      <c r="C13" s="2" t="str">
        <v>Ministério da Defesa – MD</v>
      </c>
    </row>
    <row r="14" spans="2:11">
      <c r="B14" s="2" t="s">
        <v>4</v>
      </c>
      <c r="C14" s="2" t="str">
        <v>Ministério da Economia - ME</v>
      </c>
    </row>
    <row r="15" spans="2:11">
      <c r="B15" s="2" t="s">
        <v>14</v>
      </c>
      <c r="C15" s="2" t="str">
        <v>Ministério da Educação – MEC</v>
      </c>
    </row>
    <row r="16" spans="2:11">
      <c r="B16" s="2" t="s">
        <v>15</v>
      </c>
      <c r="C16" s="2" t="str">
        <v>Ministério da Infraestrutura – MINFRA</v>
      </c>
    </row>
    <row r="17" spans="2:3">
      <c r="B17" s="2" t="s">
        <v>16</v>
      </c>
      <c r="C17" s="2" t="str">
        <v>Ministério da Justiça e Segurança Pública – MJSP</v>
      </c>
    </row>
    <row r="18" spans="2:3">
      <c r="B18" s="2" t="s">
        <v>17</v>
      </c>
      <c r="C18" s="2" t="str">
        <v>Ministério da Mulher, da Família e dos Direitos Humanos - MMFDH</v>
      </c>
    </row>
    <row r="19" spans="2:3">
      <c r="B19" s="2" t="s">
        <v>18</v>
      </c>
      <c r="C19" s="2" t="str">
        <v>Ministério da Saúde – MS</v>
      </c>
    </row>
    <row r="20" spans="2:3">
      <c r="B20" s="2" t="s">
        <v>19</v>
      </c>
      <c r="C20" s="2" t="str">
        <v>Ministério das Relações Exteriores – MRE</v>
      </c>
    </row>
    <row r="21" spans="2:3">
      <c r="B21" s="2" t="s">
        <v>20</v>
      </c>
      <c r="C21" s="2" t="str">
        <v>Ministério de Minas e Energia – MME</v>
      </c>
    </row>
    <row r="22" spans="2:3">
      <c r="B22" s="2" t="s">
        <v>21</v>
      </c>
      <c r="C22" s="2" t="str">
        <v>Ministério do Desenvolvimento Regional - MDR</v>
      </c>
    </row>
    <row r="23" spans="2:3">
      <c r="B23" s="2" t="s">
        <v>22</v>
      </c>
      <c r="C23" s="2" t="str">
        <v>Ministério do Meio Ambiente – MMA</v>
      </c>
    </row>
    <row r="24" spans="2:3">
      <c r="B24" s="2" t="s">
        <v>23</v>
      </c>
      <c r="C24" s="2" t="str">
        <v>Ministério do Trabalho e Previdência - MTB</v>
      </c>
    </row>
    <row r="25" spans="2:3">
      <c r="B25" s="2" t="s">
        <v>24</v>
      </c>
      <c r="C25" s="2" t="str">
        <v>Ministério do Turismo – Mtur</v>
      </c>
    </row>
    <row r="26" spans="2:3">
      <c r="B26" s="2" t="s">
        <v>25</v>
      </c>
      <c r="C26" s="2" t="str">
        <v>Secretaria Geral da Presidência da República – SGPR</v>
      </c>
    </row>
    <row r="27" spans="2:3">
      <c r="B27" s="2" t="s">
        <v>26</v>
      </c>
      <c r="C27" s="2" t="str">
        <v>Agência Brasileira de Inteligência – ABIN</v>
      </c>
    </row>
    <row r="28" spans="2:3">
      <c r="B28" s="2" t="s">
        <v>27</v>
      </c>
      <c r="C28" s="2" t="str">
        <v>Arquivo Nacional – AN</v>
      </c>
    </row>
    <row r="29" spans="2:3">
      <c r="B29" s="2" t="s">
        <v>28</v>
      </c>
      <c r="C29" s="2" t="str">
        <v>Casa Civil - CC</v>
      </c>
    </row>
    <row r="30" spans="2:3">
      <c r="B30" s="2" t="s">
        <v>29</v>
      </c>
      <c r="C30" s="2" t="str">
        <v>Centro de Tecnologia da Informação Renato Archer – CTI</v>
      </c>
    </row>
    <row r="31" spans="2:3">
      <c r="B31" s="2" t="s">
        <v>30</v>
      </c>
      <c r="C31" s="2" t="str">
        <v>Centro de Tecnologia Mineral – CETEM</v>
      </c>
    </row>
    <row r="32" spans="2:3">
      <c r="B32" s="2" t="s">
        <v>31</v>
      </c>
      <c r="C32" s="2" t="str">
        <v>Centro Gestor e Operacional do Sistema de Proteção da Amazônia - CENSIPAM</v>
      </c>
    </row>
    <row r="33" spans="2:3">
      <c r="B33" s="2" t="s">
        <v>32</v>
      </c>
      <c r="C33" s="2" t="str">
        <v>Comando da Aeronáutica – COMAER</v>
      </c>
    </row>
    <row r="34" spans="2:3">
      <c r="B34" s="2" t="s">
        <v>33</v>
      </c>
      <c r="C34" s="2" t="str">
        <v>Comando da Marinha – CMAR</v>
      </c>
    </row>
    <row r="35" spans="2:3">
      <c r="B35" s="2" t="s">
        <v>34</v>
      </c>
      <c r="C35" s="2" t="str">
        <v>Comando do Exército – CEX</v>
      </c>
    </row>
    <row r="36" spans="2:3">
      <c r="B36" s="2" t="s">
        <v>18</v>
      </c>
      <c r="C36" s="2" t="str">
        <v>Ministério da Saúde – MS</v>
      </c>
    </row>
    <row r="37" spans="2:3">
      <c r="B37" s="2" t="s">
        <v>35</v>
      </c>
      <c r="C37" s="2" t="str">
        <v>Coordenação-Geral de Gestão de Portos do MINFRA</v>
      </c>
    </row>
    <row r="38" spans="2:3">
      <c r="B38" s="2" t="s">
        <v>36</v>
      </c>
      <c r="C38" s="2" t="str">
        <v>Coordenação-Geral de Projetos Especiais de Tecnologia da lnformação - CGPTI do MAPA</v>
      </c>
    </row>
    <row r="39" spans="2:3">
      <c r="B39" s="2" t="s">
        <v>37</v>
      </c>
      <c r="C39" s="2" t="str">
        <v>Secretaria Nacional de Assistência Social do MCIDADANIA</v>
      </c>
    </row>
    <row r="40" spans="2:3">
      <c r="B40" s="2" t="s">
        <v>38</v>
      </c>
      <c r="C40" s="2" t="str">
        <v>Secretaria de Avaliação e Gestão da Informação do MCIDADANIA</v>
      </c>
    </row>
    <row r="41" spans="2:3">
      <c r="B41" s="2" t="s">
        <v>39</v>
      </c>
      <c r="C41" s="2" t="str">
        <v>Secretaria Nacional do Cadastro Único - SECAD</v>
      </c>
    </row>
    <row r="42" spans="2:3">
      <c r="B42" s="2" t="s">
        <v>40</v>
      </c>
      <c r="C42" s="2" t="str">
        <v>Departamento de Polícia Federal - DPF</v>
      </c>
    </row>
    <row r="43" spans="2:3">
      <c r="B43" s="2" t="s">
        <v>41</v>
      </c>
      <c r="C43" s="2" t="str">
        <v>Departamento de Polícia Rodoviária Federal - DPRF</v>
      </c>
    </row>
    <row r="44" spans="2:3">
      <c r="B44" s="2" t="s">
        <v>42</v>
      </c>
      <c r="C44" s="2" t="str">
        <v>Secretaria Nacional de Trânsito - SNT</v>
      </c>
    </row>
    <row r="45" spans="2:3">
      <c r="B45" s="2" t="s">
        <v>43</v>
      </c>
      <c r="C45" s="2" t="str">
        <v>Departamento Penitenciário Nacional - DEPEN</v>
      </c>
    </row>
    <row r="46" spans="2:3">
      <c r="B46" s="2" t="s">
        <v>44</v>
      </c>
      <c r="C46" s="2" t="str">
        <v>Departamento Nacional de Registro Empresarial e Integração - DREI</v>
      </c>
    </row>
    <row r="47" spans="2:3">
      <c r="B47" s="2" t="s">
        <v>45</v>
      </c>
      <c r="C47" s="2" t="str">
        <v>Hospital das Forças Armadas – HFA</v>
      </c>
    </row>
    <row r="48" spans="2:3">
      <c r="B48" s="2" t="s">
        <v>46</v>
      </c>
      <c r="C48" s="2" t="str">
        <v>Imprensa Nacional – IN</v>
      </c>
    </row>
    <row r="49" spans="2:3">
      <c r="B49" s="2" t="s">
        <v>47</v>
      </c>
      <c r="C49" s="2" t="str">
        <v>Instituto Brasileiro de Informação em Ciência e Tecnologia – IBICT</v>
      </c>
    </row>
    <row r="50" spans="2:3">
      <c r="B50" s="2" t="s">
        <v>48</v>
      </c>
      <c r="C50" s="2" t="str">
        <v>Instituto Nacional de Câncer José Alencar Gomes da Silva - INCA</v>
      </c>
    </row>
    <row r="51" spans="2:3">
      <c r="B51" s="2" t="s">
        <v>49</v>
      </c>
      <c r="C51" s="2" t="str">
        <v>Instituto Nacional de Cardiologia – INC/SAS</v>
      </c>
    </row>
    <row r="52" spans="2:3">
      <c r="B52" s="2" t="s">
        <v>50</v>
      </c>
      <c r="C52" s="2" t="str">
        <v>Instituto Nacional de Meteorologia - INMET</v>
      </c>
    </row>
    <row r="53" spans="2:3">
      <c r="B53" s="2" t="s">
        <v>51</v>
      </c>
      <c r="C53" s="2" t="str">
        <v>Instituto Nacional de Pesquisas da Amazônia - INPA</v>
      </c>
    </row>
    <row r="54" spans="2:3">
      <c r="B54" s="2" t="s">
        <v>52</v>
      </c>
      <c r="C54" s="2" t="str">
        <v>Instituto Nacional de Pesquisas Espaciais – INPE-MCT</v>
      </c>
    </row>
    <row r="55" spans="2:3">
      <c r="B55" s="2" t="s">
        <v>53</v>
      </c>
      <c r="C55" s="2" t="str">
        <v>Instituto Nacional de Educação de Surdos</v>
      </c>
    </row>
    <row r="56" spans="2:3">
      <c r="B56" s="2" t="s">
        <v>54</v>
      </c>
      <c r="C56" s="2" t="str">
        <v>Instituto Nacional de Tecnologia – INT</v>
      </c>
    </row>
    <row r="57" spans="2:3">
      <c r="B57" s="2" t="s">
        <v>55</v>
      </c>
      <c r="C57" s="2" t="str">
        <v>Instituto Nacional de Tecnologia da Informação – ITI</v>
      </c>
    </row>
    <row r="58" spans="2:3">
      <c r="B58" s="2" t="s">
        <v>56</v>
      </c>
      <c r="C58" s="2" t="str">
        <v>Laboratório Nacional de Computação Científica – LNCC-MCT</v>
      </c>
    </row>
    <row r="59" spans="2:3">
      <c r="B59" s="2" t="s">
        <v>57</v>
      </c>
      <c r="C59" s="2" t="str">
        <v>Museu de Astronomia e Ciências Afins – MAST</v>
      </c>
    </row>
    <row r="60" spans="2:3">
      <c r="B60" s="2" t="s">
        <v>58</v>
      </c>
      <c r="C60" s="2" t="str">
        <v>Museu Paraense Emílio Goeldi – MPEG</v>
      </c>
    </row>
    <row r="61" spans="2:3">
      <c r="B61" s="2" t="s">
        <v>59</v>
      </c>
      <c r="C61" s="2" t="str">
        <v>Observatório Nacional – ON</v>
      </c>
    </row>
    <row r="62" spans="2:3">
      <c r="B62" s="2" t="s">
        <v>60</v>
      </c>
      <c r="C62" s="2" t="str">
        <v>Procuradoria-Geral da Fazenda Nacional – PGFN</v>
      </c>
    </row>
    <row r="63" spans="2:3">
      <c r="B63" s="2" t="s">
        <v>61</v>
      </c>
      <c r="C63" s="2" t="str">
        <v>Secretaria da Receita Federal do Brasil – RFB</v>
      </c>
    </row>
    <row r="64" spans="2:3">
      <c r="B64" s="2" t="s">
        <v>62</v>
      </c>
      <c r="C64" s="2" t="str">
        <v>Secretaria de Coordenação e Governança das Empresas Estatais - SEST</v>
      </c>
    </row>
    <row r="65" spans="2:3">
      <c r="B65" s="2" t="s">
        <v>63</v>
      </c>
      <c r="C65" s="2" t="str">
        <v>Secretaria de Gestão - SEGES</v>
      </c>
    </row>
    <row r="66" spans="2:3">
      <c r="B66" s="2" t="s">
        <v>64</v>
      </c>
      <c r="C66" s="2" t="str">
        <v>Secretaria de Gestão de Pessoas - SGP</v>
      </c>
    </row>
    <row r="67" spans="2:3">
      <c r="B67" s="2" t="s">
        <v>65</v>
      </c>
      <c r="C67" s="2" t="str">
        <v>Secretaria de Orçamento Federal - SOF</v>
      </c>
    </row>
    <row r="68" spans="2:3">
      <c r="B68" s="2" t="s">
        <v>66</v>
      </c>
      <c r="C68" s="2" t="str">
        <v>Secretaria do Patrimônio da União - SPU</v>
      </c>
    </row>
    <row r="69" spans="2:3">
      <c r="B69" s="2" t="s">
        <v>67</v>
      </c>
      <c r="C69" s="2" t="str">
        <v>Secretaria do Tesouro Nacional - STN</v>
      </c>
    </row>
    <row r="70" spans="2:3">
      <c r="B70" s="2" t="s">
        <v>68</v>
      </c>
      <c r="C70" s="2" t="str">
        <v>Secretaria Nacional do Consumidor – SENACON</v>
      </c>
    </row>
    <row r="71" spans="2:3">
      <c r="B71" s="2" t="s">
        <v>69</v>
      </c>
      <c r="C71" s="2" t="str">
        <v>Secretaria Nacional de Renda de Cidadania - SENARC</v>
      </c>
    </row>
    <row r="72" spans="2:3">
      <c r="B72" s="2" t="s">
        <v>70</v>
      </c>
      <c r="C72" s="2" t="str">
        <v>Agência Espacial Brasileira – AEB</v>
      </c>
    </row>
    <row r="73" spans="2:3">
      <c r="B73" s="2" t="s">
        <v>71</v>
      </c>
      <c r="C73" s="2" t="str">
        <v>Agência Nacional de Águas – ANA</v>
      </c>
    </row>
    <row r="74" spans="2:3">
      <c r="B74" s="2" t="s">
        <v>72</v>
      </c>
      <c r="C74" s="2" t="str">
        <v>Agência Nacional de Aviação Civil – ANAC</v>
      </c>
    </row>
    <row r="75" spans="2:3">
      <c r="B75" s="2" t="s">
        <v>73</v>
      </c>
      <c r="C75" s="2" t="str">
        <v>Agência Nacional de Energia Elétrica – ANEEL</v>
      </c>
    </row>
    <row r="76" spans="2:3">
      <c r="B76" s="2" t="s">
        <v>74</v>
      </c>
      <c r="C76" s="2" t="str">
        <v>Agência Nacional de Mineração - ANM</v>
      </c>
    </row>
    <row r="77" spans="2:3">
      <c r="B77" s="2" t="s">
        <v>75</v>
      </c>
      <c r="C77" s="2" t="str">
        <v>Autoridade Nacional de Proteção de Dados - ANPD</v>
      </c>
    </row>
    <row r="78" spans="2:3">
      <c r="B78" s="2" t="s">
        <v>76</v>
      </c>
      <c r="C78" s="2" t="str">
        <v>Agência Nacional de Saúde Suplementar – ANS</v>
      </c>
    </row>
    <row r="79" spans="2:3">
      <c r="B79" s="2" t="s">
        <v>77</v>
      </c>
      <c r="C79" s="2" t="str">
        <v>Agência Nacional de Telecomunicações – ANATEL</v>
      </c>
    </row>
    <row r="80" spans="2:3">
      <c r="B80" s="2" t="s">
        <v>78</v>
      </c>
      <c r="C80" s="2" t="str">
        <v>Agência Nacional de Transportes Aquaviários – ANTAQ</v>
      </c>
    </row>
    <row r="81" spans="2:3">
      <c r="B81" s="2" t="s">
        <v>79</v>
      </c>
      <c r="C81" s="2" t="str">
        <v>Agência Nacional de Transportes Terrestres – ANTT</v>
      </c>
    </row>
    <row r="82" spans="2:3">
      <c r="B82" s="2" t="s">
        <v>80</v>
      </c>
      <c r="C82" s="2" t="str">
        <v>Agência Nacional de Vigilância Sanitária – ANVISA</v>
      </c>
    </row>
    <row r="83" spans="2:3">
      <c r="B83" s="2" t="s">
        <v>81</v>
      </c>
      <c r="C83" s="2" t="str">
        <v>Agência Nacional do Cinema – ANCINE</v>
      </c>
    </row>
    <row r="84" spans="2:3">
      <c r="B84" s="2" t="s">
        <v>82</v>
      </c>
      <c r="C84" s="2" t="str">
        <v>Agência Nacional do Petróleo, Gás Natural e Biocombustíveis – ANP</v>
      </c>
    </row>
    <row r="85" spans="2:3">
      <c r="B85" s="2" t="s">
        <v>83</v>
      </c>
      <c r="C85" s="2" t="str">
        <v>Banco Central do Brasil – BACEN</v>
      </c>
    </row>
    <row r="86" spans="2:3">
      <c r="B86" s="2" t="s">
        <v>84</v>
      </c>
      <c r="C86" s="2" t="str">
        <v>Conselho Administrativo de Defesa Econômica – CADE</v>
      </c>
    </row>
    <row r="87" spans="2:3">
      <c r="B87" s="2" t="s">
        <v>85</v>
      </c>
      <c r="C87" s="2" t="str">
        <v>Centro Federal de Educação Tecnológica Celso Suckow da Fonseca - CEFET- RJ</v>
      </c>
    </row>
    <row r="88" spans="2:3">
      <c r="B88" s="2" t="s">
        <v>86</v>
      </c>
      <c r="C88" s="2" t="str">
        <v>Centro Federal de Educação Tecnológica de Minas Gerais – CEFET – MG</v>
      </c>
    </row>
    <row r="89" spans="2:3">
      <c r="B89" s="2" t="s">
        <v>87</v>
      </c>
      <c r="C89" s="2" t="str">
        <v>Colégio Pedro II – CP II</v>
      </c>
    </row>
    <row r="90" spans="2:3">
      <c r="B90" s="2" t="s">
        <v>88</v>
      </c>
      <c r="C90" s="2" t="str">
        <v>Comissão de Valores Mobiliários – CVM</v>
      </c>
    </row>
    <row r="91" spans="2:3">
      <c r="B91" s="2" t="s">
        <v>89</v>
      </c>
      <c r="C91" s="2" t="str">
        <v>Comissão Nacional de Energia Nuclear – CNEN</v>
      </c>
    </row>
    <row r="92" spans="2:3">
      <c r="B92" s="2" t="s">
        <v>90</v>
      </c>
      <c r="C92" s="2" t="str">
        <v>Companhia Docas do Pará</v>
      </c>
    </row>
    <row r="93" spans="2:3">
      <c r="B93" s="2" t="s">
        <v>91</v>
      </c>
      <c r="C93" s="2" t="str">
        <v>Conselho Nacional de Desenvolvimento Científico e Tecnológico – CNPQ</v>
      </c>
    </row>
    <row r="94" spans="2:3">
      <c r="B94" s="2" t="s">
        <v>92</v>
      </c>
      <c r="C94" s="2" t="str">
        <v>Coordenação de Aperfeiçoamento de Pessoal de Nível Superior – CAPES</v>
      </c>
    </row>
    <row r="95" spans="2:3">
      <c r="B95" s="2" t="s">
        <v>93</v>
      </c>
      <c r="C95" s="2" t="str">
        <v>Departamento Nacional de Infraestrutura de Transportes – DNIT</v>
      </c>
    </row>
    <row r="96" spans="2:3">
      <c r="B96" s="2" t="s">
        <v>94</v>
      </c>
      <c r="C96" s="2" t="str">
        <v>Departamento Nacional de Obras Contra as Secas – DNOCS</v>
      </c>
    </row>
    <row r="97" spans="2:3">
      <c r="B97" s="2" t="s">
        <v>95</v>
      </c>
      <c r="C97" s="2" t="str">
        <v>Empresa Brasil de Comunicação – EBC</v>
      </c>
    </row>
    <row r="98" spans="2:3">
      <c r="B98" s="2" t="s">
        <v>96</v>
      </c>
      <c r="C98" s="2" t="str">
        <v>Empresa de Planejamento e Logística - EPL</v>
      </c>
    </row>
    <row r="99" spans="2:3">
      <c r="B99" s="2" t="s">
        <v>97</v>
      </c>
      <c r="C99" s="2" t="str">
        <v>Empresa Brasileira de Infraestrutura Aeroportuária - INFRAERO</v>
      </c>
    </row>
    <row r="100" spans="2:3">
      <c r="B100" s="2" t="s">
        <v>98</v>
      </c>
      <c r="C100" s="2" t="str">
        <v>Empresa Gerencial de Projetos Navais – EMGEPRON</v>
      </c>
    </row>
    <row r="101" spans="2:3">
      <c r="B101" s="2" t="s">
        <v>99</v>
      </c>
      <c r="C101" s="2" t="str">
        <v>Fundação Alexandre de Gusmão – FUNAG</v>
      </c>
    </row>
    <row r="102" spans="2:3">
      <c r="B102" s="2" t="s">
        <v>100</v>
      </c>
      <c r="C102" s="2" t="str">
        <v>Fundação Biblioteca Nacional – FBN</v>
      </c>
    </row>
    <row r="103" spans="2:3">
      <c r="B103" s="2" t="s">
        <v>101</v>
      </c>
      <c r="C103" s="2" t="str">
        <v>Fundação Casa de Rui Barbosa – FCRB</v>
      </c>
    </row>
    <row r="104" spans="2:3">
      <c r="B104" s="2" t="s">
        <v>102</v>
      </c>
      <c r="C104" s="2" t="str">
        <v>Fundação Cultural Palmares – FCP</v>
      </c>
    </row>
    <row r="105" spans="2:3">
      <c r="B105" s="2" t="s">
        <v>103</v>
      </c>
      <c r="C105" s="2" t="str">
        <v>Fundação Escola Nacional de Administração Pública - ENAP</v>
      </c>
    </row>
    <row r="106" spans="2:3">
      <c r="B106" s="2" t="s">
        <v>104</v>
      </c>
      <c r="C106" s="2" t="str">
        <v>Fundação Instituto Brasileiro de Geografia e Estatística – IBGE</v>
      </c>
    </row>
    <row r="107" spans="2:3">
      <c r="B107" s="2" t="s">
        <v>105</v>
      </c>
      <c r="C107" s="2" t="str">
        <v>Fundação Instituto de Pesquisa Econômica Aplicada - IPEA</v>
      </c>
    </row>
    <row r="108" spans="2:3">
      <c r="B108" s="2" t="s">
        <v>106</v>
      </c>
      <c r="C108" s="2" t="str">
        <v>Fundação Joaquim Nabuco – FUNDAJ</v>
      </c>
    </row>
    <row r="109" spans="2:3">
      <c r="B109" s="2" t="s">
        <v>107</v>
      </c>
      <c r="C109" s="2" t="str">
        <v>Fundação Jorge Duprat Figueiredo, de Segurança e Medicina do Trabalho – FUNDACENTRO</v>
      </c>
    </row>
    <row r="110" spans="2:3">
      <c r="B110" s="2" t="s">
        <v>108</v>
      </c>
      <c r="C110" s="2" t="str">
        <v>Fundação Nacional de Artes – FUNARTE</v>
      </c>
    </row>
    <row r="111" spans="2:3">
      <c r="B111" s="2" t="s">
        <v>109</v>
      </c>
      <c r="C111" s="2" t="str">
        <v>Fundação Nacional de Saúde – FUNASA</v>
      </c>
    </row>
    <row r="112" spans="2:3">
      <c r="B112" s="2" t="s">
        <v>110</v>
      </c>
      <c r="C112" s="2" t="str">
        <v>Fundação Nacional do Índio – FUNAI</v>
      </c>
    </row>
    <row r="113" spans="2:3">
      <c r="B113" s="2" t="s">
        <v>111</v>
      </c>
      <c r="C113" s="2" t="str">
        <v>Fundação Oswaldo Cruz – FIOCRUZ</v>
      </c>
    </row>
    <row r="114" spans="2:3">
      <c r="B114" s="2" t="s">
        <v>112</v>
      </c>
      <c r="C114" s="2" t="str">
        <v>Fundação Universidade de Brasília – UNB</v>
      </c>
    </row>
    <row r="115" spans="2:3">
      <c r="B115" s="2" t="s">
        <v>113</v>
      </c>
      <c r="C115" s="2" t="str">
        <v>Fundação Universidade do Amazonas – UFAM</v>
      </c>
    </row>
    <row r="116" spans="2:3">
      <c r="B116" s="2" t="s">
        <v>114</v>
      </c>
      <c r="C116" s="2" t="str">
        <v>Fundação Universidade do Rio Grande – FURG</v>
      </c>
    </row>
    <row r="117" spans="2:3">
      <c r="B117" s="2" t="s">
        <v>115</v>
      </c>
      <c r="C117" s="2" t="str">
        <v>Fundação Universidade Federal da Grande Dourados – UFGD</v>
      </c>
    </row>
    <row r="118" spans="2:3">
      <c r="B118" s="2" t="s">
        <v>116</v>
      </c>
      <c r="C118" s="2" t="str">
        <v>Fundação Universidade Federal de Ciências da Saúde de Porto Alegre – UFCSPA</v>
      </c>
    </row>
    <row r="119" spans="2:3">
      <c r="B119" s="2" t="s">
        <v>117</v>
      </c>
      <c r="C119" s="2" t="str">
        <v>Fundação Universidade Federal de Mato Grosso – UFMT</v>
      </c>
    </row>
    <row r="120" spans="2:3">
      <c r="B120" s="2" t="s">
        <v>118</v>
      </c>
      <c r="C120" s="2" t="str">
        <v>Fundação Universidade Federal de Ouro Preto – UFOP</v>
      </c>
    </row>
    <row r="121" spans="2:3">
      <c r="B121" s="2" t="s">
        <v>119</v>
      </c>
      <c r="C121" s="2" t="str">
        <v>Fundação Universidade Federal de Pelotas – UFPel</v>
      </c>
    </row>
    <row r="122" spans="2:3">
      <c r="B122" s="2" t="s">
        <v>120</v>
      </c>
      <c r="C122" s="2" t="str">
        <v>Fundação Universidade Federal de Rondônia – UNIR</v>
      </c>
    </row>
    <row r="123" spans="2:3">
      <c r="B123" s="2" t="s">
        <v>121</v>
      </c>
      <c r="C123" s="2" t="str">
        <v>Fundação Universidade Federal de Roraima – UFRR</v>
      </c>
    </row>
    <row r="124" spans="2:3">
      <c r="B124" s="2" t="s">
        <v>122</v>
      </c>
      <c r="C124" s="2" t="str">
        <v>Fundação Universidade Federal de São Carlos – UFSCar</v>
      </c>
    </row>
    <row r="125" spans="2:3">
      <c r="B125" s="2" t="s">
        <v>123</v>
      </c>
      <c r="C125" s="2" t="str">
        <v>Fundação Universidade Federal de São João Del Rei – FUNREI</v>
      </c>
    </row>
    <row r="126" spans="2:3">
      <c r="B126" s="2" t="s">
        <v>124</v>
      </c>
      <c r="C126" s="2" t="str">
        <v>Fundação Universidade Federal de Sergipe – UFS</v>
      </c>
    </row>
    <row r="127" spans="2:3">
      <c r="B127" s="2" t="s">
        <v>125</v>
      </c>
      <c r="C127" s="2" t="str">
        <v>Fundação Universidade Federal de Viçosa – UFV</v>
      </c>
    </row>
    <row r="128" spans="2:3">
      <c r="B128" s="2" t="s">
        <v>126</v>
      </c>
      <c r="C128" s="2" t="str">
        <v>Fundação Universidade Federal do ABC – UFABC</v>
      </c>
    </row>
    <row r="129" spans="2:3">
      <c r="B129" s="2" t="s">
        <v>127</v>
      </c>
      <c r="C129" s="2" t="str">
        <v>Fundação Universidade Federal do Acre – UFAC</v>
      </c>
    </row>
    <row r="130" spans="2:3">
      <c r="B130" s="2" t="s">
        <v>128</v>
      </c>
      <c r="C130" s="2" t="str">
        <v>Fundação Universidade Federal do Amapá – UNIFAP</v>
      </c>
    </row>
    <row r="131" spans="2:3">
      <c r="B131" s="2" t="s">
        <v>129</v>
      </c>
      <c r="C131" s="2" t="str">
        <v>Fundação Universidade Federal do Maranhão – UFMA</v>
      </c>
    </row>
    <row r="132" spans="2:3">
      <c r="B132" s="2" t="s">
        <v>130</v>
      </c>
      <c r="C132" s="2" t="str">
        <v>Fundação Universidade Federal do Mato Grosso do Sul – UFMS</v>
      </c>
    </row>
    <row r="133" spans="2:3">
      <c r="B133" s="2" t="s">
        <v>131</v>
      </c>
      <c r="C133" s="2" t="str">
        <v>Fundação Universidade Federal do Pampa – UNIPAMPA</v>
      </c>
    </row>
    <row r="134" spans="2:3">
      <c r="B134" s="2" t="s">
        <v>132</v>
      </c>
      <c r="C134" s="2" t="str">
        <v>Fundação Universidade Federal do Piauí – UFPI</v>
      </c>
    </row>
    <row r="135" spans="2:3">
      <c r="B135" s="2" t="s">
        <v>133</v>
      </c>
      <c r="C135" s="2" t="str">
        <v>Fundação Universidade Federal do Tocantins – UFT</v>
      </c>
    </row>
    <row r="136" spans="2:3">
      <c r="B136" s="2" t="s">
        <v>134</v>
      </c>
      <c r="C136" s="2" t="str">
        <v>Fundação Universidade Federal do Vale do São Francisco – UNIVASF</v>
      </c>
    </row>
    <row r="137" spans="2:3">
      <c r="B137" s="2" t="s">
        <v>135</v>
      </c>
      <c r="C137" s="2" t="str">
        <v>Fundo Nacional de Desenvolvimento da Educação - FNDE</v>
      </c>
    </row>
    <row r="138" spans="2:3">
      <c r="B138" s="2" t="s">
        <v>136</v>
      </c>
      <c r="C138" s="2" t="str">
        <v>Instituto Brasileiro de Museus – IBRAM</v>
      </c>
    </row>
    <row r="139" spans="2:3">
      <c r="B139" s="2" t="s">
        <v>137</v>
      </c>
      <c r="C139" s="2" t="str">
        <v>Instituto Brasileiro do Meio Ambiente e dos Recursos Naturais Renováveis - IBAMA</v>
      </c>
    </row>
    <row r="140" spans="2:3">
      <c r="B140" s="2" t="s">
        <v>138</v>
      </c>
      <c r="C140" s="2" t="str">
        <v>Instituto Chico Mendes de Conservação da Biodiversidade - ICMBio</v>
      </c>
    </row>
    <row r="141" spans="2:3">
      <c r="B141" s="2" t="s">
        <v>139</v>
      </c>
      <c r="C141" s="2" t="str">
        <v>Instituto de Pesquisas Jardim Botânico do Rio de Janeiro – JBRJ</v>
      </c>
    </row>
    <row r="142" spans="2:3">
      <c r="B142" s="2" t="s">
        <v>140</v>
      </c>
      <c r="C142" s="2" t="str">
        <v>Instituto do Patrimônio Histórico e Artístico Nacional - IPHAN</v>
      </c>
    </row>
    <row r="143" spans="2:3">
      <c r="B143" s="2" t="s">
        <v>141</v>
      </c>
      <c r="C143" s="2" t="str">
        <v>Instituto Federal de Educação, Ciência e Tecnologia Baiano – IFBAIANO</v>
      </c>
    </row>
    <row r="144" spans="2:3">
      <c r="B144" s="2" t="s">
        <v>142</v>
      </c>
      <c r="C144" s="2" t="str">
        <v>Instituto Federal de Educação, Ciência e Tecnologia Catarinense – IFC</v>
      </c>
    </row>
    <row r="145" spans="2:3">
      <c r="B145" s="2" t="s">
        <v>143</v>
      </c>
      <c r="C145" s="2" t="str">
        <v>Instituto Federal de Educação, Ciência e Tecnologia da Bahia – IFBA</v>
      </c>
    </row>
    <row r="146" spans="2:3">
      <c r="B146" s="2" t="s">
        <v>144</v>
      </c>
      <c r="C146" s="2" t="str">
        <v>Instituto Federal de Educação, Ciência e Tecnologia da Paraíba – IFPB</v>
      </c>
    </row>
    <row r="147" spans="2:3">
      <c r="B147" s="2" t="s">
        <v>145</v>
      </c>
      <c r="C147" s="2" t="str">
        <v>Instituto Federal de Educação, Ciência e Tecnologia de Alagoas – IFAL</v>
      </c>
    </row>
    <row r="148" spans="2:3">
      <c r="B148" s="2" t="s">
        <v>146</v>
      </c>
      <c r="C148" s="2" t="str">
        <v>Instituto Federal de Educação, Ciência e Tecnologia de Brasília – IFB</v>
      </c>
    </row>
    <row r="149" spans="2:3">
      <c r="B149" s="2" t="s">
        <v>147</v>
      </c>
      <c r="C149" s="2" t="str">
        <v>Instituto Federal de Educação, Ciência e Tecnologia de Goiás – IFG</v>
      </c>
    </row>
    <row r="150" spans="2:3">
      <c r="B150" s="2" t="s">
        <v>148</v>
      </c>
      <c r="C150" s="2" t="str">
        <v>Instituto Federal de Educação, Ciência e Tecnologia de Mato Grosso - IFMT</v>
      </c>
    </row>
    <row r="151" spans="2:3">
      <c r="B151" s="2" t="s">
        <v>149</v>
      </c>
      <c r="C151" s="2" t="str">
        <v>Instituto Federal de Educação, Ciência e Tecnologia de Minas Gerais – IFMG</v>
      </c>
    </row>
    <row r="152" spans="2:3">
      <c r="B152" s="2" t="s">
        <v>150</v>
      </c>
      <c r="C152" s="2" t="str">
        <v>Instituto Federal de Educação, Ciência e Tecnologia de Pernambuco – IFPE</v>
      </c>
    </row>
    <row r="153" spans="2:3">
      <c r="B153" s="2" t="s">
        <v>151</v>
      </c>
      <c r="C153" s="2" t="str">
        <v>Instituto Federal de Educação, Ciência e Tecnologia de Rondônia – IFRO</v>
      </c>
    </row>
    <row r="154" spans="2:3">
      <c r="B154" s="2" t="s">
        <v>152</v>
      </c>
      <c r="C154" s="2" t="str">
        <v>Instituto Federal de Educação, Ciência e Tecnologia de Roraima – IFRR</v>
      </c>
    </row>
    <row r="155" spans="2:3">
      <c r="B155" s="2" t="s">
        <v>153</v>
      </c>
      <c r="C155" s="2" t="str">
        <v>Instituto Federal de Educação, Ciência e Tecnologia de Santa Catarina – IFSC</v>
      </c>
    </row>
    <row r="156" spans="2:3">
      <c r="B156" s="2" t="s">
        <v>154</v>
      </c>
      <c r="C156" s="2" t="str">
        <v>Instituto Federal de Educação, Ciência e Tecnologia de São Paulo – IFSP</v>
      </c>
    </row>
    <row r="157" spans="2:3">
      <c r="B157" s="2" t="s">
        <v>155</v>
      </c>
      <c r="C157" s="2" t="str">
        <v>Instituto Federal de Educação, Ciência e Tecnologia de Sergipe – IFS</v>
      </c>
    </row>
    <row r="158" spans="2:3">
      <c r="B158" s="2" t="s">
        <v>156</v>
      </c>
      <c r="C158" s="2" t="str">
        <v>Instituto Federal de Educação, Ciência e Tecnologia de Tocantins – IFTO</v>
      </c>
    </row>
    <row r="159" spans="2:3">
      <c r="B159" s="2" t="s">
        <v>157</v>
      </c>
      <c r="C159" s="2" t="str">
        <v>Instituto Federal de Educação, Ciência e Tecnologia do Acre – IFAC</v>
      </c>
    </row>
    <row r="160" spans="2:3">
      <c r="B160" s="2" t="s">
        <v>158</v>
      </c>
      <c r="C160" s="2" t="str">
        <v>Instituto Federal de Educação, Ciência e Tecnologia do Amapá – IFAP</v>
      </c>
    </row>
    <row r="161" spans="2:3">
      <c r="B161" s="2" t="s">
        <v>159</v>
      </c>
      <c r="C161" s="2" t="str">
        <v>Instituto Federal de Educação, Ciência e Tecnologia do Amazonas – IFAM</v>
      </c>
    </row>
    <row r="162" spans="2:3">
      <c r="B162" s="2" t="s">
        <v>160</v>
      </c>
      <c r="C162" s="2" t="str">
        <v>Instituto Federal de Educação, Ciência e Tecnologia do Ceará – IFCE</v>
      </c>
    </row>
    <row r="163" spans="2:3">
      <c r="B163" s="2" t="s">
        <v>161</v>
      </c>
      <c r="C163" s="2" t="str">
        <v>Instituto Federal de Educação, Ciência e Tecnologia do Espírito Santo – IFES</v>
      </c>
    </row>
    <row r="164" spans="2:3">
      <c r="B164" s="2" t="s">
        <v>162</v>
      </c>
      <c r="C164" s="2" t="str">
        <v>Instituto Federal de Educação, Ciência e Tecnologia do Maranhão – IFMA</v>
      </c>
    </row>
    <row r="165" spans="2:3">
      <c r="B165" s="2" t="s">
        <v>163</v>
      </c>
      <c r="C165" s="2" t="str">
        <v>Instituto Federal de Educação, Ciência e Tecnologia do Mato Grosso do Sul – IFMS</v>
      </c>
    </row>
    <row r="166" spans="2:3">
      <c r="B166" s="2" t="s">
        <v>164</v>
      </c>
      <c r="C166" s="2" t="str">
        <v>Instituto Federal de Educação, Ciência e Tecnologia do Norte de Minas Gerais – IFNMG</v>
      </c>
    </row>
    <row r="167" spans="2:3">
      <c r="B167" s="2" t="s">
        <v>165</v>
      </c>
      <c r="C167" s="2" t="str">
        <v>Instituto Federal de Educação, Ciência e Tecnologia do Pará – IFPA</v>
      </c>
    </row>
    <row r="168" spans="2:3">
      <c r="B168" s="2" t="s">
        <v>166</v>
      </c>
      <c r="C168" s="2" t="str">
        <v>Instituto Federal de Educação, Ciência e Tecnologia do Paraná – IFPR</v>
      </c>
    </row>
    <row r="169" spans="2:3">
      <c r="B169" s="2" t="s">
        <v>167</v>
      </c>
      <c r="C169" s="2" t="str">
        <v>Instituto Federal de Educação, Ciência e Tecnologia do Piauí – IFPI</v>
      </c>
    </row>
    <row r="170" spans="2:3">
      <c r="B170" s="2" t="s">
        <v>168</v>
      </c>
      <c r="C170" s="2" t="str">
        <v>Instituto Federal de Educação, Ciência e Tecnologia do Rio de Janeiro – IFRJ</v>
      </c>
    </row>
    <row r="171" spans="2:3">
      <c r="B171" s="2" t="s">
        <v>169</v>
      </c>
      <c r="C171" s="2" t="str">
        <v>Instituto Federal de Educação, Ciência e Tecnologia do Rio Grande do Norte – IFRN</v>
      </c>
    </row>
    <row r="172" spans="2:3">
      <c r="B172" s="2" t="s">
        <v>170</v>
      </c>
      <c r="C172" s="2" t="str">
        <v>Instituto Federal de Educação, Ciência e Tecnologia do Rio Grande do Sul – IFRS</v>
      </c>
    </row>
    <row r="173" spans="2:3">
      <c r="B173" s="2" t="s">
        <v>171</v>
      </c>
      <c r="C173" s="2" t="str">
        <v>Instituto Federal de Educação, Ciência e Tecnologia do Sertão Pernambucano – IFSPE</v>
      </c>
    </row>
    <row r="174" spans="2:3">
      <c r="B174" s="2" t="s">
        <v>172</v>
      </c>
      <c r="C174" s="2" t="str">
        <v>Instituto Federal de Educação, Ciência e Tecnologia do Sul de Minas Gerais – IFMGS</v>
      </c>
    </row>
    <row r="175" spans="2:3">
      <c r="B175" s="2" t="s">
        <v>173</v>
      </c>
      <c r="C175" s="2" t="str">
        <v>Instituto Federal de Educação, Ciência e Tecnologia do Triângulo Mineiro - IFTRIAMG</v>
      </c>
    </row>
    <row r="176" spans="2:3">
      <c r="B176" s="2" t="s">
        <v>174</v>
      </c>
      <c r="C176" s="2" t="str">
        <v>Instituto Federal de Educação, Ciência e Tecnologia Farroupilha – IFFAR</v>
      </c>
    </row>
    <row r="177" spans="2:3">
      <c r="B177" s="2" t="s">
        <v>175</v>
      </c>
      <c r="C177" s="2" t="str">
        <v>Instituto Federal de Educação, Ciência e Tecnologia Fluminense – IFFLU</v>
      </c>
    </row>
    <row r="178" spans="2:3">
      <c r="B178" s="2" t="s">
        <v>176</v>
      </c>
      <c r="C178" s="2" t="str">
        <v>Instituto Federal de Educação, Ciência e Tecnologia Goiano – IF-GOIANO</v>
      </c>
    </row>
    <row r="179" spans="2:3">
      <c r="B179" s="2" t="s">
        <v>177</v>
      </c>
      <c r="C179" s="2" t="str">
        <v>Instituto Federal de Educação, Ciência e Tecnologia Sudeste de Minas Gerais – IFMGSE</v>
      </c>
    </row>
    <row r="180" spans="2:3">
      <c r="B180" s="2" t="s">
        <v>178</v>
      </c>
      <c r="C180" s="2" t="str">
        <v>Instituto Federal de Educação, Ciência e Tecnologia Sul-Rio-Grandense</v>
      </c>
    </row>
    <row r="181" spans="2:3">
      <c r="B181" s="2" t="s">
        <v>179</v>
      </c>
      <c r="C181" s="2" t="str">
        <v>Instituto Nacional da Propriedade Industrial – INPI</v>
      </c>
    </row>
    <row r="182" spans="2:3">
      <c r="B182" s="2" t="s">
        <v>180</v>
      </c>
      <c r="C182" s="2" t="str">
        <v>Instituto Nacional de Colonização e Reforma Agrária - INCRA</v>
      </c>
    </row>
    <row r="183" spans="2:3">
      <c r="B183" s="2" t="s">
        <v>181</v>
      </c>
      <c r="C183" s="2" t="str">
        <v>Instituto Nacional de Estudos e Pesquisas Educacionais Anísio Teixeira - INEP</v>
      </c>
    </row>
    <row r="184" spans="2:3">
      <c r="B184" s="2" t="s">
        <v>182</v>
      </c>
      <c r="C184" s="2" t="str">
        <v>Instituto Nacional de Metrologia, Qualidade e Tecnologia - INMETRO</v>
      </c>
    </row>
    <row r="185" spans="2:3">
      <c r="B185" s="2" t="s">
        <v>55</v>
      </c>
      <c r="C185" s="2" t="str">
        <v>Instituto Nacional de Tecnologia da Informação – ITI</v>
      </c>
    </row>
    <row r="186" spans="2:3">
      <c r="B186" s="2" t="s">
        <v>183</v>
      </c>
      <c r="C186" s="2" t="str">
        <v>Instituto Nacional do Seguro Social – INSS</v>
      </c>
    </row>
    <row r="187" spans="2:3">
      <c r="B187" s="2" t="s">
        <v>184</v>
      </c>
      <c r="C187" s="2" t="str">
        <v>Superintendência da Zona Franca de Manaus – SUFRAMA</v>
      </c>
    </row>
    <row r="188" spans="2:3">
      <c r="B188" s="2" t="s">
        <v>185</v>
      </c>
      <c r="C188" s="2" t="str">
        <v>Superintendência de Seguros Privados – SUSEP</v>
      </c>
    </row>
    <row r="189" spans="2:3">
      <c r="B189" s="2" t="s">
        <v>186</v>
      </c>
      <c r="C189" s="2" t="str">
        <v>Superintendência do Desenvolvimento da Amazônia – SUDAM</v>
      </c>
    </row>
    <row r="190" spans="2:3">
      <c r="B190" s="2" t="s">
        <v>187</v>
      </c>
      <c r="C190" s="2" t="str">
        <v>Superintendência do Desenvolvimento do Centro-Oeste – SUDECO</v>
      </c>
    </row>
    <row r="191" spans="2:3">
      <c r="B191" s="2" t="s">
        <v>188</v>
      </c>
      <c r="C191" s="2" t="str">
        <v>Superintendência do Desenvolvimento do Nordeste – SUDENE</v>
      </c>
    </row>
    <row r="192" spans="2:3">
      <c r="B192" s="2" t="s">
        <v>189</v>
      </c>
      <c r="C192" s="2" t="str">
        <v>Superintendência Nacional de Previdência Complementar – PREVIC</v>
      </c>
    </row>
    <row r="193" spans="2:3">
      <c r="B193" s="2" t="s">
        <v>190</v>
      </c>
      <c r="C193" s="2" t="str">
        <v>Universidade da Integração Internacional da Lusofonia Afro-Brasileira – UNILAB</v>
      </c>
    </row>
    <row r="194" spans="2:3">
      <c r="B194" s="2" t="s">
        <v>191</v>
      </c>
      <c r="C194" s="2" t="str">
        <v>Universidade Federal da Bahia – UFBA</v>
      </c>
    </row>
    <row r="195" spans="2:3">
      <c r="B195" s="2" t="s">
        <v>192</v>
      </c>
      <c r="C195" s="2" t="str">
        <v>Universidade Federal do Delta do Parnaíba - UFDPAR</v>
      </c>
    </row>
    <row r="196" spans="2:3">
      <c r="B196" s="2" t="s">
        <v>193</v>
      </c>
      <c r="C196" s="2" t="str">
        <v>Universidade Federal da Fronteira Sul – UFFS</v>
      </c>
    </row>
    <row r="197" spans="2:3">
      <c r="B197" s="2" t="s">
        <v>194</v>
      </c>
      <c r="C197" s="2" t="str">
        <v>Universidade Federal da Integração Latino-Americana – UNILA</v>
      </c>
    </row>
    <row r="198" spans="2:3">
      <c r="B198" s="2" t="s">
        <v>195</v>
      </c>
      <c r="C198" s="2" t="str">
        <v>Universidade Federal da Paraíba – UFPB</v>
      </c>
    </row>
    <row r="199" spans="2:3">
      <c r="B199" s="2" t="s">
        <v>196</v>
      </c>
      <c r="C199" s="2" t="str">
        <v>Universidade Federal de Alagoas – UFAL</v>
      </c>
    </row>
    <row r="200" spans="2:3">
      <c r="B200" s="2" t="s">
        <v>197</v>
      </c>
      <c r="C200" s="2" t="str">
        <v>Universidade Federal de Alfenas – UNIFAL-MG</v>
      </c>
    </row>
    <row r="201" spans="2:3">
      <c r="B201" s="2" t="s">
        <v>198</v>
      </c>
      <c r="C201" s="2" t="str">
        <v>Universidade Federal de Campina Grande – UFCG</v>
      </c>
    </row>
    <row r="202" spans="2:3">
      <c r="B202" s="2" t="s">
        <v>199</v>
      </c>
      <c r="C202" s="2" t="str">
        <v>Universidade Federal de Catalão - UFCAT</v>
      </c>
    </row>
    <row r="203" spans="2:3">
      <c r="B203" s="2" t="s">
        <v>200</v>
      </c>
      <c r="C203" s="2" t="str">
        <v>Universidade Federal de Goiás – UFG</v>
      </c>
    </row>
    <row r="204" spans="2:3">
      <c r="B204" s="2" t="s">
        <v>201</v>
      </c>
      <c r="C204" s="2" t="str">
        <v>Universidade Federal de Itajubá – UNIFEI</v>
      </c>
    </row>
    <row r="205" spans="2:3">
      <c r="B205" s="2" t="s">
        <v>202</v>
      </c>
      <c r="C205" s="2" t="str">
        <v>Universidade Federal de Jataí - UFJ</v>
      </c>
    </row>
    <row r="206" spans="2:3">
      <c r="B206" s="2" t="s">
        <v>203</v>
      </c>
      <c r="C206" s="2" t="str">
        <v>Universidade Federal de Juiz de Fora – UFJF</v>
      </c>
    </row>
    <row r="207" spans="2:3">
      <c r="B207" s="2" t="s">
        <v>204</v>
      </c>
      <c r="C207" s="2" t="str">
        <v>Universidade Federal de Lavras - UFLA</v>
      </c>
    </row>
    <row r="208" spans="2:3">
      <c r="B208" s="2" t="s">
        <v>205</v>
      </c>
      <c r="C208" s="2" t="str">
        <v>Universidade Federal de Minas Gerais – UFMG</v>
      </c>
    </row>
    <row r="209" spans="2:3">
      <c r="B209" s="2" t="s">
        <v>206</v>
      </c>
      <c r="C209" s="2" t="str">
        <v>Universidade Federal de Pernambuco – UFPE</v>
      </c>
    </row>
    <row r="210" spans="2:3">
      <c r="B210" s="2" t="s">
        <v>207</v>
      </c>
      <c r="C210" s="2" t="str">
        <v>Universidade Federal de Santa Catarina – UFSC</v>
      </c>
    </row>
    <row r="211" spans="2:3">
      <c r="B211" s="2" t="s">
        <v>208</v>
      </c>
      <c r="C211" s="2" t="str">
        <v>Universidade Federal de Santa Maria – UFSM</v>
      </c>
    </row>
    <row r="212" spans="2:3">
      <c r="B212" s="2" t="s">
        <v>209</v>
      </c>
      <c r="C212" s="2" t="str">
        <v>Universidade Federal de São Paulo – UNIFESP</v>
      </c>
    </row>
    <row r="213" spans="2:3">
      <c r="B213" s="2" t="s">
        <v>210</v>
      </c>
      <c r="C213" s="2" t="str">
        <v>Universidade Federal de Uberlândia – UFU</v>
      </c>
    </row>
    <row r="214" spans="2:3">
      <c r="B214" s="2" t="s">
        <v>211</v>
      </c>
      <c r="C214" s="2" t="str">
        <v>Universidade Federal do Agreste de Pernambuco - UFAPE</v>
      </c>
    </row>
    <row r="215" spans="2:3">
      <c r="B215" s="2" t="s">
        <v>212</v>
      </c>
      <c r="C215" s="2" t="str">
        <v>Universidade Federal do Cariri - UFCA</v>
      </c>
    </row>
    <row r="216" spans="2:3">
      <c r="B216" s="2" t="s">
        <v>213</v>
      </c>
      <c r="C216" s="2" t="str">
        <v>Universidade Federal do Ceará – UFC</v>
      </c>
    </row>
    <row r="217" spans="2:3">
      <c r="B217" s="2" t="s">
        <v>214</v>
      </c>
      <c r="C217" s="2" t="str">
        <v>Universidade Federal do Espírito Santo – UFES</v>
      </c>
    </row>
    <row r="218" spans="2:3">
      <c r="B218" s="2" t="s">
        <v>215</v>
      </c>
      <c r="C218" s="2" t="str">
        <v>Universidade Federal do Estado do Rio de Janeiro – UNIRIO</v>
      </c>
    </row>
    <row r="219" spans="2:3">
      <c r="B219" s="2" t="s">
        <v>216</v>
      </c>
      <c r="C219" s="2" t="str">
        <v>Universidade Federal do Oeste da Bahia – UFOB</v>
      </c>
    </row>
    <row r="220" spans="2:3">
      <c r="B220" s="2" t="s">
        <v>217</v>
      </c>
      <c r="C220" s="2" t="str">
        <v>Universidade Federal do Oeste do Pará – UFOPA</v>
      </c>
    </row>
    <row r="221" spans="2:3">
      <c r="B221" s="2" t="s">
        <v>218</v>
      </c>
      <c r="C221" s="2" t="str">
        <v>Universidade Federal do Pará – UFPA</v>
      </c>
    </row>
    <row r="222" spans="2:3">
      <c r="B222" s="2" t="s">
        <v>219</v>
      </c>
      <c r="C222" s="2" t="str">
        <v>Universidade Federal do Paraná – UFPR</v>
      </c>
    </row>
    <row r="223" spans="2:3">
      <c r="B223" s="2" t="s">
        <v>220</v>
      </c>
      <c r="C223" s="2" t="str">
        <v>Universidade Federal de Rondonópolis - UFR</v>
      </c>
    </row>
    <row r="224" spans="2:3">
      <c r="B224" s="2" t="s">
        <v>221</v>
      </c>
      <c r="C224" s="2" t="str">
        <v>Universidade Federal do Recôncavo da Bahia – UFRB</v>
      </c>
    </row>
    <row r="225" spans="2:3">
      <c r="B225" s="2" t="s">
        <v>222</v>
      </c>
      <c r="C225" s="2" t="str">
        <v>Universidade Federal do Rio de Janeiro - UFRJ</v>
      </c>
    </row>
    <row r="226" spans="2:3">
      <c r="B226" s="2" t="s">
        <v>223</v>
      </c>
      <c r="C226" s="2" t="str">
        <v>Universidade Federal do Rio Grande do Norte - UFRN</v>
      </c>
    </row>
    <row r="227" spans="2:3">
      <c r="B227" s="2" t="s">
        <v>224</v>
      </c>
      <c r="C227" s="2" t="str">
        <v>Universidade Federal do Rio Grande do Sul - UFRGS</v>
      </c>
    </row>
    <row r="228" spans="2:3">
      <c r="B228" s="2" t="s">
        <v>225</v>
      </c>
      <c r="C228" s="2" t="str">
        <v>Universidade Federal do Sul da Bahia – UFSB</v>
      </c>
    </row>
    <row r="229" spans="2:3">
      <c r="B229" s="2" t="s">
        <v>226</v>
      </c>
      <c r="C229" s="2" t="str">
        <v>Universidade Federal do Sul e Sudeste do Pará – UNIFESPA</v>
      </c>
    </row>
    <row r="230" spans="2:3">
      <c r="B230" s="2" t="s">
        <v>227</v>
      </c>
      <c r="C230" s="2" t="str">
        <v>Universidade Federal do Norte de Tocantins - UFNT</v>
      </c>
    </row>
    <row r="231" spans="2:3">
      <c r="B231" s="2" t="s">
        <v>228</v>
      </c>
      <c r="C231" s="2" t="str">
        <v>Universidade Federal do Triângulo Mineiro – UFTM</v>
      </c>
    </row>
    <row r="232" spans="2:3">
      <c r="B232" s="2" t="s">
        <v>229</v>
      </c>
      <c r="C232" s="2" t="str">
        <v>Universidade Federal dos Vales do Jequitinhonha e Mucuri – UFVJM</v>
      </c>
    </row>
    <row r="233" spans="2:3">
      <c r="B233" s="2" t="s">
        <v>230</v>
      </c>
      <c r="C233" s="2" t="str">
        <v>Universidade Federal Fluminense – UFF</v>
      </c>
    </row>
    <row r="234" spans="2:3">
      <c r="B234" s="2" t="s">
        <v>231</v>
      </c>
      <c r="C234" s="2" t="str">
        <v>Universidade Federal Rural da Amazônia – UFRA</v>
      </c>
    </row>
    <row r="235" spans="2:3">
      <c r="B235" s="2" t="s">
        <v>232</v>
      </c>
      <c r="C235" s="2" t="str">
        <v>Universidade Federal Rural de Pernambuco – UFRPE</v>
      </c>
    </row>
    <row r="236" spans="2:3">
      <c r="B236" s="2" t="s">
        <v>233</v>
      </c>
      <c r="C236" s="2" t="str">
        <v>Universidade Federal Rural do Rio de Janeiro – UFRRJ</v>
      </c>
    </row>
    <row r="237" spans="2:3">
      <c r="B237" s="2" t="s">
        <v>234</v>
      </c>
      <c r="C237" s="2" t="str">
        <v>Universidade Federal Rural do Semi-Árido – UFERSA-RN</v>
      </c>
    </row>
    <row r="238" spans="2:3">
      <c r="B238" s="2" t="s">
        <v>235</v>
      </c>
      <c r="C238" s="2" t="str">
        <v>Universidade Tecnológica Federal do Paraná – UTFPR</v>
      </c>
    </row>
    <row r="239" spans="2:3">
      <c r="B239" s="2" t="s">
        <v>236</v>
      </c>
      <c r="C239" s="2" t="str">
        <v>Valec - Engenharia, Construções e Ferrovias S.A</v>
      </c>
    </row>
    <row r="240" spans="2:3">
      <c r="B240" s="2" t="s">
        <v>237</v>
      </c>
      <c r="C240" s="2" t="str">
        <v>Hospital de Clínicas de Porto Alegre - HCPA</v>
      </c>
    </row>
    <row r="241" spans="2:11">
      <c r="B241" s="2" t="s">
        <v>238</v>
      </c>
      <c r="C241" s="2" t="str">
        <v>Companhia de Entrepostos e Armazéns Gerais de São Paulo - CEAGESP</v>
      </c>
    </row>
    <row r="242" spans="2:11">
      <c r="B242" s="2" t="s">
        <v>239</v>
      </c>
      <c r="C242" s="2" t="str">
        <v>Outros</v>
      </c>
    </row>
    <row r="243" spans="2:11">
      <c r="C243" s="2">
        <v>0</v>
      </c>
    </row>
    <row r="244" spans="2:11">
      <c r="C244" s="2">
        <v>0</v>
      </c>
    </row>
    <row r="245" spans="2:11">
      <c r="C245" s="2">
        <v>0</v>
      </c>
    </row>
    <row r="246" spans="2:11">
      <c r="C246" s="2">
        <v>0</v>
      </c>
    </row>
    <row r="247" spans="2:11">
      <c r="C247" s="2">
        <v>0</v>
      </c>
    </row>
    <row r="249" spans="2:11" ht="21">
      <c r="B249" s="336" t="s">
        <v>240</v>
      </c>
      <c r="C249" s="336"/>
      <c r="D249" s="336"/>
      <c r="E249" s="336"/>
      <c r="F249" s="336"/>
      <c r="G249" s="336"/>
      <c r="H249" s="336"/>
      <c r="I249" s="336"/>
      <c r="J249" s="336"/>
      <c r="K249" s="336"/>
    </row>
    <row r="251" spans="2:11" ht="21">
      <c r="B251" s="223" t="s">
        <v>241</v>
      </c>
    </row>
    <row r="252" spans="2:11">
      <c r="B252" s="220" t="s">
        <v>242</v>
      </c>
    </row>
    <row r="253" spans="2:11">
      <c r="B253" s="224" t="s">
        <v>243</v>
      </c>
    </row>
    <row r="254" spans="2:11">
      <c r="B254" s="224">
        <v>1</v>
      </c>
    </row>
    <row r="255" spans="2:11">
      <c r="B255" s="224">
        <v>2</v>
      </c>
    </row>
    <row r="256" spans="2:11">
      <c r="B256" s="224">
        <v>3</v>
      </c>
    </row>
    <row r="257" spans="2:11">
      <c r="B257" s="224">
        <v>4</v>
      </c>
    </row>
    <row r="258" spans="2:11">
      <c r="B258" s="224">
        <v>5</v>
      </c>
    </row>
    <row r="270" spans="2:11" ht="21">
      <c r="B270" s="336" t="s">
        <v>244</v>
      </c>
      <c r="C270" s="336"/>
      <c r="D270" s="336"/>
      <c r="E270" s="336"/>
      <c r="F270" s="336"/>
      <c r="G270" s="336"/>
      <c r="H270" s="336"/>
      <c r="I270" s="336"/>
      <c r="J270" s="336"/>
      <c r="K270" s="336"/>
    </row>
    <row r="272" spans="2:11">
      <c r="B272" s="337" t="s">
        <v>245</v>
      </c>
      <c r="C272" s="337"/>
      <c r="D272" s="221"/>
    </row>
    <row r="273" spans="2:7">
      <c r="B273" s="337"/>
      <c r="C273" s="337"/>
      <c r="D273" s="221"/>
    </row>
    <row r="274" spans="2:7" ht="66" customHeight="1" thickBot="1">
      <c r="B274" s="225">
        <v>0</v>
      </c>
      <c r="C274" s="226" t="s">
        <v>246</v>
      </c>
      <c r="D274" s="226"/>
      <c r="F274" s="338" t="s">
        <v>247</v>
      </c>
      <c r="G274" s="338"/>
    </row>
    <row r="275" spans="2:7" ht="74.099999999999994" customHeight="1" thickBot="1">
      <c r="B275" s="227">
        <v>1</v>
      </c>
      <c r="C275" s="228" t="s">
        <v>248</v>
      </c>
      <c r="D275" s="228"/>
      <c r="F275" s="229" t="s">
        <v>249</v>
      </c>
      <c r="G275" s="229" t="s">
        <v>250</v>
      </c>
    </row>
    <row r="276" spans="2:7" ht="54" thickTop="1" thickBot="1">
      <c r="B276" s="230">
        <v>2</v>
      </c>
      <c r="C276" s="231" t="s">
        <v>251</v>
      </c>
      <c r="D276" s="231"/>
      <c r="F276" s="232" t="s">
        <v>252</v>
      </c>
      <c r="G276" s="233" t="s">
        <v>253</v>
      </c>
    </row>
    <row r="277" spans="2:7" ht="66.599999999999994" thickBot="1">
      <c r="B277" s="227">
        <v>3</v>
      </c>
      <c r="C277" s="228" t="s">
        <v>254</v>
      </c>
      <c r="D277" s="228"/>
      <c r="F277" s="234" t="s">
        <v>255</v>
      </c>
      <c r="G277" s="235" t="s">
        <v>256</v>
      </c>
    </row>
    <row r="278" spans="2:7" ht="54" thickTop="1" thickBot="1">
      <c r="B278" s="230">
        <v>4</v>
      </c>
      <c r="C278" s="231" t="s">
        <v>257</v>
      </c>
      <c r="D278" s="231"/>
      <c r="F278" s="232" t="s">
        <v>258</v>
      </c>
      <c r="G278" s="233" t="s">
        <v>259</v>
      </c>
    </row>
    <row r="279" spans="2:7" ht="66.599999999999994" thickBot="1">
      <c r="B279" s="227">
        <v>5</v>
      </c>
      <c r="C279" s="228" t="s">
        <v>260</v>
      </c>
      <c r="D279" s="228"/>
      <c r="F279" s="234" t="s">
        <v>261</v>
      </c>
      <c r="G279" s="235" t="s">
        <v>262</v>
      </c>
    </row>
    <row r="280" spans="2:7" ht="16.8" thickTop="1" thickBot="1">
      <c r="F280" s="232" t="s">
        <v>263</v>
      </c>
      <c r="G280" s="233" t="s">
        <v>264</v>
      </c>
    </row>
    <row r="282" spans="2:7">
      <c r="B282" s="2" t="s">
        <v>243</v>
      </c>
    </row>
    <row r="283" spans="2:7">
      <c r="B283" s="2" t="s">
        <v>265</v>
      </c>
    </row>
    <row r="284" spans="2:7">
      <c r="B284" s="2" t="s">
        <v>266</v>
      </c>
    </row>
    <row r="285" spans="2:7">
      <c r="B285" s="2" t="s">
        <v>267</v>
      </c>
    </row>
    <row r="303" spans="2:11" ht="21">
      <c r="B303" s="336" t="s">
        <v>268</v>
      </c>
      <c r="C303" s="336"/>
      <c r="D303" s="336"/>
      <c r="E303" s="336"/>
      <c r="F303" s="336"/>
      <c r="G303" s="336"/>
      <c r="H303" s="336"/>
      <c r="I303" s="336"/>
      <c r="J303" s="336"/>
      <c r="K303" s="336"/>
    </row>
  </sheetData>
  <sheetProtection algorithmName="SHA-512" hashValue="HuqcaDm3QAt3YtfKN0EpCftJ0X8VwqRq7UxANs5RAafns1XZEVRL16AOO54kH4cn6PEAkXuZpbpL3ZKEuXv+MQ==" saltValue="+tA1VRAloWvh3uMdAOPA9A==" spinCount="100000" sheet="1" objects="1" scenarios="1"/>
  <mergeCells count="6">
    <mergeCell ref="B303:K303"/>
    <mergeCell ref="B2:K2"/>
    <mergeCell ref="B249:K249"/>
    <mergeCell ref="B270:K270"/>
    <mergeCell ref="B272:C273"/>
    <mergeCell ref="F274:G274"/>
  </mergeCells>
  <conditionalFormatting sqref="F274:G274">
    <cfRule type="expression" dxfId="139" priority="1">
      <formula>#REF!="TAXA"</formula>
    </cfRule>
  </conditionalFormatting>
  <pageMargins left="0.7" right="0.7" top="0.75" bottom="0.75" header="0.3" footer="0.3"/>
  <pageSetup paperSize="9" orientation="portrait" r:id="rId1"/>
  <tableParts count="1">
    <tablePart r:id="rId2"/>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AB32DC-6DFB-413C-A585-CDC5958E9F44}">
  <sheetPr codeName="Planilha2"/>
  <dimension ref="A1:E19"/>
  <sheetViews>
    <sheetView showRowColHeaders="0" workbookViewId="0">
      <selection activeCell="A20" sqref="A20"/>
    </sheetView>
  </sheetViews>
  <sheetFormatPr defaultRowHeight="14.4"/>
  <cols>
    <col min="1" max="1" width="12.33203125" bestFit="1" customWidth="1"/>
    <col min="2" max="2" width="81.33203125" bestFit="1" customWidth="1"/>
    <col min="3" max="3" width="45.109375" bestFit="1" customWidth="1"/>
    <col min="4" max="4" width="17" bestFit="1" customWidth="1"/>
    <col min="5" max="5" width="21" bestFit="1" customWidth="1"/>
  </cols>
  <sheetData>
    <row r="1" spans="1:5">
      <c r="A1" t="str">
        <f>BASE_CIS8!D11</f>
        <v>ID CONTROLE</v>
      </c>
      <c r="B1" t="str">
        <f>BASE_CIS8!E11</f>
        <v>NOME CONTROLE</v>
      </c>
      <c r="C1" t="str">
        <f>BASE_CIS8!F11</f>
        <v>Maturidade do Controle de Segurança da Informação</v>
      </c>
      <c r="D1">
        <f>BASE_CIS8!G11</f>
        <v>0</v>
      </c>
      <c r="E1">
        <f>BASE_CIS8!H11</f>
        <v>0</v>
      </c>
    </row>
    <row r="2" spans="1:5">
      <c r="A2">
        <f>BASE_CIS8!D12</f>
        <v>1</v>
      </c>
      <c r="B2" t="str">
        <f>BASE_CIS8!E12</f>
        <v>CIS CONTROLE 1: INVENTÁRIO E CONTROLE DE ATIVOS INSTITUCIONAIS</v>
      </c>
      <c r="C2" s="291" t="str">
        <f>BASE_CIS8!F12</f>
        <v>Por favor preencha todas as medidas e controles</v>
      </c>
      <c r="D2" t="str">
        <f>BASE_CIS8!G12</f>
        <v>Preencha todas as medidas e controles</v>
      </c>
      <c r="E2" t="str">
        <f>BASE_CIS8!H12</f>
        <v>Por favor preencha todas as medidas e controles</v>
      </c>
    </row>
    <row r="3" spans="1:5">
      <c r="A3">
        <f>BASE_CIS8!D13</f>
        <v>2</v>
      </c>
      <c r="B3" t="str">
        <f>BASE_CIS8!E13</f>
        <v>CIS CONTROLE 2: INVENTÁRIO E CONTROLE DE ATIVOS DE SOFTWARE</v>
      </c>
      <c r="C3" s="291" t="str">
        <f>BASE_CIS8!F13</f>
        <v>Por favor preencha todas as medidas e controles</v>
      </c>
      <c r="D3" t="str">
        <f>BASE_CIS8!G13</f>
        <v>Preencha todas as medidas e controles</v>
      </c>
      <c r="E3" t="str">
        <f>BASE_CIS8!H13</f>
        <v>Por favor preencha todas as medidas e controles</v>
      </c>
    </row>
    <row r="4" spans="1:5">
      <c r="A4">
        <f>BASE_CIS8!D14</f>
        <v>3</v>
      </c>
      <c r="B4" t="str">
        <f>BASE_CIS8!E14</f>
        <v>CIS CONTROLE 3: PROTEÇÃO DE DADOS</v>
      </c>
      <c r="C4" s="291" t="str">
        <f>BASE_CIS8!F14</f>
        <v>Por favor preencha todas as medidas e controles</v>
      </c>
      <c r="D4" t="str">
        <f>BASE_CIS8!G14</f>
        <v>Preencha todas as medidas e controles</v>
      </c>
      <c r="E4" t="str">
        <f>BASE_CIS8!H14</f>
        <v>Por favor preencha todas as medidas e controles</v>
      </c>
    </row>
    <row r="5" spans="1:5">
      <c r="A5">
        <f>BASE_CIS8!D15</f>
        <v>4</v>
      </c>
      <c r="B5" t="str">
        <f>BASE_CIS8!E15</f>
        <v>CIS CONTROLE 4: CONFIGURAÇÃO SEGURA DE ATIVOS INSTITUCIONAIS E SOFTWARE</v>
      </c>
      <c r="C5" s="291" t="str">
        <f>BASE_CIS8!F15</f>
        <v>Por favor preencha todas as medidas e controles</v>
      </c>
      <c r="D5" t="str">
        <f>BASE_CIS8!G15</f>
        <v>Preencha todas as medidas e controles</v>
      </c>
      <c r="E5" t="str">
        <f>BASE_CIS8!H15</f>
        <v>Por favor preencha todas as medidas e controles</v>
      </c>
    </row>
    <row r="6" spans="1:5">
      <c r="A6">
        <f>BASE_CIS8!D16</f>
        <v>5</v>
      </c>
      <c r="B6" t="str">
        <f>BASE_CIS8!E16</f>
        <v>CIS CONTROLE 5: GESTÃO DE CONTAS</v>
      </c>
      <c r="C6" s="291" t="str">
        <f>BASE_CIS8!F16</f>
        <v>Por favor preencha todas as medidas e controles</v>
      </c>
      <c r="D6" t="str">
        <f>BASE_CIS8!G16</f>
        <v>Preencha todas as medidas e controles</v>
      </c>
      <c r="E6" t="str">
        <f>BASE_CIS8!H16</f>
        <v>Por favor preencha todas as medidas e controles</v>
      </c>
    </row>
    <row r="7" spans="1:5">
      <c r="A7">
        <f>BASE_CIS8!D17</f>
        <v>6</v>
      </c>
      <c r="B7" t="str">
        <f>BASE_CIS8!E17</f>
        <v>CIS CONTROLE 6: GESTÃO DO CONTROLE DE ACESSO</v>
      </c>
      <c r="C7" s="291" t="str">
        <f>BASE_CIS8!F17</f>
        <v>Por favor preencha todas as medidas e controles</v>
      </c>
      <c r="D7" t="str">
        <f>BASE_CIS8!G17</f>
        <v>Preencha todas as medidas e controles</v>
      </c>
      <c r="E7" t="str">
        <f>BASE_CIS8!H17</f>
        <v>Por favor preencha todas as medidas e controles</v>
      </c>
    </row>
    <row r="8" spans="1:5">
      <c r="A8">
        <f>BASE_CIS8!D18</f>
        <v>7</v>
      </c>
      <c r="B8" t="str">
        <f>BASE_CIS8!E18</f>
        <v>CIS CONTROLE 7: GESTÃO CONTÍNUA DE VULNERABILIDADES</v>
      </c>
      <c r="C8" s="291" t="str">
        <f>BASE_CIS8!F18</f>
        <v>Por favor preencha todas as medidas e controles</v>
      </c>
      <c r="D8" t="str">
        <f>BASE_CIS8!G18</f>
        <v>Preencha todas as medidas e controles</v>
      </c>
      <c r="E8" t="str">
        <f>BASE_CIS8!H18</f>
        <v>Por favor preencha todas as medidas e controles</v>
      </c>
    </row>
    <row r="9" spans="1:5">
      <c r="A9">
        <f>BASE_CIS8!D19</f>
        <v>8</v>
      </c>
      <c r="B9" t="str">
        <f>BASE_CIS8!E19</f>
        <v>CIS CONTROLE 8: GESTÃO DE REGISTROS DE AUDITORIA</v>
      </c>
      <c r="C9" s="291" t="str">
        <f>BASE_CIS8!F19</f>
        <v>Por favor preencha todas as medidas e controles</v>
      </c>
      <c r="D9" t="str">
        <f>BASE_CIS8!G19</f>
        <v>Preencha todas as medidas e controles</v>
      </c>
      <c r="E9" t="str">
        <f>BASE_CIS8!H19</f>
        <v>Por favor preencha todas as medidas e controles</v>
      </c>
    </row>
    <row r="10" spans="1:5">
      <c r="A10">
        <f>BASE_CIS8!D20</f>
        <v>9</v>
      </c>
      <c r="B10" t="str">
        <f>BASE_CIS8!E20</f>
        <v>CIS CONTROLE 9: PROTEÇÕES DE E-MAIL E NAVEGADOR WEB</v>
      </c>
      <c r="C10" s="291" t="str">
        <f>BASE_CIS8!F20</f>
        <v>Por favor preencha todas as medidas e controles</v>
      </c>
      <c r="D10" t="str">
        <f>BASE_CIS8!G20</f>
        <v>Preencha todas as medidas e controles</v>
      </c>
      <c r="E10" t="str">
        <f>BASE_CIS8!H20</f>
        <v>Por favor preencha todas as medidas e controles</v>
      </c>
    </row>
    <row r="11" spans="1:5">
      <c r="A11">
        <f>BASE_CIS8!D21</f>
        <v>10</v>
      </c>
      <c r="B11" t="str">
        <f>BASE_CIS8!E21</f>
        <v>CIS CONTROLE 10: DEFESAS CONTRA MALWARE</v>
      </c>
      <c r="C11" s="291" t="str">
        <f>BASE_CIS8!F21</f>
        <v>Por favor preencha todas as medidas e controles</v>
      </c>
      <c r="D11" t="str">
        <f>BASE_CIS8!G21</f>
        <v>Preencha todas as medidas e controles</v>
      </c>
      <c r="E11" t="str">
        <f>BASE_CIS8!H21</f>
        <v>Por favor preencha todas as medidas e controles</v>
      </c>
    </row>
    <row r="12" spans="1:5">
      <c r="A12">
        <f>BASE_CIS8!D22</f>
        <v>11</v>
      </c>
      <c r="B12" t="str">
        <f>BASE_CIS8!E22</f>
        <v>CIS CONTROLE 11: RECUPERAÇÃO DE DADOS</v>
      </c>
      <c r="C12" s="291" t="str">
        <f>BASE_CIS8!F22</f>
        <v>Por favor preencha todas as medidas e controles</v>
      </c>
      <c r="D12" t="str">
        <f>BASE_CIS8!G22</f>
        <v>Preencha todas as medidas e controles</v>
      </c>
      <c r="E12" t="str">
        <f>BASE_CIS8!H22</f>
        <v>Por favor preencha todas as medidas e controles</v>
      </c>
    </row>
    <row r="13" spans="1:5">
      <c r="A13">
        <f>BASE_CIS8!D23</f>
        <v>12</v>
      </c>
      <c r="B13" t="str">
        <f>BASE_CIS8!E23</f>
        <v>CIS CONTROLE 12: GESTÃO DA INFRAESTRUTURA DE REDE</v>
      </c>
      <c r="C13" s="291" t="str">
        <f>BASE_CIS8!F23</f>
        <v>Por favor preencha todas as medidas e controles</v>
      </c>
      <c r="D13" t="str">
        <f>BASE_CIS8!G23</f>
        <v>Preencha todas as medidas e controles</v>
      </c>
      <c r="E13" t="str">
        <f>BASE_CIS8!H23</f>
        <v>Por favor preencha todas as medidas e controles</v>
      </c>
    </row>
    <row r="14" spans="1:5">
      <c r="A14">
        <f>BASE_CIS8!D24</f>
        <v>13</v>
      </c>
      <c r="B14" t="str">
        <f>BASE_CIS8!E24</f>
        <v>CIS CONTROLE 13: MONITORAMENTO E DEFESA DA REDE</v>
      </c>
      <c r="C14" s="291" t="str">
        <f>BASE_CIS8!F24</f>
        <v>Por favor preencha todas as medidas e controles</v>
      </c>
      <c r="D14" t="str">
        <f>BASE_CIS8!G24</f>
        <v>Preencha todas as medidas e controles</v>
      </c>
      <c r="E14" t="str">
        <f>BASE_CIS8!H24</f>
        <v>Por favor preencha todas as medidas e controles</v>
      </c>
    </row>
    <row r="15" spans="1:5">
      <c r="A15">
        <f>BASE_CIS8!D25</f>
        <v>14</v>
      </c>
      <c r="B15" t="str">
        <f>BASE_CIS8!E25</f>
        <v>CIS CONTROLE 14: CONSCIENTIZAÇÃO E TREINAMENTO DE COMPETÊNCIAS SOBRE SEGURANÇA</v>
      </c>
      <c r="C15" s="291" t="str">
        <f>BASE_CIS8!F25</f>
        <v>Por favor preencha todas as medidas e controles</v>
      </c>
      <c r="D15" t="str">
        <f>BASE_CIS8!G25</f>
        <v>Preencha todas as medidas e controles</v>
      </c>
      <c r="E15" t="str">
        <f>BASE_CIS8!H25</f>
        <v>Por favor preencha todas as medidas e controles</v>
      </c>
    </row>
    <row r="16" spans="1:5">
      <c r="A16">
        <f>BASE_CIS8!D26</f>
        <v>15</v>
      </c>
      <c r="B16" t="str">
        <f>BASE_CIS8!E26</f>
        <v>CIS CONTROLE 15: GESTÃO DE PROVEDOR DE SERVIÇOS</v>
      </c>
      <c r="C16" s="291" t="str">
        <f>BASE_CIS8!F26</f>
        <v>Por favor preencha todas as medidas e controles</v>
      </c>
      <c r="D16" t="str">
        <f>BASE_CIS8!G26</f>
        <v>Preencha todas as medidas e controles</v>
      </c>
      <c r="E16" t="str">
        <f>BASE_CIS8!H26</f>
        <v>Por favor preencha todas as medidas e controles</v>
      </c>
    </row>
    <row r="17" spans="1:5">
      <c r="A17">
        <f>BASE_CIS8!D27</f>
        <v>16</v>
      </c>
      <c r="B17" t="str">
        <f>BASE_CIS8!E27</f>
        <v>CIS CONTROLE 16: SEGURANÇA DE APLICAÇÕES</v>
      </c>
      <c r="C17" s="291" t="str">
        <f>BASE_CIS8!F27</f>
        <v>Por favor preencha todas as medidas e controles</v>
      </c>
      <c r="D17" t="str">
        <f>BASE_CIS8!G27</f>
        <v>Preencha todas as medidas e controles</v>
      </c>
      <c r="E17" t="str">
        <f>BASE_CIS8!H27</f>
        <v>Por favor preencha todas as medidas e controles</v>
      </c>
    </row>
    <row r="18" spans="1:5">
      <c r="A18">
        <f>BASE_CIS8!D28</f>
        <v>17</v>
      </c>
      <c r="B18" t="str">
        <f>BASE_CIS8!E28</f>
        <v>CIS CONTROLE 17: GESTÃO DE RESPOSTA A INCIDENTES</v>
      </c>
      <c r="C18" s="291" t="str">
        <f>BASE_CIS8!F28</f>
        <v>Por favor preencha todas as medidas e controles</v>
      </c>
      <c r="D18" t="str">
        <f>BASE_CIS8!G28</f>
        <v>Preencha todas as medidas e controles</v>
      </c>
      <c r="E18" t="str">
        <f>BASE_CIS8!H28</f>
        <v>Por favor preencha todas as medidas e controles</v>
      </c>
    </row>
    <row r="19" spans="1:5">
      <c r="A19">
        <f>BASE_CIS8!D29</f>
        <v>18</v>
      </c>
      <c r="B19" t="str">
        <f>BASE_CIS8!E29</f>
        <v>CIS CONTROLE 18: TESTES DE INVASÃO</v>
      </c>
      <c r="C19" s="291" t="str">
        <f>BASE_CIS8!F29</f>
        <v>Por favor preencha todas as medidas e controles</v>
      </c>
      <c r="D19" t="str">
        <f>BASE_CIS8!G29</f>
        <v>Preencha todas as medidas e controles</v>
      </c>
      <c r="E19" t="str">
        <f>BASE_CIS8!H29</f>
        <v>Por favor preencha todas as medidas e controles</v>
      </c>
    </row>
  </sheetData>
  <sheetProtection algorithmName="SHA-512" hashValue="o43qddjrEvkNl5XGfBFXjooYLQVuXP2Y6bohR5VbDEL1dPlB3cyPGcfUxgHzjd3een2xuuvzovnWxbuHLZr3fQ==" saltValue="JdX2HBljtb48pcwMXZoYWQ==" spinCount="100000" sheet="1" objects="1" scenarios="1"/>
  <pageMargins left="0.511811024" right="0.511811024" top="0.78740157499999996" bottom="0.78740157499999996" header="0.31496062000000002" footer="0.3149606200000000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96605A-8453-4442-85D5-D577ECE5D848}">
  <sheetPr codeName="Planilha3"/>
  <dimension ref="A1:E14"/>
  <sheetViews>
    <sheetView showRowColHeaders="0" workbookViewId="0">
      <selection activeCell="B14" sqref="B14"/>
    </sheetView>
  </sheetViews>
  <sheetFormatPr defaultRowHeight="14.4"/>
  <cols>
    <col min="1" max="1" width="12.33203125" bestFit="1" customWidth="1"/>
    <col min="2" max="2" width="81.33203125" bestFit="1" customWidth="1"/>
    <col min="3" max="3" width="45.109375" bestFit="1" customWidth="1"/>
    <col min="4" max="4" width="17" bestFit="1" customWidth="1"/>
    <col min="5" max="5" width="21" bestFit="1" customWidth="1"/>
  </cols>
  <sheetData>
    <row r="1" spans="1:5">
      <c r="A1" t="str">
        <f>BASE_CIS8!D35</f>
        <v>ID CONTROLE</v>
      </c>
      <c r="B1" t="str">
        <f>BASE_CIS8!E35</f>
        <v>NOME CONTROLE</v>
      </c>
      <c r="C1" t="str">
        <f>BASE_CIS8!F35</f>
        <v>Maturidade Privacidade - CONTROLE</v>
      </c>
      <c r="D1">
        <f>BASE_CIS8!G35</f>
        <v>0</v>
      </c>
      <c r="E1">
        <f>BASE_CIS8!H35</f>
        <v>0</v>
      </c>
    </row>
    <row r="2" spans="1:5">
      <c r="A2">
        <f>BASE_CIS8!D36</f>
        <v>19</v>
      </c>
      <c r="B2" t="str">
        <f>BASE_CIS8!E36</f>
        <v>PRIVACIDADE CONTROLE 19: INVENTÁRIO E MAPEAMENTO</v>
      </c>
      <c r="C2" s="291" t="str">
        <f>BASE_CIS8!F36</f>
        <v>Por favor preencha todas as medidas e controles</v>
      </c>
      <c r="D2" s="291" t="str">
        <f>BASE_CIS8!G36</f>
        <v>Preencha todas as medidas e controles</v>
      </c>
      <c r="E2" t="str">
        <f>BASE_CIS8!H36</f>
        <v>Preencha todas as medidas e controles Por favor preencha todas as medidas e controles</v>
      </c>
    </row>
    <row r="3" spans="1:5">
      <c r="A3">
        <f>BASE_CIS8!D37</f>
        <v>20</v>
      </c>
      <c r="B3" t="str">
        <f>BASE_CIS8!E37</f>
        <v>PRIVACIDADE CONTROLE 20: FINALIDADE E HIPÓTESES LEGAIS</v>
      </c>
      <c r="C3" s="291" t="str">
        <f>BASE_CIS8!F37</f>
        <v>Por favor preencha todas as medidas e controles</v>
      </c>
      <c r="D3" s="291" t="str">
        <f>BASE_CIS8!G37</f>
        <v>Preencha todas as medidas e controles</v>
      </c>
      <c r="E3" t="str">
        <f>BASE_CIS8!H37</f>
        <v>Preencha todas as medidas e controles Por favor preencha todas as medidas e controles</v>
      </c>
    </row>
    <row r="4" spans="1:5">
      <c r="A4">
        <f>BASE_CIS8!D38</f>
        <v>21</v>
      </c>
      <c r="B4" t="str">
        <f>BASE_CIS8!E38</f>
        <v>PRIVACIDADE CONTROLE 21: GOVERNANÇA</v>
      </c>
      <c r="C4" s="291" t="str">
        <f>BASE_CIS8!F38</f>
        <v>Por favor preencha todas as medidas e controles</v>
      </c>
      <c r="D4" s="291" t="str">
        <f>BASE_CIS8!G38</f>
        <v>Preencha todas as medidas e controles</v>
      </c>
      <c r="E4" t="str">
        <f>BASE_CIS8!H38</f>
        <v>Preencha todas as medidas e controles Por favor preencha todas as medidas e controles</v>
      </c>
    </row>
    <row r="5" spans="1:5">
      <c r="A5">
        <f>BASE_CIS8!D39</f>
        <v>22</v>
      </c>
      <c r="B5" t="str">
        <f>BASE_CIS8!E39</f>
        <v>PRIVACIDADE CONTROLE 22: POLÍTICAS, PROCESSOS E PROCEDIMENTOS</v>
      </c>
      <c r="C5" s="291" t="str">
        <f>BASE_CIS8!F39</f>
        <v>Por favor preencha todas as medidas e controles</v>
      </c>
      <c r="D5" s="291" t="str">
        <f>BASE_CIS8!G39</f>
        <v>Preencha todas as medidas e controles</v>
      </c>
      <c r="E5" t="str">
        <f>BASE_CIS8!H39</f>
        <v>Preencha todas as medidas e controles Por favor preencha todas as medidas e controles</v>
      </c>
    </row>
    <row r="6" spans="1:5">
      <c r="A6">
        <f>BASE_CIS8!D40</f>
        <v>23</v>
      </c>
      <c r="B6" t="str">
        <f>BASE_CIS8!E40</f>
        <v>PRIVACIDADE CONTROLE 23: CONSCIENTIZAÇÃO E TREINAMENTO</v>
      </c>
      <c r="C6" s="291" t="str">
        <f>BASE_CIS8!F40</f>
        <v>Por favor preencha todas as medidas e controles</v>
      </c>
      <c r="D6" s="291" t="str">
        <f>BASE_CIS8!G40</f>
        <v>Preencha todas as medidas e controles</v>
      </c>
      <c r="E6" t="str">
        <f>BASE_CIS8!H40</f>
        <v>Preencha todas as medidas e controles Por favor preencha todas as medidas e controles</v>
      </c>
    </row>
    <row r="7" spans="1:5">
      <c r="A7">
        <f>BASE_CIS8!D41</f>
        <v>24</v>
      </c>
      <c r="B7" t="str">
        <f>BASE_CIS8!E41</f>
        <v>PRIVACIDADE CONTROLE 24: MINIMIZAÇÃO DE DADOS</v>
      </c>
      <c r="C7" s="291" t="str">
        <f>BASE_CIS8!F41</f>
        <v>Por favor preencha todas as medidas e controles</v>
      </c>
      <c r="D7" s="291" t="str">
        <f>BASE_CIS8!G41</f>
        <v>Preencha todas as medidas e controles</v>
      </c>
      <c r="E7" t="str">
        <f>BASE_CIS8!H41</f>
        <v>Preencha todas as medidas e controles Por favor preencha todas as medidas e controles</v>
      </c>
    </row>
    <row r="8" spans="1:5">
      <c r="A8">
        <f>BASE_CIS8!D42</f>
        <v>25</v>
      </c>
      <c r="B8" t="str">
        <f>BASE_CIS8!E42</f>
        <v>PRIVACIDADE CONTROLE 25: GESTÃO DO TRATAMENTO</v>
      </c>
      <c r="C8" s="291" t="str">
        <f>BASE_CIS8!F42</f>
        <v>Por favor preencha todas as medidas e controles</v>
      </c>
      <c r="D8" s="291" t="str">
        <f>BASE_CIS8!G42</f>
        <v>Preencha todas as medidas e controles</v>
      </c>
      <c r="E8" t="str">
        <f>BASE_CIS8!H42</f>
        <v>Preencha todas as medidas e controles Por favor preencha todas as medidas e controles</v>
      </c>
    </row>
    <row r="9" spans="1:5">
      <c r="A9">
        <f>BASE_CIS8!D43</f>
        <v>26</v>
      </c>
      <c r="B9" t="str">
        <f>BASE_CIS8!E43</f>
        <v>PRIVACIDADE CONTROLE 26: ACESSO E QUALIDADE</v>
      </c>
      <c r="C9" s="291" t="str">
        <f>BASE_CIS8!F43</f>
        <v>Por favor preencha todas as medidas e controles</v>
      </c>
      <c r="D9" s="291" t="str">
        <f>BASE_CIS8!G43</f>
        <v>Preencha todas as medidas e controles</v>
      </c>
      <c r="E9" t="str">
        <f>BASE_CIS8!H43</f>
        <v>Preencha todas as medidas e controles Por favor preencha todas as medidas e controles</v>
      </c>
    </row>
    <row r="10" spans="1:5">
      <c r="A10">
        <f>BASE_CIS8!D44</f>
        <v>27</v>
      </c>
      <c r="B10" t="str">
        <f>BASE_CIS8!E44</f>
        <v>PRIVACIDADE CONTROLE 27: COMPARTILHAMENTO, TRANSFERÊNCIA E DIVULGAÇÃO</v>
      </c>
      <c r="C10" s="291" t="str">
        <f>BASE_CIS8!F44</f>
        <v>Por favor preencha todas as medidas e controles</v>
      </c>
      <c r="D10" s="291" t="str">
        <f>BASE_CIS8!G44</f>
        <v>Preencha todas as medidas e controles</v>
      </c>
      <c r="E10" t="str">
        <f>BASE_CIS8!H44</f>
        <v>Preencha todas as medidas e controles Por favor preencha todas as medidas e controles</v>
      </c>
    </row>
    <row r="11" spans="1:5">
      <c r="A11">
        <f>BASE_CIS8!D45</f>
        <v>28</v>
      </c>
      <c r="B11" t="str">
        <f>BASE_CIS8!E45</f>
        <v>PRIVACIDADE CONTROLE 28: SUPERVISÃO EM TERCEIROS</v>
      </c>
      <c r="C11" s="291" t="str">
        <f>BASE_CIS8!F45</f>
        <v>Por favor preencha todas as medidas e controles</v>
      </c>
      <c r="D11" s="291" t="str">
        <f>BASE_CIS8!G45</f>
        <v>Preencha todas as medidas e controles</v>
      </c>
      <c r="E11" t="str">
        <f>BASE_CIS8!H45</f>
        <v>Preencha todas as medidas e controles Por favor preencha todas as medidas e controles</v>
      </c>
    </row>
    <row r="12" spans="1:5">
      <c r="A12">
        <f>BASE_CIS8!D46</f>
        <v>29</v>
      </c>
      <c r="B12" t="str">
        <f>BASE_CIS8!E46</f>
        <v>PRIVACIDADE CONTROLE 29:  ABERTURA, TRANSPARÊNCIA E NOTIFICAÇÃO</v>
      </c>
      <c r="C12" s="291" t="str">
        <f>BASE_CIS8!F46</f>
        <v>Por favor preencha todas as medidas e controles</v>
      </c>
      <c r="D12" s="291" t="str">
        <f>BASE_CIS8!G46</f>
        <v>Preencha todas as medidas e controles</v>
      </c>
      <c r="E12" t="str">
        <f>BASE_CIS8!H46</f>
        <v>Preencha todas as medidas e controles Por favor preencha todas as medidas e controles</v>
      </c>
    </row>
    <row r="13" spans="1:5">
      <c r="A13">
        <f>BASE_CIS8!D47</f>
        <v>30</v>
      </c>
      <c r="B13" t="str">
        <f>BASE_CIS8!E47</f>
        <v>PRIVACIDADE CONTROLE 30: AVALIAÇÃO DE IMPACTO, MONITORAMENTO E AUDITORIA</v>
      </c>
      <c r="C13" s="291" t="str">
        <f>BASE_CIS8!F47</f>
        <v>Por favor preencha todas as medidas e controles</v>
      </c>
      <c r="D13" s="291" t="str">
        <f>BASE_CIS8!G47</f>
        <v>Preencha todas as medidas e controles</v>
      </c>
      <c r="E13" t="str">
        <f>BASE_CIS8!H47</f>
        <v>Preencha todas as medidas e controles Por favor preencha todas as medidas e controles</v>
      </c>
    </row>
    <row r="14" spans="1:5">
      <c r="A14">
        <f>BASE_CIS8!D48</f>
        <v>31</v>
      </c>
      <c r="B14" t="str">
        <f>BASE_CIS8!E48</f>
        <v>PRIVACIDADE CONTROLE 31:  SEGURANÇA APLICADA A PRIVACIDADE</v>
      </c>
      <c r="C14" s="291" t="str">
        <f>BASE_CIS8!F48</f>
        <v>Por favor preencha todas as medidas e controles</v>
      </c>
      <c r="D14" s="291" t="str">
        <f>BASE_CIS8!G48</f>
        <v>Preencha todas as medidas e controles</v>
      </c>
      <c r="E14" t="str">
        <f>BASE_CIS8!H48</f>
        <v>Preencha todas as medidas e controles Por favor preencha todas as medidas e controles</v>
      </c>
    </row>
  </sheetData>
  <sheetProtection algorithmName="SHA-512" hashValue="3aEAfE4Rhqx6sjsutvCdofXCmOdI7i1/UGAW8nmxaCooR632aAOAAe0FDXImq7XIbl4VdLbs/9ug/G3U9u/9hg==" saltValue="YbZEk7p3r9TGh9wyRQAVHA==" spinCount="100000" sheet="1" objects="1" scenarios="1"/>
  <pageMargins left="0.511811024" right="0.511811024" top="0.78740157499999996" bottom="0.78740157499999996" header="0.31496062000000002" footer="0.3149606200000000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A83342-EA51-444B-90BE-CBEA1362FC3F}">
  <sheetPr codeName="Sheet11"/>
  <dimension ref="A1:RJ2"/>
  <sheetViews>
    <sheetView showGridLines="0" topLeftCell="LQ1" zoomScale="80" zoomScaleNormal="80" workbookViewId="0">
      <selection activeCell="A2" sqref="A2"/>
    </sheetView>
  </sheetViews>
  <sheetFormatPr defaultColWidth="8.88671875" defaultRowHeight="14.4"/>
  <cols>
    <col min="1" max="2" width="15.44140625" style="303" customWidth="1"/>
    <col min="3" max="3" width="37.44140625" style="303" customWidth="1"/>
    <col min="4" max="9" width="21.44140625" style="303" customWidth="1"/>
    <col min="10" max="10" width="28.44140625" style="303" customWidth="1"/>
    <col min="11" max="11" width="21.44140625" style="303" customWidth="1"/>
    <col min="12" max="19" width="28.44140625" style="303" customWidth="1"/>
    <col min="20" max="20" width="26.44140625" style="303" customWidth="1"/>
    <col min="21" max="21" width="21.44140625" style="303" customWidth="1"/>
    <col min="22" max="22" width="29.88671875" style="303" customWidth="1"/>
    <col min="23" max="23" width="28.44140625" style="303" customWidth="1"/>
    <col min="24" max="27" width="21.44140625" style="303" customWidth="1"/>
    <col min="28" max="28" width="15.44140625" style="2" customWidth="1"/>
    <col min="29" max="29" width="15.109375" style="2" customWidth="1"/>
    <col min="30" max="30" width="24" style="2" customWidth="1"/>
    <col min="31" max="31" width="21.44140625" style="2" customWidth="1"/>
    <col min="32" max="32" width="14.88671875" style="2" customWidth="1"/>
    <col min="33" max="37" width="8.88671875" style="2"/>
    <col min="38" max="38" width="9.44140625" style="2" customWidth="1"/>
    <col min="39" max="39" width="32.88671875" style="2" customWidth="1"/>
    <col min="40" max="41" width="16.88671875" style="2" customWidth="1"/>
    <col min="42" max="42" width="21.44140625" style="2" customWidth="1"/>
    <col min="43" max="43" width="19.44140625" style="2" customWidth="1"/>
    <col min="44" max="44" width="26.88671875" style="2" customWidth="1"/>
    <col min="45" max="46" width="16.88671875" style="2" customWidth="1"/>
    <col min="47" max="47" width="21.44140625" style="2" customWidth="1"/>
    <col min="48" max="48" width="18.44140625" style="2" customWidth="1"/>
    <col min="49" max="49" width="23.33203125" style="2" customWidth="1"/>
    <col min="50" max="50" width="19.88671875" style="2" customWidth="1"/>
    <col min="51" max="51" width="20.44140625" style="2" customWidth="1"/>
    <col min="52" max="52" width="14.109375" style="2" customWidth="1"/>
    <col min="53" max="53" width="17.109375" style="2" customWidth="1"/>
    <col min="54" max="54" width="19.6640625" style="2" bestFit="1" customWidth="1"/>
    <col min="55" max="57" width="17.6640625" style="2" bestFit="1" customWidth="1"/>
    <col min="58" max="60" width="12.88671875" style="2" bestFit="1" customWidth="1"/>
    <col min="61" max="61" width="15.33203125" style="2" customWidth="1"/>
    <col min="62" max="62" width="13.88671875" style="2" customWidth="1"/>
    <col min="63" max="76" width="13.109375" style="2" bestFit="1" customWidth="1"/>
    <col min="77" max="80" width="12.88671875" style="2" bestFit="1" customWidth="1"/>
    <col min="81" max="81" width="14.33203125" style="2" customWidth="1"/>
    <col min="82" max="87" width="13.109375" style="2" bestFit="1" customWidth="1"/>
    <col min="88" max="91" width="12.88671875" style="2" bestFit="1" customWidth="1"/>
    <col min="92" max="100" width="13.109375" style="2" bestFit="1" customWidth="1"/>
    <col min="101" max="104" width="12.88671875" style="2" bestFit="1" customWidth="1"/>
    <col min="105" max="112" width="13.109375" style="2" bestFit="1" customWidth="1"/>
    <col min="113" max="114" width="12.88671875" style="2" bestFit="1" customWidth="1"/>
    <col min="115" max="115" width="11.88671875" style="2" bestFit="1" customWidth="1"/>
    <col min="116" max="116" width="12.88671875" style="2" bestFit="1" customWidth="1"/>
    <col min="117" max="129" width="13.109375" style="2" bestFit="1" customWidth="1"/>
    <col min="130" max="131" width="12.88671875" style="2" bestFit="1" customWidth="1"/>
    <col min="132" max="132" width="11.88671875" style="2" bestFit="1" customWidth="1"/>
    <col min="133" max="133" width="12.88671875" style="2" bestFit="1" customWidth="1"/>
    <col min="134" max="141" width="13.109375" style="2" bestFit="1" customWidth="1"/>
    <col min="142" max="143" width="12.88671875" style="2" bestFit="1" customWidth="1"/>
    <col min="144" max="144" width="11.88671875" style="2" bestFit="1" customWidth="1"/>
    <col min="145" max="145" width="12.88671875" style="2" bestFit="1" customWidth="1"/>
    <col min="146" max="153" width="13.109375" style="2" bestFit="1" customWidth="1"/>
    <col min="154" max="157" width="12.88671875" style="2" bestFit="1" customWidth="1"/>
    <col min="158" max="163" width="13.109375" style="2" bestFit="1" customWidth="1"/>
    <col min="164" max="167" width="12.88671875" style="2" bestFit="1" customWidth="1"/>
    <col min="168" max="176" width="13.109375" style="2" bestFit="1" customWidth="1"/>
    <col min="177" max="180" width="12.88671875" style="2" bestFit="1" customWidth="1"/>
    <col min="181" max="192" width="13.109375" style="2" bestFit="1" customWidth="1"/>
    <col min="193" max="196" width="12.88671875" style="2" bestFit="1" customWidth="1"/>
    <col min="197" max="206" width="13.109375" style="2" bestFit="1" customWidth="1"/>
    <col min="207" max="210" width="12.88671875" style="2" bestFit="1" customWidth="1"/>
    <col min="211" max="221" width="8.88671875" style="2"/>
    <col min="222" max="222" width="12.88671875" style="2" bestFit="1" customWidth="1"/>
    <col min="223" max="237" width="13.109375" style="2" bestFit="1" customWidth="1"/>
    <col min="238" max="241" width="12.88671875" style="2" bestFit="1" customWidth="1"/>
    <col min="242" max="251" width="13.109375" style="2" bestFit="1" customWidth="1"/>
    <col min="252" max="255" width="12.88671875" style="2" bestFit="1" customWidth="1"/>
    <col min="256" max="261" width="13.109375" style="2" bestFit="1" customWidth="1"/>
    <col min="262" max="265" width="12.88671875" style="2" bestFit="1" customWidth="1"/>
    <col min="266" max="280" width="13.109375" style="2" bestFit="1" customWidth="1"/>
    <col min="281" max="284" width="12.88671875" style="2" bestFit="1" customWidth="1"/>
    <col min="285" max="294" width="13.109375" style="2" bestFit="1" customWidth="1"/>
    <col min="295" max="298" width="12.88671875" style="2" bestFit="1" customWidth="1"/>
    <col min="299" max="312" width="13.109375" style="2" bestFit="1" customWidth="1"/>
    <col min="313" max="316" width="12.88671875" style="2" bestFit="1" customWidth="1"/>
    <col min="317" max="329" width="13.109375" style="2" bestFit="1" customWidth="1"/>
    <col min="330" max="333" width="12.88671875" style="2" bestFit="1" customWidth="1"/>
    <col min="334" max="338" width="13.109375" style="2" bestFit="1" customWidth="1"/>
    <col min="339" max="342" width="12.88671875" style="2" bestFit="1" customWidth="1"/>
    <col min="343" max="358" width="13.109375" style="2" bestFit="1" customWidth="1"/>
    <col min="359" max="362" width="12.88671875" style="2" bestFit="1" customWidth="1"/>
    <col min="363" max="375" width="13.109375" style="2" bestFit="1" customWidth="1"/>
    <col min="376" max="379" width="12.88671875" style="2" bestFit="1" customWidth="1"/>
    <col min="380" max="389" width="13.109375" style="2" bestFit="1" customWidth="1"/>
    <col min="390" max="393" width="12.88671875" style="2" bestFit="1" customWidth="1"/>
    <col min="394" max="408" width="13.109375" style="2" bestFit="1" customWidth="1"/>
    <col min="409" max="412" width="12.88671875" style="2" bestFit="1" customWidth="1"/>
    <col min="413" max="424" width="13.109375" style="2" bestFit="1" customWidth="1"/>
    <col min="425" max="428" width="12.88671875" style="2" bestFit="1" customWidth="1"/>
    <col min="429" max="442" width="13.109375" style="2" bestFit="1" customWidth="1"/>
    <col min="443" max="446" width="12.88671875" style="2" bestFit="1" customWidth="1"/>
    <col min="447" max="448" width="13.109375" style="2" bestFit="1" customWidth="1"/>
    <col min="449" max="452" width="12.88671875" style="2" bestFit="1" customWidth="1"/>
    <col min="453" max="16384" width="8.88671875" style="2"/>
  </cols>
  <sheetData>
    <row r="1" spans="1:478" ht="57.6">
      <c r="A1" s="292" t="s">
        <v>1197</v>
      </c>
      <c r="B1" s="293" t="s">
        <v>1198</v>
      </c>
      <c r="C1" s="294" t="s">
        <v>1199</v>
      </c>
      <c r="D1" s="294" t="s">
        <v>5</v>
      </c>
      <c r="E1" s="294" t="s">
        <v>3</v>
      </c>
      <c r="F1" s="294" t="s">
        <v>1200</v>
      </c>
      <c r="G1" s="294" t="s">
        <v>826</v>
      </c>
      <c r="H1" s="295" t="s">
        <v>1152</v>
      </c>
      <c r="I1" s="295" t="s">
        <v>1158</v>
      </c>
      <c r="J1" s="295" t="s">
        <v>1201</v>
      </c>
      <c r="K1" s="295" t="s">
        <v>1202</v>
      </c>
      <c r="L1" s="295" t="s">
        <v>1203</v>
      </c>
      <c r="M1" s="295" t="s">
        <v>1204</v>
      </c>
      <c r="N1" s="295" t="s">
        <v>1205</v>
      </c>
      <c r="O1" s="295" t="s">
        <v>1206</v>
      </c>
      <c r="P1" s="295" t="s">
        <v>1207</v>
      </c>
      <c r="Q1" s="295" t="s">
        <v>1208</v>
      </c>
      <c r="R1" s="295" t="s">
        <v>1209</v>
      </c>
      <c r="S1" s="295" t="s">
        <v>1210</v>
      </c>
      <c r="T1" s="295" t="s">
        <v>1211</v>
      </c>
      <c r="U1" s="295" t="s">
        <v>1212</v>
      </c>
      <c r="V1" s="295" t="s">
        <v>1213</v>
      </c>
      <c r="W1" s="295" t="s">
        <v>1214</v>
      </c>
      <c r="X1" s="295" t="s">
        <v>1215</v>
      </c>
      <c r="Y1" s="295" t="s">
        <v>1216</v>
      </c>
      <c r="Z1" s="295" t="s">
        <v>1217</v>
      </c>
      <c r="AA1" s="295" t="s">
        <v>1218</v>
      </c>
      <c r="AB1" s="295" t="s">
        <v>1219</v>
      </c>
      <c r="AC1" s="295" t="s">
        <v>1220</v>
      </c>
      <c r="AD1" s="295" t="s">
        <v>1221</v>
      </c>
      <c r="AE1" s="295" t="s">
        <v>1222</v>
      </c>
      <c r="AF1" s="295" t="s">
        <v>1223</v>
      </c>
      <c r="AG1" s="295" t="s">
        <v>1224</v>
      </c>
      <c r="AH1" s="295" t="s">
        <v>1225</v>
      </c>
      <c r="AI1" s="295" t="s">
        <v>1226</v>
      </c>
      <c r="AJ1" s="295" t="s">
        <v>1227</v>
      </c>
      <c r="AK1" s="295" t="s">
        <v>1228</v>
      </c>
      <c r="AL1" s="295" t="s">
        <v>1229</v>
      </c>
      <c r="AM1" s="295" t="s">
        <v>1230</v>
      </c>
      <c r="AN1" s="295" t="s">
        <v>1231</v>
      </c>
      <c r="AO1" s="295" t="s">
        <v>1232</v>
      </c>
      <c r="AP1" s="295" t="s">
        <v>1233</v>
      </c>
      <c r="AQ1" s="295" t="s">
        <v>1234</v>
      </c>
      <c r="AR1" s="295" t="s">
        <v>1235</v>
      </c>
      <c r="AS1" s="295" t="s">
        <v>1236</v>
      </c>
      <c r="AT1" s="295" t="s">
        <v>1237</v>
      </c>
      <c r="AU1" s="295" t="s">
        <v>1238</v>
      </c>
      <c r="AV1" s="295" t="s">
        <v>1239</v>
      </c>
      <c r="AW1" s="295" t="s">
        <v>1240</v>
      </c>
      <c r="AX1" s="295" t="s">
        <v>1241</v>
      </c>
      <c r="AY1" s="295" t="s">
        <v>1242</v>
      </c>
      <c r="AZ1" s="295" t="s">
        <v>1243</v>
      </c>
      <c r="BA1" s="295" t="s">
        <v>1244</v>
      </c>
      <c r="BB1" s="295" t="s">
        <v>1245</v>
      </c>
      <c r="BC1" s="295" t="s">
        <v>1246</v>
      </c>
      <c r="BD1" s="295" t="s">
        <v>1247</v>
      </c>
      <c r="BE1" s="295" t="s">
        <v>1248</v>
      </c>
      <c r="BF1" s="295" t="s">
        <v>1249</v>
      </c>
      <c r="BG1" s="295" t="s">
        <v>1250</v>
      </c>
      <c r="BH1" s="295" t="s">
        <v>1251</v>
      </c>
      <c r="BI1" s="295" t="s">
        <v>1252</v>
      </c>
      <c r="BJ1" s="295" t="s">
        <v>1253</v>
      </c>
      <c r="BK1" s="295" t="s">
        <v>1254</v>
      </c>
      <c r="BL1" s="295" t="s">
        <v>1255</v>
      </c>
      <c r="BM1" s="295" t="s">
        <v>1256</v>
      </c>
      <c r="BN1" s="295" t="s">
        <v>1257</v>
      </c>
      <c r="BO1" s="295" t="s">
        <v>1258</v>
      </c>
      <c r="BP1" s="295" t="s">
        <v>1259</v>
      </c>
      <c r="BQ1" s="295" t="s">
        <v>1260</v>
      </c>
      <c r="BR1" s="295" t="s">
        <v>1261</v>
      </c>
      <c r="BS1" s="295" t="s">
        <v>1262</v>
      </c>
      <c r="BT1" s="295" t="s">
        <v>1263</v>
      </c>
      <c r="BU1" s="295" t="s">
        <v>1264</v>
      </c>
      <c r="BV1" s="295" t="s">
        <v>1265</v>
      </c>
      <c r="BW1" s="295" t="s">
        <v>1266</v>
      </c>
      <c r="BX1" s="295" t="s">
        <v>1267</v>
      </c>
      <c r="BY1" s="295" t="s">
        <v>1268</v>
      </c>
      <c r="BZ1" s="295" t="s">
        <v>1269</v>
      </c>
      <c r="CA1" s="295" t="s">
        <v>1270</v>
      </c>
      <c r="CB1" s="295" t="s">
        <v>1271</v>
      </c>
      <c r="CC1" s="295" t="s">
        <v>1272</v>
      </c>
      <c r="CD1" s="295" t="s">
        <v>1273</v>
      </c>
      <c r="CE1" s="295" t="s">
        <v>1274</v>
      </c>
      <c r="CF1" s="295" t="s">
        <v>1275</v>
      </c>
      <c r="CG1" s="295" t="s">
        <v>1276</v>
      </c>
      <c r="CH1" s="295" t="s">
        <v>1277</v>
      </c>
      <c r="CI1" s="295" t="s">
        <v>1278</v>
      </c>
      <c r="CJ1" s="295" t="s">
        <v>1279</v>
      </c>
      <c r="CK1" s="295" t="s">
        <v>1280</v>
      </c>
      <c r="CL1" s="295" t="s">
        <v>1281</v>
      </c>
      <c r="CM1" s="295" t="s">
        <v>1282</v>
      </c>
      <c r="CN1" s="295" t="s">
        <v>1283</v>
      </c>
      <c r="CO1" s="295" t="s">
        <v>1284</v>
      </c>
      <c r="CP1" s="295" t="s">
        <v>1285</v>
      </c>
      <c r="CQ1" s="295" t="s">
        <v>1286</v>
      </c>
      <c r="CR1" s="295" t="s">
        <v>1287</v>
      </c>
      <c r="CS1" s="295" t="s">
        <v>1288</v>
      </c>
      <c r="CT1" s="295" t="s">
        <v>1289</v>
      </c>
      <c r="CU1" s="295" t="s">
        <v>1290</v>
      </c>
      <c r="CV1" s="295" t="s">
        <v>1291</v>
      </c>
      <c r="CW1" s="295" t="s">
        <v>1292</v>
      </c>
      <c r="CX1" s="295" t="s">
        <v>1293</v>
      </c>
      <c r="CY1" s="295" t="s">
        <v>1294</v>
      </c>
      <c r="CZ1" s="295" t="s">
        <v>1295</v>
      </c>
      <c r="DA1" s="295" t="s">
        <v>1296</v>
      </c>
      <c r="DB1" s="295" t="s">
        <v>1297</v>
      </c>
      <c r="DC1" s="295" t="s">
        <v>1298</v>
      </c>
      <c r="DD1" s="295" t="s">
        <v>1299</v>
      </c>
      <c r="DE1" s="295" t="s">
        <v>1300</v>
      </c>
      <c r="DF1" s="295" t="s">
        <v>1301</v>
      </c>
      <c r="DG1" s="295" t="s">
        <v>1302</v>
      </c>
      <c r="DH1" s="295" t="s">
        <v>1303</v>
      </c>
      <c r="DI1" s="295" t="s">
        <v>1304</v>
      </c>
      <c r="DJ1" s="295" t="s">
        <v>1305</v>
      </c>
      <c r="DK1" s="295" t="s">
        <v>1306</v>
      </c>
      <c r="DL1" s="295" t="s">
        <v>1307</v>
      </c>
      <c r="DM1" s="295" t="s">
        <v>1308</v>
      </c>
      <c r="DN1" s="295" t="s">
        <v>1309</v>
      </c>
      <c r="DO1" s="295" t="s">
        <v>1310</v>
      </c>
      <c r="DP1" s="295" t="s">
        <v>1311</v>
      </c>
      <c r="DQ1" s="295" t="s">
        <v>1312</v>
      </c>
      <c r="DR1" s="295" t="s">
        <v>1313</v>
      </c>
      <c r="DS1" s="295" t="s">
        <v>1314</v>
      </c>
      <c r="DT1" s="295" t="s">
        <v>1315</v>
      </c>
      <c r="DU1" s="295" t="s">
        <v>1316</v>
      </c>
      <c r="DV1" s="295" t="s">
        <v>1317</v>
      </c>
      <c r="DW1" s="295" t="s">
        <v>1318</v>
      </c>
      <c r="DX1" s="295" t="s">
        <v>1319</v>
      </c>
      <c r="DY1" s="295" t="s">
        <v>1320</v>
      </c>
      <c r="DZ1" s="295" t="s">
        <v>1321</v>
      </c>
      <c r="EA1" s="295" t="s">
        <v>1322</v>
      </c>
      <c r="EB1" s="295" t="s">
        <v>1323</v>
      </c>
      <c r="EC1" s="295" t="s">
        <v>1324</v>
      </c>
      <c r="ED1" s="295" t="s">
        <v>1325</v>
      </c>
      <c r="EE1" s="295" t="s">
        <v>1326</v>
      </c>
      <c r="EF1" s="295" t="s">
        <v>1327</v>
      </c>
      <c r="EG1" s="295" t="s">
        <v>1328</v>
      </c>
      <c r="EH1" s="295" t="s">
        <v>1329</v>
      </c>
      <c r="EI1" s="295" t="s">
        <v>1330</v>
      </c>
      <c r="EJ1" s="295" t="s">
        <v>1331</v>
      </c>
      <c r="EK1" s="295" t="s">
        <v>1332</v>
      </c>
      <c r="EL1" s="295" t="s">
        <v>1333</v>
      </c>
      <c r="EM1" s="295" t="s">
        <v>1334</v>
      </c>
      <c r="EN1" s="295" t="s">
        <v>1335</v>
      </c>
      <c r="EO1" s="295" t="s">
        <v>1336</v>
      </c>
      <c r="EP1" s="295" t="s">
        <v>1337</v>
      </c>
      <c r="EQ1" s="295" t="s">
        <v>1338</v>
      </c>
      <c r="ER1" s="295" t="s">
        <v>1339</v>
      </c>
      <c r="ES1" s="295" t="s">
        <v>1340</v>
      </c>
      <c r="ET1" s="295" t="s">
        <v>1341</v>
      </c>
      <c r="EU1" s="295" t="s">
        <v>1342</v>
      </c>
      <c r="EV1" s="295" t="s">
        <v>1343</v>
      </c>
      <c r="EW1" s="295" t="s">
        <v>1344</v>
      </c>
      <c r="EX1" s="295" t="s">
        <v>1345</v>
      </c>
      <c r="EY1" s="295" t="s">
        <v>1346</v>
      </c>
      <c r="EZ1" s="295" t="s">
        <v>1347</v>
      </c>
      <c r="FA1" s="295" t="s">
        <v>1348</v>
      </c>
      <c r="FB1" s="295" t="s">
        <v>1349</v>
      </c>
      <c r="FC1" s="295" t="s">
        <v>1350</v>
      </c>
      <c r="FD1" s="295" t="s">
        <v>1351</v>
      </c>
      <c r="FE1" s="295" t="s">
        <v>1352</v>
      </c>
      <c r="FF1" s="295" t="s">
        <v>1353</v>
      </c>
      <c r="FG1" s="295" t="s">
        <v>1354</v>
      </c>
      <c r="FH1" s="295" t="s">
        <v>1355</v>
      </c>
      <c r="FI1" s="295" t="s">
        <v>1356</v>
      </c>
      <c r="FJ1" s="295" t="s">
        <v>1357</v>
      </c>
      <c r="FK1" s="295" t="s">
        <v>1358</v>
      </c>
      <c r="FL1" s="295" t="s">
        <v>1359</v>
      </c>
      <c r="FM1" s="295" t="s">
        <v>1360</v>
      </c>
      <c r="FN1" s="295" t="s">
        <v>1361</v>
      </c>
      <c r="FO1" s="295" t="s">
        <v>1362</v>
      </c>
      <c r="FP1" s="295" t="s">
        <v>1363</v>
      </c>
      <c r="FQ1" s="295" t="s">
        <v>1364</v>
      </c>
      <c r="FR1" s="295" t="s">
        <v>1365</v>
      </c>
      <c r="FS1" s="295" t="s">
        <v>1366</v>
      </c>
      <c r="FT1" s="295" t="s">
        <v>1367</v>
      </c>
      <c r="FU1" s="295" t="s">
        <v>1368</v>
      </c>
      <c r="FV1" s="295" t="s">
        <v>1369</v>
      </c>
      <c r="FW1" s="295" t="s">
        <v>1370</v>
      </c>
      <c r="FX1" s="295" t="s">
        <v>1371</v>
      </c>
      <c r="FY1" s="295" t="s">
        <v>1372</v>
      </c>
      <c r="FZ1" s="295" t="s">
        <v>1373</v>
      </c>
      <c r="GA1" s="295" t="s">
        <v>1374</v>
      </c>
      <c r="GB1" s="295" t="s">
        <v>1375</v>
      </c>
      <c r="GC1" s="295" t="s">
        <v>1376</v>
      </c>
      <c r="GD1" s="295" t="s">
        <v>1377</v>
      </c>
      <c r="GE1" s="295" t="s">
        <v>1378</v>
      </c>
      <c r="GF1" s="295" t="s">
        <v>1379</v>
      </c>
      <c r="GG1" s="295" t="s">
        <v>1380</v>
      </c>
      <c r="GH1" s="295" t="s">
        <v>1381</v>
      </c>
      <c r="GI1" s="295" t="s">
        <v>1382</v>
      </c>
      <c r="GJ1" s="295" t="s">
        <v>1383</v>
      </c>
      <c r="GK1" s="295" t="s">
        <v>1384</v>
      </c>
      <c r="GL1" s="295" t="s">
        <v>1385</v>
      </c>
      <c r="GM1" s="295" t="s">
        <v>1386</v>
      </c>
      <c r="GN1" s="295" t="s">
        <v>1387</v>
      </c>
      <c r="GO1" s="295" t="s">
        <v>1388</v>
      </c>
      <c r="GP1" s="295" t="s">
        <v>1389</v>
      </c>
      <c r="GQ1" s="295" t="s">
        <v>1390</v>
      </c>
      <c r="GR1" s="295" t="s">
        <v>1391</v>
      </c>
      <c r="GS1" s="295" t="s">
        <v>1392</v>
      </c>
      <c r="GT1" s="295" t="s">
        <v>1393</v>
      </c>
      <c r="GU1" s="295" t="s">
        <v>1394</v>
      </c>
      <c r="GV1" s="295" t="s">
        <v>1395</v>
      </c>
      <c r="GW1" s="295" t="s">
        <v>1396</v>
      </c>
      <c r="GX1" s="295" t="s">
        <v>1397</v>
      </c>
      <c r="GY1" s="295" t="s">
        <v>1398</v>
      </c>
      <c r="GZ1" s="295" t="s">
        <v>1399</v>
      </c>
      <c r="HA1" s="295" t="s">
        <v>1400</v>
      </c>
      <c r="HB1" s="295" t="s">
        <v>1401</v>
      </c>
      <c r="HC1" s="295" t="s">
        <v>1402</v>
      </c>
      <c r="HD1" s="295" t="s">
        <v>1403</v>
      </c>
      <c r="HE1" s="295" t="s">
        <v>1404</v>
      </c>
      <c r="HF1" s="295" t="s">
        <v>1405</v>
      </c>
      <c r="HG1" s="295" t="s">
        <v>1406</v>
      </c>
      <c r="HH1" s="295" t="s">
        <v>1407</v>
      </c>
      <c r="HI1" s="295" t="s">
        <v>1408</v>
      </c>
      <c r="HJ1" s="295" t="s">
        <v>1409</v>
      </c>
      <c r="HK1" s="295" t="s">
        <v>1410</v>
      </c>
      <c r="HL1" s="295" t="s">
        <v>1411</v>
      </c>
      <c r="HM1" s="295" t="s">
        <v>1412</v>
      </c>
      <c r="HN1" s="295" t="s">
        <v>1413</v>
      </c>
      <c r="HO1" s="295" t="s">
        <v>1414</v>
      </c>
      <c r="HP1" s="295" t="s">
        <v>1415</v>
      </c>
      <c r="HQ1" s="295" t="s">
        <v>1416</v>
      </c>
      <c r="HR1" s="295" t="s">
        <v>1417</v>
      </c>
      <c r="HS1" s="295" t="s">
        <v>1418</v>
      </c>
      <c r="HT1" s="295" t="s">
        <v>1419</v>
      </c>
      <c r="HU1" s="295" t="s">
        <v>1420</v>
      </c>
      <c r="HV1" s="295" t="s">
        <v>1421</v>
      </c>
      <c r="HW1" s="295" t="s">
        <v>1422</v>
      </c>
      <c r="HX1" s="295" t="s">
        <v>1423</v>
      </c>
      <c r="HY1" s="295" t="s">
        <v>1424</v>
      </c>
      <c r="HZ1" s="295" t="s">
        <v>1425</v>
      </c>
      <c r="IA1" s="295" t="s">
        <v>1426</v>
      </c>
      <c r="IB1" s="295" t="s">
        <v>1427</v>
      </c>
      <c r="IC1" s="295" t="s">
        <v>1428</v>
      </c>
      <c r="ID1" s="295" t="s">
        <v>1429</v>
      </c>
      <c r="IE1" s="295" t="s">
        <v>1430</v>
      </c>
      <c r="IF1" s="295" t="s">
        <v>1431</v>
      </c>
      <c r="IG1" s="295" t="s">
        <v>1432</v>
      </c>
      <c r="IH1" s="295" t="s">
        <v>1433</v>
      </c>
      <c r="II1" s="295" t="s">
        <v>1434</v>
      </c>
      <c r="IJ1" s="295" t="s">
        <v>1435</v>
      </c>
      <c r="IK1" s="295" t="s">
        <v>1436</v>
      </c>
      <c r="IL1" s="295" t="s">
        <v>1437</v>
      </c>
      <c r="IM1" s="295" t="s">
        <v>1438</v>
      </c>
      <c r="IN1" s="295" t="s">
        <v>1439</v>
      </c>
      <c r="IO1" s="295" t="s">
        <v>1440</v>
      </c>
      <c r="IP1" s="295" t="s">
        <v>1441</v>
      </c>
      <c r="IQ1" s="295" t="s">
        <v>1442</v>
      </c>
      <c r="IR1" s="295" t="s">
        <v>1443</v>
      </c>
      <c r="IS1" s="295" t="s">
        <v>1444</v>
      </c>
      <c r="IT1" s="295" t="s">
        <v>1445</v>
      </c>
      <c r="IU1" s="295" t="s">
        <v>1446</v>
      </c>
      <c r="IV1" s="295" t="s">
        <v>1447</v>
      </c>
      <c r="IW1" s="295" t="s">
        <v>1448</v>
      </c>
      <c r="IX1" s="295" t="s">
        <v>1449</v>
      </c>
      <c r="IY1" s="295" t="s">
        <v>1450</v>
      </c>
      <c r="IZ1" s="295" t="s">
        <v>1451</v>
      </c>
      <c r="JA1" s="295" t="s">
        <v>1452</v>
      </c>
      <c r="JB1" s="295" t="s">
        <v>1453</v>
      </c>
      <c r="JC1" s="295" t="s">
        <v>1454</v>
      </c>
      <c r="JD1" s="295" t="s">
        <v>1455</v>
      </c>
      <c r="JE1" s="295" t="s">
        <v>1456</v>
      </c>
      <c r="JF1" s="295" t="s">
        <v>1457</v>
      </c>
      <c r="JG1" s="295" t="s">
        <v>1458</v>
      </c>
      <c r="JH1" s="295" t="s">
        <v>1459</v>
      </c>
      <c r="JI1" s="295" t="s">
        <v>1460</v>
      </c>
      <c r="JJ1" s="295" t="s">
        <v>1461</v>
      </c>
      <c r="JK1" s="295" t="s">
        <v>1462</v>
      </c>
      <c r="JL1" s="295" t="s">
        <v>1463</v>
      </c>
      <c r="JM1" s="295" t="s">
        <v>1464</v>
      </c>
      <c r="JN1" s="295" t="s">
        <v>1465</v>
      </c>
      <c r="JO1" s="295" t="s">
        <v>1466</v>
      </c>
      <c r="JP1" s="295" t="s">
        <v>1467</v>
      </c>
      <c r="JQ1" s="295" t="s">
        <v>1468</v>
      </c>
      <c r="JR1" s="295" t="s">
        <v>1469</v>
      </c>
      <c r="JS1" s="295" t="s">
        <v>1470</v>
      </c>
      <c r="JT1" s="295" t="s">
        <v>1471</v>
      </c>
      <c r="JU1" s="295" t="s">
        <v>1472</v>
      </c>
      <c r="JV1" s="295" t="s">
        <v>1473</v>
      </c>
      <c r="JW1" s="295" t="s">
        <v>1474</v>
      </c>
      <c r="JX1" s="295" t="s">
        <v>1475</v>
      </c>
      <c r="JY1" s="295" t="s">
        <v>1476</v>
      </c>
      <c r="JZ1" s="295" t="s">
        <v>1477</v>
      </c>
      <c r="KA1" s="295" t="s">
        <v>1478</v>
      </c>
      <c r="KB1" s="295" t="s">
        <v>1479</v>
      </c>
      <c r="KC1" s="295" t="s">
        <v>1480</v>
      </c>
      <c r="KD1" s="295" t="s">
        <v>1481</v>
      </c>
      <c r="KE1" s="295" t="s">
        <v>1482</v>
      </c>
      <c r="KF1" s="295" t="s">
        <v>1483</v>
      </c>
      <c r="KG1" s="295" t="s">
        <v>1484</v>
      </c>
      <c r="KH1" s="295" t="s">
        <v>1485</v>
      </c>
      <c r="KI1" s="295" t="s">
        <v>1486</v>
      </c>
      <c r="KJ1" s="295" t="s">
        <v>1487</v>
      </c>
      <c r="KK1" s="295" t="s">
        <v>1488</v>
      </c>
      <c r="KL1" s="295" t="s">
        <v>1489</v>
      </c>
      <c r="KM1" s="295" t="s">
        <v>1490</v>
      </c>
      <c r="KN1" s="295" t="s">
        <v>1491</v>
      </c>
      <c r="KO1" s="295" t="s">
        <v>1492</v>
      </c>
      <c r="KP1" s="295" t="s">
        <v>1493</v>
      </c>
      <c r="KQ1" s="295" t="s">
        <v>1494</v>
      </c>
      <c r="KR1" s="295" t="s">
        <v>1495</v>
      </c>
      <c r="KS1" s="295" t="s">
        <v>1496</v>
      </c>
      <c r="KT1" s="295" t="s">
        <v>1497</v>
      </c>
      <c r="KU1" s="295" t="s">
        <v>1498</v>
      </c>
      <c r="KV1" s="295" t="s">
        <v>1499</v>
      </c>
      <c r="KW1" s="295" t="s">
        <v>1500</v>
      </c>
      <c r="KX1" s="295" t="s">
        <v>1501</v>
      </c>
      <c r="KY1" s="295" t="s">
        <v>1502</v>
      </c>
      <c r="KZ1" s="295" t="s">
        <v>1503</v>
      </c>
      <c r="LA1" s="295" t="s">
        <v>1504</v>
      </c>
      <c r="LB1" s="295" t="s">
        <v>1505</v>
      </c>
      <c r="LC1" s="295" t="s">
        <v>1506</v>
      </c>
      <c r="LD1" s="295" t="s">
        <v>1507</v>
      </c>
      <c r="LE1" s="295" t="s">
        <v>1508</v>
      </c>
      <c r="LF1" s="295" t="s">
        <v>1509</v>
      </c>
      <c r="LG1" s="295" t="s">
        <v>1510</v>
      </c>
      <c r="LH1" s="295" t="s">
        <v>1511</v>
      </c>
      <c r="LI1" s="295" t="s">
        <v>1512</v>
      </c>
      <c r="LJ1" s="295" t="s">
        <v>1513</v>
      </c>
      <c r="LK1" s="295" t="s">
        <v>1514</v>
      </c>
      <c r="LL1" s="295" t="s">
        <v>1515</v>
      </c>
      <c r="LM1" s="295" t="s">
        <v>1516</v>
      </c>
      <c r="LN1" s="295" t="s">
        <v>1517</v>
      </c>
      <c r="LO1" s="295" t="s">
        <v>1518</v>
      </c>
      <c r="LP1" s="295" t="s">
        <v>1519</v>
      </c>
      <c r="LQ1" s="295" t="s">
        <v>1520</v>
      </c>
      <c r="LR1" s="295" t="s">
        <v>1521</v>
      </c>
      <c r="LS1" s="295" t="s">
        <v>1522</v>
      </c>
      <c r="LT1" s="295" t="s">
        <v>1523</v>
      </c>
      <c r="LU1" s="295" t="s">
        <v>1524</v>
      </c>
      <c r="LV1" s="295" t="s">
        <v>1525</v>
      </c>
      <c r="LW1" s="295" t="s">
        <v>1526</v>
      </c>
      <c r="LX1" s="295" t="s">
        <v>1527</v>
      </c>
      <c r="LY1" s="295" t="s">
        <v>1528</v>
      </c>
      <c r="LZ1" s="295" t="s">
        <v>1529</v>
      </c>
      <c r="MA1" s="295" t="s">
        <v>1530</v>
      </c>
      <c r="MB1" s="295" t="s">
        <v>1531</v>
      </c>
      <c r="MC1" s="295" t="s">
        <v>1532</v>
      </c>
      <c r="MD1" s="295" t="s">
        <v>1533</v>
      </c>
      <c r="ME1" s="295" t="s">
        <v>1534</v>
      </c>
      <c r="MF1" s="295" t="s">
        <v>1535</v>
      </c>
      <c r="MG1" s="295" t="s">
        <v>1536</v>
      </c>
      <c r="MH1" s="295" t="s">
        <v>1537</v>
      </c>
      <c r="MI1" s="295" t="s">
        <v>1538</v>
      </c>
      <c r="MJ1" s="295" t="s">
        <v>1539</v>
      </c>
      <c r="MK1" s="295" t="s">
        <v>1540</v>
      </c>
      <c r="ML1" s="295" t="s">
        <v>1541</v>
      </c>
      <c r="MM1" s="295" t="s">
        <v>1542</v>
      </c>
      <c r="MN1" s="295" t="s">
        <v>1543</v>
      </c>
      <c r="MO1" s="295" t="s">
        <v>1544</v>
      </c>
      <c r="MP1" s="295" t="s">
        <v>1545</v>
      </c>
      <c r="MQ1" s="295" t="s">
        <v>1546</v>
      </c>
      <c r="MR1" s="295" t="s">
        <v>1547</v>
      </c>
      <c r="MS1" s="295" t="s">
        <v>1548</v>
      </c>
      <c r="MT1" s="295" t="s">
        <v>1549</v>
      </c>
      <c r="MU1" s="295" t="s">
        <v>1550</v>
      </c>
      <c r="MV1" s="295" t="s">
        <v>1551</v>
      </c>
      <c r="MW1" s="295" t="s">
        <v>1552</v>
      </c>
      <c r="MX1" s="295" t="s">
        <v>1553</v>
      </c>
      <c r="MY1" s="295" t="s">
        <v>1554</v>
      </c>
      <c r="MZ1" s="295" t="s">
        <v>1555</v>
      </c>
      <c r="NA1" s="295" t="s">
        <v>1556</v>
      </c>
      <c r="NB1" s="295" t="s">
        <v>1557</v>
      </c>
      <c r="NC1" s="295" t="s">
        <v>1558</v>
      </c>
      <c r="ND1" s="295" t="s">
        <v>1559</v>
      </c>
      <c r="NE1" s="295" t="s">
        <v>1560</v>
      </c>
      <c r="NF1" s="295" t="s">
        <v>1561</v>
      </c>
      <c r="NG1" s="295" t="s">
        <v>1562</v>
      </c>
      <c r="NH1" s="295" t="s">
        <v>1563</v>
      </c>
      <c r="NI1" s="295" t="s">
        <v>1564</v>
      </c>
      <c r="NJ1" s="295" t="s">
        <v>1565</v>
      </c>
      <c r="NK1" s="295" t="s">
        <v>1566</v>
      </c>
      <c r="NL1" s="295" t="s">
        <v>1567</v>
      </c>
      <c r="NM1" s="295" t="s">
        <v>1568</v>
      </c>
      <c r="NN1" s="295" t="s">
        <v>1569</v>
      </c>
      <c r="NO1" s="295" t="s">
        <v>1570</v>
      </c>
      <c r="NP1" s="295" t="s">
        <v>1571</v>
      </c>
      <c r="NQ1" s="295" t="s">
        <v>1572</v>
      </c>
      <c r="NR1" s="295" t="s">
        <v>1573</v>
      </c>
      <c r="NS1" s="295" t="s">
        <v>1574</v>
      </c>
      <c r="NT1" s="295" t="s">
        <v>1575</v>
      </c>
      <c r="NU1" s="295" t="s">
        <v>1576</v>
      </c>
      <c r="NV1" s="295" t="s">
        <v>1577</v>
      </c>
      <c r="NW1" s="295" t="s">
        <v>1578</v>
      </c>
      <c r="NX1" s="295" t="s">
        <v>1579</v>
      </c>
      <c r="NY1" s="295" t="s">
        <v>1580</v>
      </c>
      <c r="NZ1" s="295" t="s">
        <v>1581</v>
      </c>
      <c r="OA1" s="295" t="s">
        <v>1582</v>
      </c>
      <c r="OB1" s="295" t="s">
        <v>1583</v>
      </c>
      <c r="OC1" s="295" t="s">
        <v>1584</v>
      </c>
      <c r="OD1" s="295" t="s">
        <v>1585</v>
      </c>
      <c r="OE1" s="295" t="s">
        <v>1586</v>
      </c>
      <c r="OF1" s="295" t="s">
        <v>1587</v>
      </c>
      <c r="OG1" s="295" t="s">
        <v>1588</v>
      </c>
      <c r="OH1" s="295" t="s">
        <v>1589</v>
      </c>
      <c r="OI1" s="295" t="s">
        <v>1590</v>
      </c>
      <c r="OJ1" s="295" t="s">
        <v>1591</v>
      </c>
      <c r="OK1" s="295" t="s">
        <v>1592</v>
      </c>
      <c r="OL1" s="295" t="s">
        <v>1593</v>
      </c>
      <c r="OM1" s="295" t="s">
        <v>1594</v>
      </c>
      <c r="ON1" s="295" t="s">
        <v>1595</v>
      </c>
      <c r="OO1" s="295" t="s">
        <v>1596</v>
      </c>
      <c r="OP1" s="295" t="s">
        <v>1597</v>
      </c>
      <c r="OQ1" s="295" t="s">
        <v>1598</v>
      </c>
      <c r="OR1" s="295" t="s">
        <v>1599</v>
      </c>
      <c r="OS1" s="295" t="s">
        <v>1600</v>
      </c>
      <c r="OT1" s="295" t="s">
        <v>1601</v>
      </c>
      <c r="OU1" s="295" t="s">
        <v>1602</v>
      </c>
      <c r="OV1" s="295" t="s">
        <v>1603</v>
      </c>
      <c r="OW1" s="295" t="s">
        <v>1604</v>
      </c>
      <c r="OX1" s="295" t="s">
        <v>1605</v>
      </c>
      <c r="OY1" s="295" t="s">
        <v>1606</v>
      </c>
      <c r="OZ1" s="295" t="s">
        <v>1607</v>
      </c>
      <c r="PA1" s="295" t="s">
        <v>1608</v>
      </c>
      <c r="PB1" s="295" t="s">
        <v>1609</v>
      </c>
      <c r="PC1" s="295" t="s">
        <v>1610</v>
      </c>
      <c r="PD1" s="295" t="s">
        <v>1611</v>
      </c>
      <c r="PE1" s="295" t="s">
        <v>1612</v>
      </c>
      <c r="PF1" s="295" t="s">
        <v>1613</v>
      </c>
      <c r="PG1" s="295" t="s">
        <v>1614</v>
      </c>
      <c r="PH1" s="295" t="s">
        <v>1615</v>
      </c>
      <c r="PI1" s="295" t="s">
        <v>1616</v>
      </c>
      <c r="PJ1" s="295" t="s">
        <v>1617</v>
      </c>
      <c r="PK1" s="295" t="s">
        <v>1618</v>
      </c>
      <c r="PL1" s="295" t="s">
        <v>1619</v>
      </c>
      <c r="PM1" s="295" t="s">
        <v>1620</v>
      </c>
      <c r="PN1" s="295" t="s">
        <v>1621</v>
      </c>
      <c r="PO1" s="295" t="s">
        <v>1622</v>
      </c>
      <c r="PP1" s="295" t="s">
        <v>1623</v>
      </c>
      <c r="PQ1" s="295" t="s">
        <v>1624</v>
      </c>
      <c r="PR1" s="295" t="s">
        <v>1625</v>
      </c>
      <c r="PS1" s="295" t="s">
        <v>1626</v>
      </c>
      <c r="PT1" s="295" t="s">
        <v>1627</v>
      </c>
      <c r="PU1" s="295" t="s">
        <v>1628</v>
      </c>
      <c r="PV1" s="295" t="s">
        <v>1629</v>
      </c>
      <c r="PW1" s="295" t="s">
        <v>1630</v>
      </c>
      <c r="PX1" s="295" t="s">
        <v>1631</v>
      </c>
      <c r="PY1" s="295" t="s">
        <v>1632</v>
      </c>
      <c r="PZ1" s="295" t="s">
        <v>1633</v>
      </c>
      <c r="QA1" s="295" t="s">
        <v>1634</v>
      </c>
      <c r="QB1" s="295" t="s">
        <v>1635</v>
      </c>
      <c r="QC1" s="295" t="s">
        <v>1636</v>
      </c>
      <c r="QD1" s="295" t="s">
        <v>1637</v>
      </c>
      <c r="QE1" s="295" t="s">
        <v>1638</v>
      </c>
      <c r="QF1" s="295" t="s">
        <v>1639</v>
      </c>
      <c r="QG1" s="295" t="s">
        <v>1640</v>
      </c>
      <c r="QH1" s="295" t="s">
        <v>1641</v>
      </c>
      <c r="QI1" s="295" t="s">
        <v>1642</v>
      </c>
      <c r="QJ1" s="295" t="s">
        <v>1643</v>
      </c>
      <c r="QK1" s="295" t="s">
        <v>1644</v>
      </c>
      <c r="QL1" s="295" t="s">
        <v>1645</v>
      </c>
      <c r="QM1" s="295" t="s">
        <v>1646</v>
      </c>
      <c r="QN1" s="295" t="s">
        <v>1647</v>
      </c>
      <c r="QO1" s="295" t="s">
        <v>1648</v>
      </c>
      <c r="QP1" s="295" t="s">
        <v>1649</v>
      </c>
      <c r="QQ1" s="295" t="s">
        <v>1650</v>
      </c>
      <c r="QR1" s="295" t="s">
        <v>1651</v>
      </c>
      <c r="QS1" s="295" t="s">
        <v>1652</v>
      </c>
      <c r="QT1" s="295" t="s">
        <v>1653</v>
      </c>
      <c r="QU1" s="295" t="s">
        <v>1654</v>
      </c>
      <c r="QV1" s="295" t="s">
        <v>1655</v>
      </c>
      <c r="QW1" s="295" t="s">
        <v>1656</v>
      </c>
      <c r="QX1" s="295" t="s">
        <v>1657</v>
      </c>
      <c r="QY1" s="295" t="s">
        <v>1658</v>
      </c>
      <c r="QZ1" s="295" t="s">
        <v>1659</v>
      </c>
      <c r="RA1" s="295" t="s">
        <v>1660</v>
      </c>
      <c r="RB1" s="295" t="s">
        <v>1661</v>
      </c>
      <c r="RC1" s="295" t="s">
        <v>1662</v>
      </c>
      <c r="RD1" s="295" t="s">
        <v>1663</v>
      </c>
      <c r="RE1" s="295" t="s">
        <v>1664</v>
      </c>
      <c r="RF1" s="295" t="s">
        <v>1665</v>
      </c>
      <c r="RG1" s="295" t="s">
        <v>1666</v>
      </c>
      <c r="RH1" s="295" t="s">
        <v>1667</v>
      </c>
      <c r="RI1" s="295" t="s">
        <v>1668</v>
      </c>
      <c r="RJ1" s="295" t="s">
        <v>1669</v>
      </c>
    </row>
    <row r="2" spans="1:478" ht="84" customHeight="1">
      <c r="A2" s="296">
        <f>FORM1!F17</f>
        <v>0</v>
      </c>
      <c r="B2" s="297">
        <f>FORM1!F22</f>
        <v>0</v>
      </c>
      <c r="C2" s="298">
        <f>FORM1!C6</f>
        <v>0</v>
      </c>
      <c r="D2" s="298">
        <f>FORM1!F18</f>
        <v>0</v>
      </c>
      <c r="E2" s="299">
        <f>FORM1!F19</f>
        <v>0</v>
      </c>
      <c r="F2" s="298" t="str">
        <f>FORM2.1!B11</f>
        <v>Média Criticidade</v>
      </c>
      <c r="G2" s="298" t="str">
        <f>FORM2.1!C11</f>
        <v>G2</v>
      </c>
      <c r="H2" s="300" t="str">
        <f>LOGICA_ISEG!G7</f>
        <v>0,00 (Por favor preencha todas as medidas e controles)</v>
      </c>
      <c r="I2" s="300" t="str">
        <f>LOGICA_IPRIV!G7</f>
        <v>0,00 (Por favor preencha todas as medidas e controles)</v>
      </c>
      <c r="J2" s="300" t="s">
        <v>1670</v>
      </c>
      <c r="K2" s="301" t="str">
        <f>LOGICA_CONTROLE_0!C4</f>
        <v>Selecione sua Resposta</v>
      </c>
      <c r="L2" s="300" t="str">
        <f>FORM2.2!B8</f>
        <v>Controle Não Foi Respondido</v>
      </c>
      <c r="M2" s="300" t="str">
        <f>LOGICA_CONTROLE_0!D8</f>
        <v>Selecione a Opção</v>
      </c>
      <c r="N2" s="300" t="str">
        <f>LOGICA_CONTROLE_0!D9</f>
        <v>Selecione a Opção</v>
      </c>
      <c r="O2" s="300" t="str">
        <f>LOGICA_CONTROLE_0!D10</f>
        <v>Selecione a Opção</v>
      </c>
      <c r="P2" s="300" t="str">
        <f>LOGICA_CONTROLE_0!D11</f>
        <v>Selecione a Opção</v>
      </c>
      <c r="Q2" s="300" t="str">
        <f>LOGICA_CONTROLE_0!D12</f>
        <v>Selecione a Opção</v>
      </c>
      <c r="R2" s="300" t="str">
        <f>LOGICA_CONTROLE_0!D13</f>
        <v>Selecione a Opção</v>
      </c>
      <c r="S2" s="300" t="str">
        <f>LOGICA_CONTROLE_0!D14</f>
        <v>Selecione a Opção</v>
      </c>
      <c r="T2" s="300" t="str">
        <f>LOGICA_CONTROLE_0!E4</f>
        <v>0,00 (Por favor preencha todas as medidas e controles)</v>
      </c>
      <c r="U2" s="300" t="str">
        <f>LOGICA_CONTROLE_0!F4</f>
        <v>Por favor preencher todos os campos</v>
      </c>
      <c r="V2" s="302" t="str">
        <f>BASE_CIS8!E12</f>
        <v>CIS CONTROLE 1: INVENTÁRIO E CONTROLE DE ATIVOS INSTITUCIONAIS</v>
      </c>
      <c r="W2" s="302" t="str">
        <f>FORM2.3!I12</f>
        <v>Selecione a Resposta</v>
      </c>
      <c r="X2" s="303" t="str">
        <f>FORM2.3!I13</f>
        <v>Selecione a Resposta</v>
      </c>
      <c r="Y2" s="303" t="str">
        <f>FORM2.3!I14</f>
        <v>Selecione a Resposta</v>
      </c>
      <c r="Z2" s="303" t="str">
        <f>FORM2.3!I15</f>
        <v>Selecione a Resposta</v>
      </c>
      <c r="AA2" s="303" t="str">
        <f>FORM2.3!I16</f>
        <v>Selecione a Resposta</v>
      </c>
      <c r="AB2" s="300" t="str">
        <f>BASE_CIS8!F12</f>
        <v>Por favor preencha todas as medidas e controles</v>
      </c>
      <c r="AC2" s="300" t="str">
        <f>BASE_CIS8!G12</f>
        <v>Preencha todas as medidas e controles</v>
      </c>
      <c r="AD2" s="303" t="str">
        <f>FORM2.3!K12</f>
        <v>Controle Não Foi Respondido</v>
      </c>
      <c r="AE2" s="303" t="str">
        <f>BASE_CIS8!E13</f>
        <v>CIS CONTROLE 2: INVENTÁRIO E CONTROLE DE ATIVOS DE SOFTWARE</v>
      </c>
      <c r="AF2" s="303" t="str">
        <f>FORM2.3!I18</f>
        <v>Selecione a Resposta</v>
      </c>
      <c r="AG2" s="303" t="str">
        <f>FORM2.3!I19</f>
        <v>Selecione a Resposta</v>
      </c>
      <c r="AH2" s="303" t="str">
        <f>FORM2.3!I20</f>
        <v>Selecione a Resposta</v>
      </c>
      <c r="AI2" s="303" t="str">
        <f>FORM2.3!I21</f>
        <v>Selecione a Resposta</v>
      </c>
      <c r="AJ2" s="303" t="str">
        <f>FORM2.3!I22</f>
        <v>Selecione a Resposta</v>
      </c>
      <c r="AK2" s="303" t="str">
        <f>FORM2.3!I23</f>
        <v>Selecione a Resposta</v>
      </c>
      <c r="AL2" s="303" t="str">
        <f>FORM2.3!I24</f>
        <v>Selecione a Resposta</v>
      </c>
      <c r="AM2" s="300" t="str">
        <f>BASE_CIS8!F13</f>
        <v>Por favor preencha todas as medidas e controles</v>
      </c>
      <c r="AN2" s="303" t="str">
        <f>BASE_CIS8!G13</f>
        <v>Preencha todas as medidas e controles</v>
      </c>
      <c r="AO2" s="301" t="str">
        <f>FORM2.3!K17</f>
        <v>Selecione sua Resposta</v>
      </c>
      <c r="AP2" s="300" t="str">
        <f>FORM2.3!K18</f>
        <v>Controle Não Foi Respondido</v>
      </c>
      <c r="AQ2" s="303" t="str">
        <f>BASE_CIS8!E14</f>
        <v>CIS CONTROLE 3: PROTEÇÃO DE DADOS</v>
      </c>
      <c r="AR2" s="303" t="str">
        <f>FORM2.3!I26</f>
        <v>Selecione a Resposta</v>
      </c>
      <c r="AS2" s="303" t="str">
        <f>FORM2.3!I27</f>
        <v>Selecione a Resposta</v>
      </c>
      <c r="AT2" s="303" t="str">
        <f>FORM2.3!I28</f>
        <v>Selecione a Resposta</v>
      </c>
      <c r="AU2" s="303" t="str">
        <f>FORM2.3!I29</f>
        <v>Selecione a Resposta</v>
      </c>
      <c r="AV2" s="303" t="str">
        <f>FORM2.3!I30</f>
        <v>Selecione a Resposta</v>
      </c>
      <c r="AW2" s="303" t="str">
        <f>FORM2.3!I31</f>
        <v>Selecione a Resposta</v>
      </c>
      <c r="AX2" s="303" t="str">
        <f>FORM2.3!I32</f>
        <v>Selecione a Resposta</v>
      </c>
      <c r="AY2" s="303" t="str">
        <f>FORM2.3!I33</f>
        <v>Selecione a Resposta</v>
      </c>
      <c r="AZ2" s="303" t="str">
        <f>FORM2.3!I34</f>
        <v>Selecione a Resposta</v>
      </c>
      <c r="BA2" s="303" t="str">
        <f>FORM2.3!I35</f>
        <v>Selecione a Resposta</v>
      </c>
      <c r="BB2" s="303" t="str">
        <f>FORM2.3!I36</f>
        <v>Selecione a Resposta</v>
      </c>
      <c r="BC2" s="303" t="str">
        <f>FORM2.3!I37</f>
        <v>Selecione a Resposta</v>
      </c>
      <c r="BD2" s="303" t="str">
        <f>FORM2.3!I38</f>
        <v>Selecione a Resposta</v>
      </c>
      <c r="BE2" s="303" t="str">
        <f>FORM2.3!I39</f>
        <v>Selecione a Resposta</v>
      </c>
      <c r="BF2" s="300" t="str">
        <f>BASE_CIS8!F14</f>
        <v>Por favor preencha todas as medidas e controles</v>
      </c>
      <c r="BG2" s="300" t="str">
        <f>BASE_CIS8!G14</f>
        <v>Preencha todas as medidas e controles</v>
      </c>
      <c r="BH2" s="301" t="str">
        <f>FORM2.3!K25</f>
        <v>Selecione sua Resposta</v>
      </c>
      <c r="BI2" s="301" t="str">
        <f>FORM2.3!K26</f>
        <v>Controle Não Foi Respondido</v>
      </c>
      <c r="BJ2" s="303" t="str">
        <f>BASE_CIS8!E15</f>
        <v>CIS CONTROLE 4: CONFIGURAÇÃO SEGURA DE ATIVOS INSTITUCIONAIS E SOFTWARE</v>
      </c>
      <c r="BK2" s="303" t="str">
        <f>FORM2.3!I41</f>
        <v>Selecione a Resposta</v>
      </c>
      <c r="BL2" s="303" t="str">
        <f>FORM2.3!I42</f>
        <v>Selecione a Resposta</v>
      </c>
      <c r="BM2" s="303" t="str">
        <f>FORM2.3!I43</f>
        <v>Selecione a Resposta</v>
      </c>
      <c r="BN2" s="303" t="str">
        <f>FORM2.3!I44</f>
        <v>Selecione a Resposta</v>
      </c>
      <c r="BO2" s="303" t="str">
        <f>FORM2.3!I45</f>
        <v>Selecione a Resposta</v>
      </c>
      <c r="BP2" s="303" t="str">
        <f>FORM2.3!I46</f>
        <v>Selecione a Resposta</v>
      </c>
      <c r="BQ2" s="303" t="str">
        <f>FORM2.3!I47</f>
        <v>Selecione a Resposta</v>
      </c>
      <c r="BR2" s="303" t="str">
        <f>FORM2.3!I48</f>
        <v>Selecione a Resposta</v>
      </c>
      <c r="BS2" s="303" t="str">
        <f>FORM2.3!I49</f>
        <v>Selecione a Resposta</v>
      </c>
      <c r="BT2" s="303" t="str">
        <f>FORM2.3!I50</f>
        <v>Selecione a Resposta</v>
      </c>
      <c r="BU2" s="303" t="str">
        <f>FORM2.3!I51</f>
        <v>Selecione a Resposta</v>
      </c>
      <c r="BV2" s="303" t="str">
        <f>FORM2.3!I52</f>
        <v>Selecione a Resposta</v>
      </c>
      <c r="BW2" s="300" t="str">
        <f>BASE_CIS8!F15</f>
        <v>Por favor preencha todas as medidas e controles</v>
      </c>
      <c r="BX2" s="303" t="str">
        <f>BASE_CIS8!G15</f>
        <v>Preencha todas as medidas e controles</v>
      </c>
      <c r="BY2" s="301" t="str">
        <f>FORM2.3!K40</f>
        <v>Selecione sua Resposta</v>
      </c>
      <c r="BZ2" s="301" t="str">
        <f>FORM2.3!K41</f>
        <v>Controle Não Foi Respondido</v>
      </c>
      <c r="CA2" s="300" t="str">
        <f>BASE_CIS8!E16</f>
        <v>CIS CONTROLE 5: GESTÃO DE CONTAS</v>
      </c>
      <c r="CB2" s="300" t="str">
        <f>FORM2.3!I54</f>
        <v>Selecione a Resposta</v>
      </c>
      <c r="CC2" s="300" t="str">
        <f>FORM2.3!I55</f>
        <v>Selecione a Resposta</v>
      </c>
      <c r="CD2" s="300" t="str">
        <f>FORM2.3!I56</f>
        <v>Selecione a Resposta</v>
      </c>
      <c r="CE2" s="300" t="str">
        <f>FORM2.3!I57</f>
        <v>Selecione a Resposta</v>
      </c>
      <c r="CF2" s="300" t="str">
        <f>FORM2.3!I58</f>
        <v>Selecione a Resposta</v>
      </c>
      <c r="CG2" s="300" t="str">
        <f>FORM2.3!I59</f>
        <v>Selecione a Resposta</v>
      </c>
      <c r="CH2" s="300" t="str">
        <f>BASE_CIS8!F16</f>
        <v>Por favor preencha todas as medidas e controles</v>
      </c>
      <c r="CI2" s="303" t="str">
        <f>BASE_CIS8!G16</f>
        <v>Preencha todas as medidas e controles</v>
      </c>
      <c r="CJ2" s="301" t="str">
        <f>FORM2.3!K53</f>
        <v>Selecione sua Resposta</v>
      </c>
      <c r="CK2" s="300" t="str">
        <f>FORM2.3!K54</f>
        <v>Controle Não Foi Respondido</v>
      </c>
      <c r="CL2" s="300" t="str">
        <f>BASE_CIS8!E17</f>
        <v>CIS CONTROLE 6: GESTÃO DO CONTROLE DE ACESSO</v>
      </c>
      <c r="CM2" s="303" t="str">
        <f>FORM2.3!I61</f>
        <v>Selecione a Resposta</v>
      </c>
      <c r="CN2" s="303" t="str">
        <f>FORM2.3!I62</f>
        <v>Selecione a Resposta</v>
      </c>
      <c r="CO2" s="303" t="str">
        <f>FORM2.3!I63</f>
        <v>Selecione a Resposta</v>
      </c>
      <c r="CP2" s="303" t="str">
        <f>FORM2.3!I64</f>
        <v>Selecione a Resposta</v>
      </c>
      <c r="CQ2" s="303" t="str">
        <f>FORM2.3!I65</f>
        <v>Selecione a Resposta</v>
      </c>
      <c r="CR2" s="303" t="str">
        <f>FORM2.3!I66</f>
        <v>Selecione a Resposta</v>
      </c>
      <c r="CS2" s="303" t="str">
        <f>FORM2.3!I67</f>
        <v>Selecione a Resposta</v>
      </c>
      <c r="CT2" s="303" t="str">
        <f>FORM2.3!I68</f>
        <v>Selecione a Resposta</v>
      </c>
      <c r="CU2" s="300" t="str">
        <f>BASE_CIS8!F17</f>
        <v>Por favor preencha todas as medidas e controles</v>
      </c>
      <c r="CV2" s="303" t="str">
        <f>BASE_CIS8!G17</f>
        <v>Preencha todas as medidas e controles</v>
      </c>
      <c r="CW2" s="301" t="str">
        <f>FORM2.3!K60</f>
        <v>Selecione sua Resposta</v>
      </c>
      <c r="CX2" s="300" t="str">
        <f>FORM2.3!K61</f>
        <v>Controle Não Foi Respondido</v>
      </c>
      <c r="CY2" s="300" t="str">
        <f>BASE_CIS8!E18</f>
        <v>CIS CONTROLE 7: GESTÃO CONTÍNUA DE VULNERABILIDADES</v>
      </c>
      <c r="CZ2" s="300" t="str">
        <f>FORM2.3!I70</f>
        <v>Selecione a Resposta</v>
      </c>
      <c r="DA2" s="300" t="str">
        <f>FORM2.3!I71</f>
        <v>Selecione a Resposta</v>
      </c>
      <c r="DB2" s="300" t="str">
        <f>FORM2.3!I72</f>
        <v>Selecione a Resposta</v>
      </c>
      <c r="DC2" s="300" t="str">
        <f>FORM2.3!I73</f>
        <v>Selecione a Resposta</v>
      </c>
      <c r="DD2" s="300" t="str">
        <f>FORM2.3!I74</f>
        <v>Selecione a Resposta</v>
      </c>
      <c r="DE2" s="300" t="str">
        <f>FORM2.3!I75</f>
        <v>Selecione a Resposta</v>
      </c>
      <c r="DF2" s="300" t="str">
        <f>FORM2.3!I76</f>
        <v>Selecione a Resposta</v>
      </c>
      <c r="DG2" s="300" t="str">
        <f>BASE_CIS8!F18</f>
        <v>Por favor preencha todas as medidas e controles</v>
      </c>
      <c r="DH2" s="303" t="str">
        <f>BASE_CIS8!G18</f>
        <v>Preencha todas as medidas e controles</v>
      </c>
      <c r="DI2" s="301" t="str">
        <f>FORM2.3!K69</f>
        <v>Selecione sua Resposta</v>
      </c>
      <c r="DJ2" s="300" t="str">
        <f>FORM2.3!K70</f>
        <v>Controle Não Foi Respondido</v>
      </c>
      <c r="DK2" s="300" t="str">
        <f>BASE_CIS8!E19</f>
        <v>CIS CONTROLE 8: GESTÃO DE REGISTROS DE AUDITORIA</v>
      </c>
      <c r="DL2" s="300" t="str">
        <f>FORM2.3!I78</f>
        <v>Selecione a Resposta</v>
      </c>
      <c r="DM2" s="300" t="str">
        <f>FORM2.3!I79</f>
        <v>Selecione a Resposta</v>
      </c>
      <c r="DN2" s="300" t="str">
        <f>FORM2.3!I80</f>
        <v>Selecione a Resposta</v>
      </c>
      <c r="DO2" s="300" t="str">
        <f>FORM2.3!I81</f>
        <v>Selecione a Resposta</v>
      </c>
      <c r="DP2" s="300" t="str">
        <f>FORM2.3!I82</f>
        <v>Selecione a Resposta</v>
      </c>
      <c r="DQ2" s="300" t="str">
        <f>FORM2.3!I83</f>
        <v>Selecione a Resposta</v>
      </c>
      <c r="DR2" s="300" t="str">
        <f>FORM2.3!I84</f>
        <v>Selecione a Resposta</v>
      </c>
      <c r="DS2" s="300" t="str">
        <f>FORM2.3!I85</f>
        <v>Selecione a Resposta</v>
      </c>
      <c r="DT2" s="300" t="str">
        <f>FORM2.3!I86</f>
        <v>Selecione a Resposta</v>
      </c>
      <c r="DU2" s="300" t="str">
        <f>FORM2.3!I87</f>
        <v>Selecione a Resposta</v>
      </c>
      <c r="DV2" s="300" t="str">
        <f>FORM2.3!I88</f>
        <v>Selecione a Resposta</v>
      </c>
      <c r="DW2" s="300" t="str">
        <f>FORM2.3!I89</f>
        <v>Selecione a Resposta</v>
      </c>
      <c r="DX2" s="300" t="str">
        <f>BASE_CIS8!F19</f>
        <v>Por favor preencha todas as medidas e controles</v>
      </c>
      <c r="DY2" s="303" t="str">
        <f>BASE_CIS8!G19</f>
        <v>Preencha todas as medidas e controles</v>
      </c>
      <c r="DZ2" s="301" t="str">
        <f>FORM2.3!K77</f>
        <v>Selecione sua Resposta</v>
      </c>
      <c r="EA2" s="300" t="str">
        <f>FORM2.3!K78</f>
        <v>Controle Não Foi Respondido</v>
      </c>
      <c r="EB2" s="303" t="str">
        <f>BASE_CIS8!E20</f>
        <v>CIS CONTROLE 9: PROTEÇÕES DE E-MAIL E NAVEGADOR WEB</v>
      </c>
      <c r="EC2" s="303" t="str">
        <f>FORM2.3!I91</f>
        <v>Selecione a Resposta</v>
      </c>
      <c r="ED2" s="303" t="str">
        <f>FORM2.3!I92</f>
        <v>Selecione a Resposta</v>
      </c>
      <c r="EE2" s="303" t="str">
        <f>FORM2.3!I93</f>
        <v>Selecione a Resposta</v>
      </c>
      <c r="EF2" s="303" t="str">
        <f>FORM2.3!I94</f>
        <v>Selecione a Resposta</v>
      </c>
      <c r="EG2" s="303" t="str">
        <f>FORM2.3!I95</f>
        <v>Selecione a Resposta</v>
      </c>
      <c r="EH2" s="303" t="str">
        <f>FORM2.3!I96</f>
        <v>Selecione a Resposta</v>
      </c>
      <c r="EI2" s="303" t="str">
        <f>FORM2.3!I97</f>
        <v>Selecione a Resposta</v>
      </c>
      <c r="EJ2" s="300" t="str">
        <f>BASE_CIS8!F20</f>
        <v>Por favor preencha todas as medidas e controles</v>
      </c>
      <c r="EK2" s="303" t="str">
        <f>BASE_CIS8!G20</f>
        <v>Preencha todas as medidas e controles</v>
      </c>
      <c r="EL2" s="301" t="str">
        <f>FORM2.3!K90</f>
        <v>Selecione sua Resposta</v>
      </c>
      <c r="EM2" s="300" t="str">
        <f>FORM2.3!K91</f>
        <v>Controle Não Foi Respondido</v>
      </c>
      <c r="EN2" s="300" t="str">
        <f>BASE_CIS8!E21</f>
        <v>CIS CONTROLE 10: DEFESAS CONTRA MALWARE</v>
      </c>
      <c r="EO2" s="300" t="str">
        <f>FORM2.3!I99</f>
        <v>Selecione a Resposta</v>
      </c>
      <c r="EP2" s="303" t="str">
        <f>FORM2.3!I100</f>
        <v>Selecione a Resposta</v>
      </c>
      <c r="EQ2" s="303" t="str">
        <f>FORM2.3!I101</f>
        <v>Selecione a Resposta</v>
      </c>
      <c r="ER2" s="303" t="str">
        <f>FORM2.3!I102</f>
        <v>Selecione a Resposta</v>
      </c>
      <c r="ES2" s="303" t="str">
        <f>FORM2.3!I103</f>
        <v>Selecione a Resposta</v>
      </c>
      <c r="ET2" s="303" t="str">
        <f>FORM2.3!I104</f>
        <v>Selecione a Resposta</v>
      </c>
      <c r="EU2" s="303" t="str">
        <f>FORM2.3!I105</f>
        <v>Selecione a Resposta</v>
      </c>
      <c r="EV2" s="300" t="str">
        <f>BASE_CIS8!F21</f>
        <v>Por favor preencha todas as medidas e controles</v>
      </c>
      <c r="EW2" s="303" t="str">
        <f>BASE_CIS8!G21</f>
        <v>Preencha todas as medidas e controles</v>
      </c>
      <c r="EX2" s="301" t="str">
        <f>FORM2.3!K98</f>
        <v>Selecione sua Resposta</v>
      </c>
      <c r="EY2" s="300" t="str">
        <f>FORM2.3!K99</f>
        <v>Controle Não Foi Respondido</v>
      </c>
      <c r="EZ2" s="300" t="str">
        <f>BASE_CIS8!E22</f>
        <v>CIS CONTROLE 11: RECUPERAÇÃO DE DADOS</v>
      </c>
      <c r="FA2" s="300" t="str">
        <f>FORM2.3!I107</f>
        <v>Selecione a Resposta</v>
      </c>
      <c r="FB2" s="300" t="str">
        <f>FORM2.3!I108</f>
        <v>Selecione a Resposta</v>
      </c>
      <c r="FC2" s="300" t="str">
        <f>FORM2.3!I109</f>
        <v>Selecione a Resposta</v>
      </c>
      <c r="FD2" s="300" t="str">
        <f>FORM2.3!I110</f>
        <v>Selecione a Resposta</v>
      </c>
      <c r="FE2" s="300" t="str">
        <f>FORM2.3!I111</f>
        <v>Selecione a Resposta</v>
      </c>
      <c r="FF2" s="300" t="str">
        <f>BASE_CIS8!F22</f>
        <v>Por favor preencha todas as medidas e controles</v>
      </c>
      <c r="FG2" s="303" t="str">
        <f>BASE_CIS8!G22</f>
        <v>Preencha todas as medidas e controles</v>
      </c>
      <c r="FH2" s="301" t="str">
        <f>FORM2.3!K106</f>
        <v>Selecione sua Resposta</v>
      </c>
      <c r="FI2" s="300" t="str">
        <f>FORM2.3!K107</f>
        <v>Controle Não Foi Respondido</v>
      </c>
      <c r="FJ2" s="300" t="str">
        <f>BASE_CIS8!E23</f>
        <v>CIS CONTROLE 12: GESTÃO DA INFRAESTRUTURA DE REDE</v>
      </c>
      <c r="FK2" s="300" t="str">
        <f>FORM2.3!I113</f>
        <v>Selecione a Resposta</v>
      </c>
      <c r="FL2" s="300" t="str">
        <f>FORM2.3!I114</f>
        <v>Selecione a Resposta</v>
      </c>
      <c r="FM2" s="300" t="str">
        <f>FORM2.3!I115</f>
        <v>Selecione a Resposta</v>
      </c>
      <c r="FN2" s="300" t="str">
        <f>FORM2.3!I116</f>
        <v>Selecione a Resposta</v>
      </c>
      <c r="FO2" s="300" t="str">
        <f>FORM2.3!I117</f>
        <v>Selecione a Resposta</v>
      </c>
      <c r="FP2" s="300" t="str">
        <f>FORM2.3!I118</f>
        <v>Selecione a Resposta</v>
      </c>
      <c r="FQ2" s="300" t="str">
        <f>FORM2.3!I119</f>
        <v>Selecione a Resposta</v>
      </c>
      <c r="FR2" s="300" t="str">
        <f>FORM2.3!I120</f>
        <v>Selecione a Resposta</v>
      </c>
      <c r="FS2" s="300" t="str">
        <f>BASE_CIS8!F23</f>
        <v>Por favor preencha todas as medidas e controles</v>
      </c>
      <c r="FT2" s="303" t="str">
        <f>BASE_CIS8!G23</f>
        <v>Preencha todas as medidas e controles</v>
      </c>
      <c r="FU2" s="301" t="str">
        <f>FORM2.3!K112</f>
        <v>Selecione sua Resposta</v>
      </c>
      <c r="FV2" s="300" t="str">
        <f>FORM2.3!K113</f>
        <v>Controle Não Foi Respondido</v>
      </c>
      <c r="FW2" s="300" t="str">
        <f>BASE_CIS8!E24</f>
        <v>CIS CONTROLE 13: MONITORAMENTO E DEFESA DA REDE</v>
      </c>
      <c r="FX2" s="300" t="str">
        <f>FORM2.3!I122</f>
        <v>Selecione a Resposta</v>
      </c>
      <c r="FY2" s="303" t="str">
        <f>FORM2.3!I123</f>
        <v>Selecione a Resposta</v>
      </c>
      <c r="FZ2" s="303" t="str">
        <f>FORM2.3!I124</f>
        <v>Selecione a Resposta</v>
      </c>
      <c r="GA2" s="303" t="str">
        <f>FORM2.3!I125</f>
        <v>Selecione a Resposta</v>
      </c>
      <c r="GB2" s="303" t="str">
        <f>FORM2.3!I126</f>
        <v>Selecione a Resposta</v>
      </c>
      <c r="GC2" s="303" t="str">
        <f>FORM2.3!I127</f>
        <v>Selecione a Resposta</v>
      </c>
      <c r="GD2" s="303" t="str">
        <f>FORM2.3!I128</f>
        <v>Selecione a Resposta</v>
      </c>
      <c r="GE2" s="303" t="str">
        <f>FORM2.3!I129</f>
        <v>Selecione a Resposta</v>
      </c>
      <c r="GF2" s="303" t="str">
        <f>FORM2.3!I130</f>
        <v>Selecione a Resposta</v>
      </c>
      <c r="GG2" s="303" t="str">
        <f>FORM2.3!I131</f>
        <v>Selecione a Resposta</v>
      </c>
      <c r="GH2" s="303" t="str">
        <f>FORM2.3!I132</f>
        <v>Selecione a Resposta</v>
      </c>
      <c r="GI2" s="300" t="str">
        <f>BASE_CIS8!F24</f>
        <v>Por favor preencha todas as medidas e controles</v>
      </c>
      <c r="GJ2" s="303" t="str">
        <f>BASE_CIS8!G24</f>
        <v>Preencha todas as medidas e controles</v>
      </c>
      <c r="GK2" s="301" t="str">
        <f>FORM2.3!K121</f>
        <v>Selecione sua Resposta</v>
      </c>
      <c r="GL2" s="300" t="str">
        <f>FORM2.3!K122</f>
        <v>Controle Não Foi Respondido</v>
      </c>
      <c r="GM2" s="300" t="str">
        <f>BASE_CIS8!E25</f>
        <v>CIS CONTROLE 14: CONSCIENTIZAÇÃO E TREINAMENTO DE COMPETÊNCIAS SOBRE SEGURANÇA</v>
      </c>
      <c r="GN2" s="300" t="str">
        <f>FORM2.3!I134</f>
        <v>Selecione a Resposta</v>
      </c>
      <c r="GO2" s="300" t="str">
        <f>FORM2.3!I135</f>
        <v>Selecione a Resposta</v>
      </c>
      <c r="GP2" s="300" t="str">
        <f>FORM2.3!I136</f>
        <v>Selecione a Resposta</v>
      </c>
      <c r="GQ2" s="300" t="str">
        <f>FORM2.3!I137</f>
        <v>Selecione a Resposta</v>
      </c>
      <c r="GR2" s="300" t="str">
        <f>FORM2.3!I138</f>
        <v>Selecione a Resposta</v>
      </c>
      <c r="GS2" s="300" t="str">
        <f>FORM2.3!I139</f>
        <v>Selecione a Resposta</v>
      </c>
      <c r="GT2" s="300" t="str">
        <f>FORM2.3!I140</f>
        <v>Selecione a Resposta</v>
      </c>
      <c r="GU2" s="300" t="str">
        <f>FORM2.3!I141</f>
        <v>Selecione a Resposta</v>
      </c>
      <c r="GV2" s="300" t="str">
        <f>FORM2.3!I142</f>
        <v>Selecione a Resposta</v>
      </c>
      <c r="GW2" s="300" t="str">
        <f>BASE_CIS8!F25</f>
        <v>Por favor preencha todas as medidas e controles</v>
      </c>
      <c r="GX2" s="303" t="str">
        <f>BASE_CIS8!G25</f>
        <v>Preencha todas as medidas e controles</v>
      </c>
      <c r="GY2" s="301" t="str">
        <f>FORM2.3!K133</f>
        <v>Selecione sua Resposta</v>
      </c>
      <c r="GZ2" s="300" t="str">
        <f>FORM2.3!K134</f>
        <v>Controle Não Foi Respondido</v>
      </c>
      <c r="HA2" s="303" t="str">
        <f>BASE_CIS8!E26</f>
        <v>CIS CONTROLE 15: GESTÃO DE PROVEDOR DE SERVIÇOS</v>
      </c>
      <c r="HB2" s="303" t="str">
        <f>FORM2.3!I144</f>
        <v>Selecione a Resposta</v>
      </c>
      <c r="HC2" s="303" t="str">
        <f>FORM2.3!I145</f>
        <v>Selecione a Resposta</v>
      </c>
      <c r="HD2" s="303" t="str">
        <f>FORM2.3!I146</f>
        <v>Selecione a Resposta</v>
      </c>
      <c r="HE2" s="303" t="str">
        <f>FORM2.3!I147</f>
        <v>Selecione a Resposta</v>
      </c>
      <c r="HF2" s="303" t="str">
        <f>FORM2.3!I148</f>
        <v>Selecione a Resposta</v>
      </c>
      <c r="HG2" s="303" t="str">
        <f>FORM2.3!I149</f>
        <v>Selecione a Resposta</v>
      </c>
      <c r="HH2" s="303" t="str">
        <f>FORM2.3!I150</f>
        <v>Selecione a Resposta</v>
      </c>
      <c r="HI2" s="300" t="str">
        <f>BASE_CIS8!F26</f>
        <v>Por favor preencha todas as medidas e controles</v>
      </c>
      <c r="HJ2" s="303" t="str">
        <f>BASE_CIS8!G26</f>
        <v>Preencha todas as medidas e controles</v>
      </c>
      <c r="HK2" s="301" t="str">
        <f>FORM2.3!K143</f>
        <v>Selecione sua Resposta</v>
      </c>
      <c r="HL2" s="300" t="str">
        <f>FORM2.3!K144</f>
        <v>Controle Não Foi Respondido</v>
      </c>
      <c r="HM2" s="300" t="str">
        <f>BASE_CIS8!E27</f>
        <v>CIS CONTROLE 16: SEGURANÇA DE APLICAÇÕES</v>
      </c>
      <c r="HN2" s="300" t="str">
        <f>FORM2.3!I152</f>
        <v>Selecione a Resposta</v>
      </c>
      <c r="HO2" s="303" t="str">
        <f>FORM2.3!I153</f>
        <v>Selecione a Resposta</v>
      </c>
      <c r="HP2" s="303" t="str">
        <f>FORM2.3!I154</f>
        <v>Selecione a Resposta</v>
      </c>
      <c r="HQ2" s="303" t="str">
        <f>FORM2.3!I155</f>
        <v>Selecione a Resposta</v>
      </c>
      <c r="HR2" s="303" t="str">
        <f>FORM2.3!I156</f>
        <v>Selecione a Resposta</v>
      </c>
      <c r="HS2" s="303" t="str">
        <f>FORM2.3!I157</f>
        <v>Selecione a Resposta</v>
      </c>
      <c r="HT2" s="303" t="str">
        <f>FORM2.3!I158</f>
        <v>Selecione a Resposta</v>
      </c>
      <c r="HU2" s="303" t="str">
        <f>FORM2.3!I159</f>
        <v>Selecione a Resposta</v>
      </c>
      <c r="HV2" s="303" t="str">
        <f>FORM2.3!I160</f>
        <v>Selecione a Resposta</v>
      </c>
      <c r="HW2" s="303" t="str">
        <f>FORM2.3!I161</f>
        <v>Selecione a Resposta</v>
      </c>
      <c r="HX2" s="303" t="str">
        <f>FORM2.3!I162</f>
        <v>Selecione a Resposta</v>
      </c>
      <c r="HY2" s="303" t="str">
        <f>FORM2.3!I163</f>
        <v>Selecione a Resposta</v>
      </c>
      <c r="HZ2" s="303" t="str">
        <f>FORM2.3!I164</f>
        <v>Selecione a Resposta</v>
      </c>
      <c r="IA2" s="303" t="str">
        <f>FORM2.3!I165</f>
        <v>Selecione a Resposta</v>
      </c>
      <c r="IB2" s="300" t="str">
        <f>BASE_CIS8!F27</f>
        <v>Por favor preencha todas as medidas e controles</v>
      </c>
      <c r="IC2" s="303" t="str">
        <f>BASE_CIS8!G27</f>
        <v>Preencha todas as medidas e controles</v>
      </c>
      <c r="ID2" s="301" t="str">
        <f>FORM2.3!K151</f>
        <v>Selecione sua Resposta</v>
      </c>
      <c r="IE2" s="300" t="str">
        <f>FORM2.3!K152</f>
        <v>Controle Não Foi Respondido</v>
      </c>
      <c r="IF2" s="300" t="str">
        <f>BASE_CIS8!E28</f>
        <v>CIS CONTROLE 17: GESTÃO DE RESPOSTA A INCIDENTES</v>
      </c>
      <c r="IG2" s="300" t="str">
        <f>FORM2.3!I167</f>
        <v>Selecione a Resposta</v>
      </c>
      <c r="IH2" s="300" t="str">
        <f>FORM2.3!I168</f>
        <v>Selecione a Resposta</v>
      </c>
      <c r="II2" s="300" t="str">
        <f>FORM2.3!I169</f>
        <v>Selecione a Resposta</v>
      </c>
      <c r="IJ2" s="300" t="str">
        <f>FORM2.3!I170</f>
        <v>Selecione a Resposta</v>
      </c>
      <c r="IK2" s="300" t="str">
        <f>FORM2.3!I171</f>
        <v>Selecione a Resposta</v>
      </c>
      <c r="IL2" s="300" t="str">
        <f>FORM2.3!I172</f>
        <v>Selecione a Resposta</v>
      </c>
      <c r="IM2" s="300" t="str">
        <f>FORM2.3!I173</f>
        <v>Selecione a Resposta</v>
      </c>
      <c r="IN2" s="300" t="str">
        <f>FORM2.3!I174</f>
        <v>Selecione a Resposta</v>
      </c>
      <c r="IO2" s="300" t="str">
        <f>FORM2.3!I175</f>
        <v>Selecione a Resposta</v>
      </c>
      <c r="IP2" s="300" t="str">
        <f>BASE_CIS8!F28</f>
        <v>Por favor preencha todas as medidas e controles</v>
      </c>
      <c r="IQ2" s="303" t="str">
        <f>BASE_CIS8!G28</f>
        <v>Preencha todas as medidas e controles</v>
      </c>
      <c r="IR2" s="301" t="str">
        <f>FORM2.3!K166</f>
        <v>Selecione sua Resposta</v>
      </c>
      <c r="IS2" s="300" t="str">
        <f>FORM2.3!K167</f>
        <v>Controle Não Foi Respondido</v>
      </c>
      <c r="IT2" s="300" t="str">
        <f>BASE_CIS8!E29</f>
        <v>CIS CONTROLE 18: TESTES DE INVASÃO</v>
      </c>
      <c r="IU2" s="300" t="str">
        <f>FORM2.3!I177</f>
        <v>Selecione a Resposta</v>
      </c>
      <c r="IV2" s="303" t="str">
        <f>FORM2.3!I178</f>
        <v>Selecione a Resposta</v>
      </c>
      <c r="IW2" s="303" t="str">
        <f>FORM2.3!I179</f>
        <v>Selecione a Resposta</v>
      </c>
      <c r="IX2" s="303" t="str">
        <f>FORM2.3!I180</f>
        <v>Selecione a Resposta</v>
      </c>
      <c r="IY2" s="303" t="str">
        <f>FORM2.3!I181</f>
        <v>Selecione a Resposta</v>
      </c>
      <c r="IZ2" s="300" t="str">
        <f>BASE_CIS8!F29</f>
        <v>Por favor preencha todas as medidas e controles</v>
      </c>
      <c r="JA2" s="303" t="str">
        <f>BASE_CIS8!G29</f>
        <v>Preencha todas as medidas e controles</v>
      </c>
      <c r="JB2" s="301" t="str">
        <f>FORM2.3!K176</f>
        <v>Selecione sua Resposta</v>
      </c>
      <c r="JC2" s="300" t="str">
        <f>FORM2.3!K177</f>
        <v>Controle Não Foi Respondido</v>
      </c>
      <c r="JD2" s="303" t="str">
        <f>BASE_CIS8!E36</f>
        <v>PRIVACIDADE CONTROLE 19: INVENTÁRIO E MAPEAMENTO</v>
      </c>
      <c r="JE2" s="303" t="str">
        <f>FORM2.4!F10</f>
        <v>Selecione a Resposta</v>
      </c>
      <c r="JF2" s="303" t="str">
        <f>FORM2.4!F11</f>
        <v>Selecione a Resposta</v>
      </c>
      <c r="JG2" s="303" t="str">
        <f>FORM2.4!F12</f>
        <v>Selecione a Resposta</v>
      </c>
      <c r="JH2" s="303" t="str">
        <f>FORM2.4!F13</f>
        <v>Selecione a Resposta</v>
      </c>
      <c r="JI2" s="303" t="str">
        <f>FORM2.4!F14</f>
        <v>Selecione a Resposta</v>
      </c>
      <c r="JJ2" s="303" t="str">
        <f>FORM2.4!F15</f>
        <v>Selecione a Resposta</v>
      </c>
      <c r="JK2" s="303" t="str">
        <f>FORM2.4!F16</f>
        <v>Selecione a Resposta</v>
      </c>
      <c r="JL2" s="303" t="str">
        <f>FORM2.4!F17</f>
        <v>Selecione a Resposta</v>
      </c>
      <c r="JM2" s="303" t="str">
        <f>FORM2.4!F18</f>
        <v>Selecione a Resposta</v>
      </c>
      <c r="JN2" s="303" t="str">
        <f>FORM2.4!F19</f>
        <v>Selecione a Resposta</v>
      </c>
      <c r="JO2" s="303" t="str">
        <f>FORM2.4!F20</f>
        <v>Selecione a Resposta</v>
      </c>
      <c r="JP2" s="303" t="str">
        <f>FORM2.4!F21</f>
        <v>Selecione a Resposta</v>
      </c>
      <c r="JQ2" s="303" t="str">
        <f>FORM2.4!F22</f>
        <v>Selecione a Resposta</v>
      </c>
      <c r="JR2" s="303" t="str">
        <f>FORM2.4!F23</f>
        <v>Selecione a Resposta</v>
      </c>
      <c r="JS2" s="300" t="str">
        <f>BASE_CIS8!F36</f>
        <v>Por favor preencha todas as medidas e controles</v>
      </c>
      <c r="JT2" s="300" t="str">
        <f>BASE_CIS8!G36</f>
        <v>Preencha todas as medidas e controles</v>
      </c>
      <c r="JU2" s="301" t="str">
        <f>FORM2.4!H9</f>
        <v>Selecione sua Resposta</v>
      </c>
      <c r="JV2" s="300" t="str">
        <f>FORM2.4!I9</f>
        <v>Controle Não Foi Respondido</v>
      </c>
      <c r="JW2" s="303" t="str">
        <f>BASE_CIS8!E37</f>
        <v>PRIVACIDADE CONTROLE 20: FINALIDADE E HIPÓTESES LEGAIS</v>
      </c>
      <c r="JX2" s="303" t="str">
        <f>FORM2.4!F25</f>
        <v>Selecione a Resposta</v>
      </c>
      <c r="JY2" s="303" t="str">
        <f>FORM2.4!F26</f>
        <v>Selecione a Resposta</v>
      </c>
      <c r="JZ2" s="303" t="str">
        <f>FORM2.4!F27</f>
        <v>Selecione a Resposta</v>
      </c>
      <c r="KA2" s="303" t="str">
        <f>FORM2.4!F28</f>
        <v>Selecione a Resposta</v>
      </c>
      <c r="KB2" s="303" t="str">
        <f>FORM2.4!F29</f>
        <v>Selecione a Resposta</v>
      </c>
      <c r="KC2" s="303" t="str">
        <f>FORM2.4!F30</f>
        <v>Selecione a Resposta</v>
      </c>
      <c r="KD2" s="303" t="str">
        <f>FORM2.4!F31</f>
        <v>Selecione a Resposta</v>
      </c>
      <c r="KE2" s="303" t="str">
        <f>FORM2.4!F32</f>
        <v>Selecione a Resposta</v>
      </c>
      <c r="KF2" s="303" t="str">
        <f>FORM2.4!F33</f>
        <v>Selecione a Resposta</v>
      </c>
      <c r="KG2" s="303" t="str">
        <f>FORM2.4!F34</f>
        <v>Selecione a Resposta</v>
      </c>
      <c r="KH2" s="303" t="str">
        <f>FORM2.4!F35</f>
        <v>Selecione a Resposta</v>
      </c>
      <c r="KI2" s="303" t="str">
        <f>FORM2.4!F36</f>
        <v>Selecione a Resposta</v>
      </c>
      <c r="KJ2" s="303" t="str">
        <f>FORM2.4!F37</f>
        <v>Selecione a Resposta</v>
      </c>
      <c r="KK2" s="303" t="str">
        <f>FORM2.4!F38</f>
        <v>Selecione a Resposta</v>
      </c>
      <c r="KL2" s="300" t="str">
        <f>BASE_CIS8!F37</f>
        <v>Por favor preencha todas as medidas e controles</v>
      </c>
      <c r="KM2" s="300" t="str">
        <f>BASE_CIS8!G37</f>
        <v>Preencha todas as medidas e controles</v>
      </c>
      <c r="KN2" s="301" t="str">
        <f>FORM2.4!H24</f>
        <v>Selecione sua Resposta</v>
      </c>
      <c r="KO2" s="300" t="str">
        <f>FORM2.4!I24</f>
        <v>Controle Não Foi Respondido</v>
      </c>
      <c r="KP2" s="303" t="str">
        <f>BASE_CIS8!E38</f>
        <v>PRIVACIDADE CONTROLE 21: GOVERNANÇA</v>
      </c>
      <c r="KQ2" s="303" t="str">
        <f>FORM2.4!F40</f>
        <v>Selecione a Resposta</v>
      </c>
      <c r="KR2" s="303" t="str">
        <f>FORM2.4!F41</f>
        <v>Selecione a Resposta</v>
      </c>
      <c r="KS2" s="303" t="str">
        <f>FORM2.4!F42</f>
        <v>Selecione a Resposta</v>
      </c>
      <c r="KT2" s="303" t="str">
        <f>FORM2.4!F43</f>
        <v>Selecione a Resposta</v>
      </c>
      <c r="KU2" s="303" t="str">
        <f>FORM2.4!F44</f>
        <v>Selecione a Resposta</v>
      </c>
      <c r="KV2" s="303" t="str">
        <f>FORM2.4!F45</f>
        <v>Selecione a Resposta</v>
      </c>
      <c r="KW2" s="303" t="str">
        <f>FORM2.4!F46</f>
        <v>Selecione a Resposta</v>
      </c>
      <c r="KX2" s="303" t="str">
        <f>FORM2.4!F47</f>
        <v>Selecione a Resposta</v>
      </c>
      <c r="KY2" s="303" t="str">
        <f>FORM2.4!F48</f>
        <v>Selecione a Resposta</v>
      </c>
      <c r="KZ2" s="303" t="str">
        <f>FORM2.4!F49</f>
        <v>Selecione a Resposta</v>
      </c>
      <c r="LA2" s="300" t="str">
        <f>BASE_CIS8!F38</f>
        <v>Por favor preencha todas as medidas e controles</v>
      </c>
      <c r="LB2" s="300" t="str">
        <f>BASE_CIS8!G38</f>
        <v>Preencha todas as medidas e controles</v>
      </c>
      <c r="LC2" s="301" t="str">
        <f>FORM2.4!H39</f>
        <v>Selecione sua Resposta</v>
      </c>
      <c r="LD2" s="300" t="str">
        <f>FORM2.4!I39</f>
        <v>Controle Não Foi Respondido</v>
      </c>
      <c r="LE2" s="300" t="str">
        <f>BASE_CIS8!E39</f>
        <v>PRIVACIDADE CONTROLE 22: POLÍTICAS, PROCESSOS E PROCEDIMENTOS</v>
      </c>
      <c r="LF2" s="300" t="str">
        <f>FORM2.4!F51</f>
        <v>Selecione a Resposta</v>
      </c>
      <c r="LG2" s="300" t="str">
        <f>FORM2.4!F52</f>
        <v>Selecione a Resposta</v>
      </c>
      <c r="LH2" s="300" t="str">
        <f>FORM2.4!F53</f>
        <v>Selecione a Resposta</v>
      </c>
      <c r="LI2" s="300" t="str">
        <f>FORM2.4!F54</f>
        <v>Selecione a Resposta</v>
      </c>
      <c r="LJ2" s="300" t="str">
        <f>FORM2.4!F55</f>
        <v>Selecione a Resposta</v>
      </c>
      <c r="LK2" s="300" t="str">
        <f>FORM2.4!F56</f>
        <v>Selecione a Resposta</v>
      </c>
      <c r="LL2" s="300" t="str">
        <f>FORM2.4!F57</f>
        <v>Selecione a Resposta</v>
      </c>
      <c r="LM2" s="300" t="str">
        <f>FORM2.4!F58</f>
        <v>Selecione a Resposta</v>
      </c>
      <c r="LN2" s="300" t="str">
        <f>FORM2.4!F59</f>
        <v>Selecione a Resposta</v>
      </c>
      <c r="LO2" s="300" t="str">
        <f>FORM2.4!F60</f>
        <v>Selecione a Resposta</v>
      </c>
      <c r="LP2" s="300" t="str">
        <f>FORM2.4!F61</f>
        <v>Selecione a Resposta</v>
      </c>
      <c r="LQ2" s="300" t="str">
        <f>FORM2.4!F62</f>
        <v>Selecione a Resposta</v>
      </c>
      <c r="LR2" s="300" t="str">
        <f>BASE_CIS8!F39</f>
        <v>Por favor preencha todas as medidas e controles</v>
      </c>
      <c r="LS2" s="300" t="str">
        <f>BASE_CIS8!G39</f>
        <v>Preencha todas as medidas e controles</v>
      </c>
      <c r="LT2" s="301" t="str">
        <f>FORM2.4!H50</f>
        <v>Selecione sua Resposta</v>
      </c>
      <c r="LU2" s="300" t="str">
        <f>FORM2.4!I50</f>
        <v>Controle Não Foi Respondido</v>
      </c>
      <c r="LV2" s="300" t="str">
        <f>BASE_CIS8!E40</f>
        <v>PRIVACIDADE CONTROLE 23: CONSCIENTIZAÇÃO E TREINAMENTO</v>
      </c>
      <c r="LW2" s="300" t="str">
        <f>FORM2.4!F64</f>
        <v>Selecione a Resposta</v>
      </c>
      <c r="LX2" s="300" t="str">
        <f>FORM2.4!F65</f>
        <v>Selecione a Resposta</v>
      </c>
      <c r="LY2" s="300" t="str">
        <f>FORM2.4!F66</f>
        <v>Selecione a Resposta</v>
      </c>
      <c r="LZ2" s="300" t="str">
        <f>FORM2.4!F67</f>
        <v>Selecione a Resposta</v>
      </c>
      <c r="MA2" s="300" t="str">
        <f>BASE_CIS8!F40</f>
        <v>Por favor preencha todas as medidas e controles</v>
      </c>
      <c r="MB2" s="300" t="str">
        <f>BASE_CIS8!G40</f>
        <v>Preencha todas as medidas e controles</v>
      </c>
      <c r="MC2" s="301" t="str">
        <f>FORM2.4!H63</f>
        <v>Selecione sua Resposta</v>
      </c>
      <c r="MD2" s="300" t="str">
        <f>FORM2.4!I63</f>
        <v>Controle Não Foi Respondido</v>
      </c>
      <c r="ME2" s="300" t="str">
        <f>BASE_CIS8!E41</f>
        <v>PRIVACIDADE CONTROLE 24: MINIMIZAÇÃO DE DADOS</v>
      </c>
      <c r="MF2" s="300" t="str">
        <f>FORM2.4!F69</f>
        <v>Selecione a Resposta</v>
      </c>
      <c r="MG2" s="300" t="str">
        <f>FORM2.4!F70</f>
        <v>Selecione a Resposta</v>
      </c>
      <c r="MH2" s="300" t="str">
        <f>FORM2.4!F71</f>
        <v>Selecione a Resposta</v>
      </c>
      <c r="MI2" s="300" t="str">
        <f>FORM2.4!F72</f>
        <v>Selecione a Resposta</v>
      </c>
      <c r="MJ2" s="300" t="str">
        <f>FORM2.4!F73</f>
        <v>Selecione a Resposta</v>
      </c>
      <c r="MK2" s="300" t="str">
        <f>FORM2.4!F74</f>
        <v>Selecione a Resposta</v>
      </c>
      <c r="ML2" s="300" t="str">
        <f>FORM2.4!F75</f>
        <v>Selecione a Resposta</v>
      </c>
      <c r="MM2" s="300" t="str">
        <f>FORM2.4!F76</f>
        <v>Selecione a Resposta</v>
      </c>
      <c r="MN2" s="300" t="str">
        <f>FORM2.4!F77</f>
        <v>Selecione a Resposta</v>
      </c>
      <c r="MO2" s="300" t="str">
        <f>FORM2.4!F78</f>
        <v>Selecione a Resposta</v>
      </c>
      <c r="MP2" s="300" t="str">
        <f>FORM2.4!F79</f>
        <v>Selecione a Resposta</v>
      </c>
      <c r="MQ2" s="300" t="str">
        <f>FORM2.4!F80</f>
        <v>Selecione a Resposta</v>
      </c>
      <c r="MR2" s="300" t="str">
        <f>FORM2.4!F81</f>
        <v>Selecione a Resposta</v>
      </c>
      <c r="MS2" s="300" t="str">
        <f>FORM2.4!F82</f>
        <v>Selecione a Resposta</v>
      </c>
      <c r="MT2" s="300" t="str">
        <f>FORM2.4!F83</f>
        <v>Selecione a Resposta</v>
      </c>
      <c r="MU2" s="300" t="str">
        <f>BASE_CIS8!F41</f>
        <v>Por favor preencha todas as medidas e controles</v>
      </c>
      <c r="MV2" s="300" t="str">
        <f>BASE_CIS8!G41</f>
        <v>Preencha todas as medidas e controles</v>
      </c>
      <c r="MW2" s="301" t="str">
        <f>FORM2.4!H68</f>
        <v>Selecione sua Resposta</v>
      </c>
      <c r="MX2" s="300" t="str">
        <f>FORM2.4!I68</f>
        <v>Controle Não Foi Respondido</v>
      </c>
      <c r="MY2" s="300" t="str">
        <f>BASE_CIS8!E42</f>
        <v>PRIVACIDADE CONTROLE 25: GESTÃO DO TRATAMENTO</v>
      </c>
      <c r="MZ2" s="300" t="str">
        <f>FORM2.4!F85</f>
        <v>Selecione a Resposta</v>
      </c>
      <c r="NA2" s="300" t="str">
        <f>FORM2.4!F86</f>
        <v>Selecione a Resposta</v>
      </c>
      <c r="NB2" s="300" t="str">
        <f>FORM2.4!F87</f>
        <v>Selecione a Resposta</v>
      </c>
      <c r="NC2" s="300" t="str">
        <f>FORM2.4!F88</f>
        <v>Selecione a Resposta</v>
      </c>
      <c r="ND2" s="300" t="str">
        <f>FORM2.4!F89</f>
        <v>Selecione a Resposta</v>
      </c>
      <c r="NE2" s="300" t="str">
        <f>FORM2.4!F90</f>
        <v>Selecione a Resposta</v>
      </c>
      <c r="NF2" s="300" t="str">
        <f>FORM2.4!F91</f>
        <v>Selecione a Resposta</v>
      </c>
      <c r="NG2" s="300" t="str">
        <f>FORM2.4!F92</f>
        <v>Selecione a Resposta</v>
      </c>
      <c r="NH2" s="300" t="str">
        <f>FORM2.4!F93</f>
        <v>Selecione a Resposta</v>
      </c>
      <c r="NI2" s="300" t="str">
        <f>BASE_CIS8!F42</f>
        <v>Por favor preencha todas as medidas e controles</v>
      </c>
      <c r="NJ2" s="300" t="str">
        <f>BASE_CIS8!G42</f>
        <v>Preencha todas as medidas e controles</v>
      </c>
      <c r="NK2" s="301" t="str">
        <f>FORM2.4!H84</f>
        <v>Selecione sua Resposta</v>
      </c>
      <c r="NL2" s="300" t="str">
        <f>FORM2.4!I84</f>
        <v>Controle Não Foi Respondido</v>
      </c>
      <c r="NM2" s="300" t="str">
        <f>BASE_CIS8!E43</f>
        <v>PRIVACIDADE CONTROLE 26: ACESSO E QUALIDADE</v>
      </c>
      <c r="NN2" s="300" t="str">
        <f>FORM2.4!F95</f>
        <v>Selecione a Resposta</v>
      </c>
      <c r="NO2" s="300" t="str">
        <f>FORM2.4!F96</f>
        <v>Selecione a Resposta</v>
      </c>
      <c r="NP2" s="300" t="str">
        <f>FORM2.4!F97</f>
        <v>Selecione a Resposta</v>
      </c>
      <c r="NQ2" s="300" t="str">
        <f>FORM2.4!F98</f>
        <v>Selecione a Resposta</v>
      </c>
      <c r="NR2" s="300" t="str">
        <f>FORM2.4!F99</f>
        <v>Selecione a Resposta</v>
      </c>
      <c r="NS2" s="300" t="str">
        <f>FORM2.4!F100</f>
        <v>Selecione a Resposta</v>
      </c>
      <c r="NT2" s="300" t="str">
        <f>FORM2.4!F101</f>
        <v>Selecione a Resposta</v>
      </c>
      <c r="NU2" s="300" t="str">
        <f>FORM2.4!F102</f>
        <v>Selecione a Resposta</v>
      </c>
      <c r="NV2" s="300" t="str">
        <f>FORM2.4!F103</f>
        <v>Selecione a Resposta</v>
      </c>
      <c r="NW2" s="300" t="str">
        <f>FORM2.4!F104</f>
        <v>Selecione a Resposta</v>
      </c>
      <c r="NX2" s="300" t="str">
        <f>FORM2.4!F105</f>
        <v>Selecione a Resposta</v>
      </c>
      <c r="NY2" s="300" t="str">
        <f>FORM2.4!F106</f>
        <v>Selecione a Resposta</v>
      </c>
      <c r="NZ2" s="300" t="str">
        <f>BASE_CIS8!F43</f>
        <v>Por favor preencha todas as medidas e controles</v>
      </c>
      <c r="OA2" s="300" t="str">
        <f>BASE_CIS8!G43</f>
        <v>Preencha todas as medidas e controles</v>
      </c>
      <c r="OB2" s="301" t="str">
        <f>FORM2.4!H94</f>
        <v>Selecione sua Resposta</v>
      </c>
      <c r="OC2" s="300" t="str">
        <f>FORM2.4!I94</f>
        <v>Controle Não Foi Respondido</v>
      </c>
      <c r="OD2" s="300" t="str">
        <f>BASE_CIS8!E44</f>
        <v>PRIVACIDADE CONTROLE 27: COMPARTILHAMENTO, TRANSFERÊNCIA E DIVULGAÇÃO</v>
      </c>
      <c r="OE2" s="300" t="str">
        <f>FORM2.4!F108</f>
        <v>Selecione a Resposta</v>
      </c>
      <c r="OF2" s="300" t="str">
        <f>FORM2.4!F109</f>
        <v>Selecione a Resposta</v>
      </c>
      <c r="OG2" s="300" t="str">
        <f>FORM2.4!F110</f>
        <v>Selecione a Resposta</v>
      </c>
      <c r="OH2" s="300" t="str">
        <f>FORM2.4!F111</f>
        <v>Selecione a Resposta</v>
      </c>
      <c r="OI2" s="300" t="str">
        <f>FORM2.4!F112</f>
        <v>Selecione a Resposta</v>
      </c>
      <c r="OJ2" s="300" t="str">
        <f>BASE_CIS8!F44</f>
        <v>Por favor preencha todas as medidas e controles</v>
      </c>
      <c r="OK2" s="300" t="str">
        <f>BASE_CIS8!G44</f>
        <v>Preencha todas as medidas e controles</v>
      </c>
      <c r="OL2" s="301" t="str">
        <f>FORM2.4!H107</f>
        <v>Selecione sua Resposta</v>
      </c>
      <c r="OM2" s="300" t="str">
        <f>FORM2.4!I107</f>
        <v>Controle Não Foi Respondido</v>
      </c>
      <c r="ON2" s="303" t="str">
        <f>BASE_CIS8!E45</f>
        <v>PRIVACIDADE CONTROLE 28: SUPERVISÃO EM TERCEIROS</v>
      </c>
      <c r="OO2" s="303" t="str">
        <f>FORM2.4!F114</f>
        <v>Selecione a Resposta</v>
      </c>
      <c r="OP2" s="303" t="str">
        <f>FORM2.4!F115</f>
        <v>Selecione a Resposta</v>
      </c>
      <c r="OQ2" s="303" t="str">
        <f>FORM2.4!F116</f>
        <v>Selecione a Resposta</v>
      </c>
      <c r="OR2" s="303" t="str">
        <f>FORM2.4!F117</f>
        <v>Selecione a Resposta</v>
      </c>
      <c r="OS2" s="303" t="str">
        <f>FORM2.4!F118</f>
        <v>Selecione a Resposta</v>
      </c>
      <c r="OT2" s="303" t="str">
        <f>FORM2.4!F119</f>
        <v>Selecione a Resposta</v>
      </c>
      <c r="OU2" s="303" t="str">
        <f>FORM2.4!F120</f>
        <v>Selecione a Resposta</v>
      </c>
      <c r="OV2" s="303" t="str">
        <f>FORM2.4!F121</f>
        <v>Selecione a Resposta</v>
      </c>
      <c r="OW2" s="303" t="str">
        <f>FORM2.4!F122</f>
        <v>Selecione a Resposta</v>
      </c>
      <c r="OX2" s="303" t="str">
        <f>FORM2.4!F123</f>
        <v>Selecione a Resposta</v>
      </c>
      <c r="OY2" s="303" t="str">
        <f>FORM2.4!F124</f>
        <v>Selecione a Resposta</v>
      </c>
      <c r="OZ2" s="303" t="str">
        <f>FORM2.4!F125</f>
        <v>Selecione a Resposta</v>
      </c>
      <c r="PA2" s="303" t="str">
        <f>FORM2.4!F126</f>
        <v>Selecione a Resposta</v>
      </c>
      <c r="PB2" s="300" t="str">
        <f>BASE_CIS8!F45</f>
        <v>Por favor preencha todas as medidas e controles</v>
      </c>
      <c r="PC2" s="300" t="str">
        <f>BASE_CIS8!G45</f>
        <v>Preencha todas as medidas e controles</v>
      </c>
      <c r="PD2" s="301" t="str">
        <f>FORM2.4!H113</f>
        <v>Selecione sua Resposta</v>
      </c>
      <c r="PE2" s="300" t="str">
        <f>FORM2.4!I113</f>
        <v>Controle Não Foi Respondido</v>
      </c>
      <c r="PF2" s="303" t="str">
        <f>BASE_CIS8!E46</f>
        <v>PRIVACIDADE CONTROLE 29:  ABERTURA, TRANSPARÊNCIA E NOTIFICAÇÃO</v>
      </c>
      <c r="PG2" s="303" t="str">
        <f>FORM2.4!F128</f>
        <v>Selecione a Resposta</v>
      </c>
      <c r="PH2" s="303" t="str">
        <f>FORM2.4!F129</f>
        <v>Selecione a Resposta</v>
      </c>
      <c r="PI2" s="303" t="str">
        <f>FORM2.4!F130</f>
        <v>Selecione a Resposta</v>
      </c>
      <c r="PJ2" s="303" t="str">
        <f>FORM2.4!F131</f>
        <v>Selecione a Resposta</v>
      </c>
      <c r="PK2" s="303" t="str">
        <f>FORM2.4!F132</f>
        <v>Selecione a Resposta</v>
      </c>
      <c r="PL2" s="303" t="str">
        <f>FORM2.4!F133</f>
        <v>Selecione a Resposta</v>
      </c>
      <c r="PM2" s="303" t="str">
        <f>FORM2.4!F134</f>
        <v>Selecione a Resposta</v>
      </c>
      <c r="PN2" s="303" t="str">
        <f>FORM2.4!F135</f>
        <v>Selecione a Resposta</v>
      </c>
      <c r="PO2" s="303" t="str">
        <f>FORM2.4!F136</f>
        <v>Selecione a Resposta</v>
      </c>
      <c r="PP2" s="303" t="str">
        <f>FORM2.4!F137</f>
        <v>Selecione a Resposta</v>
      </c>
      <c r="PQ2" s="303" t="str">
        <f>FORM2.4!F138</f>
        <v>Selecione a Resposta</v>
      </c>
      <c r="PR2" s="303" t="str">
        <f>FORM2.4!F139</f>
        <v>Selecione a Resposta</v>
      </c>
      <c r="PS2" s="300" t="str">
        <f>BASE_CIS8!F46</f>
        <v>Por favor preencha todas as medidas e controles</v>
      </c>
      <c r="PT2" s="300" t="str">
        <f>BASE_CIS8!G46</f>
        <v>Preencha todas as medidas e controles</v>
      </c>
      <c r="PU2" s="301" t="str">
        <f>FORM2.4!H127</f>
        <v>Selecione sua Resposta</v>
      </c>
      <c r="PV2" s="300" t="str">
        <f>FORM2.4!I127</f>
        <v>Controle Não Foi Respondido</v>
      </c>
      <c r="PW2" s="300" t="str">
        <f>BASE_CIS8!E47</f>
        <v>PRIVACIDADE CONTROLE 30: AVALIAÇÃO DE IMPACTO, MONITORAMENTO E AUDITORIA</v>
      </c>
      <c r="PX2" s="303" t="str">
        <f>FORM2.4!F141</f>
        <v>Selecione a Resposta</v>
      </c>
      <c r="PY2" s="303" t="str">
        <f>FORM2.4!F142</f>
        <v>Selecione a Resposta</v>
      </c>
      <c r="PZ2" s="303" t="str">
        <f>FORM2.4!F143</f>
        <v>Selecione a Resposta</v>
      </c>
      <c r="QA2" s="303" t="str">
        <f>FORM2.4!F144</f>
        <v>Selecione a Resposta</v>
      </c>
      <c r="QB2" s="303" t="str">
        <f>FORM2.4!F145</f>
        <v>Selecione a Resposta</v>
      </c>
      <c r="QC2" s="303" t="str">
        <f>FORM2.4!F146</f>
        <v>Selecione a Resposta</v>
      </c>
      <c r="QD2" s="303" t="str">
        <f>FORM2.4!F147</f>
        <v>Selecione a Resposta</v>
      </c>
      <c r="QE2" s="303" t="str">
        <f>FORM2.4!F148</f>
        <v>Selecione a Resposta</v>
      </c>
      <c r="QF2" s="303" t="str">
        <f>FORM2.4!F149</f>
        <v>Selecione a Resposta</v>
      </c>
      <c r="QG2" s="303" t="str">
        <f>FORM2.4!F150</f>
        <v>Selecione a Resposta</v>
      </c>
      <c r="QH2" s="303" t="str">
        <f>FORM2.4!F151</f>
        <v>Selecione a Resposta</v>
      </c>
      <c r="QI2" s="303" t="str">
        <f>FORM2.4!F152</f>
        <v>Selecione a Resposta</v>
      </c>
      <c r="QJ2" s="300" t="str">
        <f>BASE_CIS8!F47</f>
        <v>Por favor preencha todas as medidas e controles</v>
      </c>
      <c r="QK2" s="300" t="str">
        <f>BASE_CIS8!G47</f>
        <v>Preencha todas as medidas e controles</v>
      </c>
      <c r="QL2" s="301" t="str">
        <f>FORM2.4!H140</f>
        <v>Selecione sua Resposta</v>
      </c>
      <c r="QM2" s="300" t="str">
        <f>FORM2.4!I140</f>
        <v>Controle Não Foi Respondido</v>
      </c>
      <c r="QN2" s="303" t="str">
        <f>BASE_CIS8!E48</f>
        <v>PRIVACIDADE CONTROLE 31:  SEGURANÇA APLICADA A PRIVACIDADE</v>
      </c>
      <c r="QO2" s="303" t="str">
        <f>FORM2.4!F154</f>
        <v>Selecione a Resposta</v>
      </c>
      <c r="QP2" s="303" t="str">
        <f>FORM2.4!F155</f>
        <v>Selecione a Resposta</v>
      </c>
      <c r="QQ2" s="303" t="str">
        <f>FORM2.4!F156</f>
        <v>Selecione a Resposta</v>
      </c>
      <c r="QR2" s="303" t="str">
        <f>FORM2.4!F157</f>
        <v>Selecione a Resposta</v>
      </c>
      <c r="QS2" s="303" t="str">
        <f>FORM2.4!F158</f>
        <v>Selecione a Resposta</v>
      </c>
      <c r="QT2" s="303" t="str">
        <f>FORM2.4!F159</f>
        <v>Selecione a Resposta</v>
      </c>
      <c r="QU2" s="303" t="str">
        <f>FORM2.4!F160</f>
        <v>Selecione a Resposta</v>
      </c>
      <c r="QV2" s="303" t="str">
        <f>FORM2.4!F161</f>
        <v>Selecione a Resposta</v>
      </c>
      <c r="QW2" s="303" t="str">
        <f>FORM2.4!F162</f>
        <v>Selecione a Resposta</v>
      </c>
      <c r="QX2" s="303" t="str">
        <f>FORM2.4!F163</f>
        <v>Selecione a Resposta</v>
      </c>
      <c r="QY2" s="303" t="str">
        <f>FORM2.4!F164</f>
        <v>Selecione a Resposta</v>
      </c>
      <c r="QZ2" s="303" t="str">
        <f>FORM2.4!F165</f>
        <v>Selecione a Resposta</v>
      </c>
      <c r="RA2" s="303" t="str">
        <f>FORM2.4!F166</f>
        <v>Selecione a Resposta</v>
      </c>
      <c r="RB2" s="303" t="str">
        <f>FORM2.4!F167</f>
        <v>Selecione a Resposta</v>
      </c>
      <c r="RC2" s="303" t="str">
        <f>FORM2.4!F168</f>
        <v>Selecione a Resposta</v>
      </c>
      <c r="RD2" s="303" t="str">
        <f>FORM2.4!F169</f>
        <v>Selecione a Resposta</v>
      </c>
      <c r="RE2" s="303" t="str">
        <f>FORM2.4!F170</f>
        <v>Selecione a Resposta</v>
      </c>
      <c r="RF2" s="303" t="str">
        <f>FORM2.4!F171</f>
        <v>Selecione a Resposta</v>
      </c>
      <c r="RG2" s="300" t="str">
        <f>BASE_CIS8!F48</f>
        <v>Por favor preencha todas as medidas e controles</v>
      </c>
      <c r="RH2" s="300" t="str">
        <f>BASE_CIS8!G48</f>
        <v>Preencha todas as medidas e controles</v>
      </c>
      <c r="RI2" s="301" t="str">
        <f>FORM2.4!H153</f>
        <v>Selecione sua Resposta</v>
      </c>
      <c r="RJ2" s="300" t="str">
        <f>FORM2.4!I153</f>
        <v>Controle Não Foi Respondido</v>
      </c>
    </row>
  </sheetData>
  <sheetProtection algorithmName="SHA-512" hashValue="lt1Q2IoWtqeL2ZYj+Wt5zg7VRb5Y0KYmiVW4QTdzRHBcKgs7gyuuWO6ujyWOXCRhV8ICwpqXwJSgZlNVl8ytpA==" saltValue="0PszCG/aXuJAEL+S+ySTBw==" spinCount="100000" sheet="1" objects="1" scenarios="1"/>
  <pageMargins left="0.7" right="0.7" top="0.75" bottom="0.75" header="0.3" footer="0.3"/>
  <tableParts count="1">
    <tablePart r:id="rId1"/>
  </tablePart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EC8192-7E86-4B14-B384-C9347F861777}">
  <sheetPr codeName="Sheet15"/>
  <dimension ref="B1:P39"/>
  <sheetViews>
    <sheetView showGridLines="0" topLeftCell="E1" zoomScale="80" zoomScaleNormal="80" workbookViewId="0">
      <selection activeCell="J13" sqref="J13"/>
    </sheetView>
  </sheetViews>
  <sheetFormatPr defaultColWidth="8.88671875" defaultRowHeight="14.4"/>
  <cols>
    <col min="1" max="1" width="3.109375" customWidth="1"/>
    <col min="2" max="2" width="4.44140625" customWidth="1"/>
    <col min="3" max="4" width="5.88671875" customWidth="1"/>
    <col min="5" max="5" width="34.44140625" customWidth="1"/>
    <col min="6" max="6" width="30.44140625" customWidth="1"/>
    <col min="8" max="8" width="45.109375" customWidth="1"/>
    <col min="9" max="9" width="28.88671875" customWidth="1"/>
    <col min="11" max="11" width="23.44140625" customWidth="1"/>
    <col min="12" max="12" width="30.44140625" customWidth="1"/>
    <col min="14" max="14" width="28.44140625" customWidth="1"/>
    <col min="15" max="15" width="33.109375" customWidth="1"/>
  </cols>
  <sheetData>
    <row r="1" spans="2:16">
      <c r="B1" s="195"/>
      <c r="C1" s="195"/>
    </row>
    <row r="2" spans="2:16">
      <c r="B2" s="195"/>
      <c r="C2" s="195"/>
      <c r="D2" s="195"/>
    </row>
    <row r="3" spans="2:16">
      <c r="B3" s="195"/>
      <c r="C3" s="195"/>
      <c r="D3" s="195"/>
    </row>
    <row r="4" spans="2:16">
      <c r="B4" s="195"/>
      <c r="C4" s="195"/>
      <c r="D4" s="195"/>
    </row>
    <row r="5" spans="2:16" ht="6" customHeight="1">
      <c r="B5" s="195"/>
      <c r="C5" s="195"/>
      <c r="D5" s="195"/>
    </row>
    <row r="6" spans="2:16" ht="42.75" customHeight="1" thickBot="1">
      <c r="B6" s="195"/>
      <c r="C6" s="195"/>
      <c r="D6" s="195"/>
      <c r="E6" s="389" t="s">
        <v>1671</v>
      </c>
      <c r="F6" s="389"/>
      <c r="G6" s="196"/>
      <c r="H6" s="389" t="s">
        <v>1672</v>
      </c>
      <c r="I6" s="389"/>
      <c r="J6" s="197"/>
      <c r="K6" s="389" t="s">
        <v>1673</v>
      </c>
      <c r="L6" s="389"/>
      <c r="M6" s="196"/>
      <c r="N6" s="389" t="s">
        <v>247</v>
      </c>
      <c r="O6" s="389"/>
      <c r="P6" s="196"/>
    </row>
    <row r="7" spans="2:16" ht="18" thickBot="1">
      <c r="B7" s="195"/>
      <c r="C7" s="195"/>
      <c r="D7" s="195"/>
      <c r="E7" s="198" t="s">
        <v>352</v>
      </c>
      <c r="F7" s="198" t="s">
        <v>1674</v>
      </c>
      <c r="G7" s="196"/>
      <c r="H7" s="198" t="s">
        <v>1675</v>
      </c>
      <c r="I7" s="198" t="s">
        <v>1676</v>
      </c>
      <c r="J7" s="199"/>
      <c r="K7" s="198" t="s">
        <v>1677</v>
      </c>
      <c r="L7" s="198" t="s">
        <v>250</v>
      </c>
      <c r="M7" s="196"/>
      <c r="N7" s="198" t="s">
        <v>249</v>
      </c>
      <c r="O7" s="198" t="s">
        <v>250</v>
      </c>
      <c r="P7" s="196"/>
    </row>
    <row r="8" spans="2:16" ht="32.4" thickTop="1" thickBot="1">
      <c r="B8" s="195"/>
      <c r="C8" s="195"/>
      <c r="D8" s="195"/>
      <c r="E8" s="200" t="s">
        <v>1678</v>
      </c>
      <c r="F8" s="201">
        <v>1</v>
      </c>
      <c r="G8" s="196"/>
      <c r="H8" s="201">
        <v>0</v>
      </c>
      <c r="I8" s="201">
        <v>0</v>
      </c>
      <c r="J8" s="202"/>
      <c r="K8" s="201" t="s">
        <v>252</v>
      </c>
      <c r="L8" s="203" t="s">
        <v>253</v>
      </c>
      <c r="M8" s="196"/>
      <c r="N8" s="201" t="s">
        <v>252</v>
      </c>
      <c r="O8" s="203" t="s">
        <v>253</v>
      </c>
      <c r="P8" s="196"/>
    </row>
    <row r="9" spans="2:16" ht="16.2" thickBot="1">
      <c r="B9" s="195"/>
      <c r="C9" s="195"/>
      <c r="D9" s="195"/>
      <c r="E9" s="204" t="s">
        <v>1679</v>
      </c>
      <c r="F9" s="205">
        <v>0.75</v>
      </c>
      <c r="G9" s="196"/>
      <c r="H9" s="205">
        <v>1</v>
      </c>
      <c r="I9" s="205">
        <v>20</v>
      </c>
      <c r="J9" s="202"/>
      <c r="K9" s="205" t="s">
        <v>255</v>
      </c>
      <c r="L9" s="206" t="s">
        <v>256</v>
      </c>
      <c r="M9" s="196"/>
      <c r="N9" s="205" t="s">
        <v>255</v>
      </c>
      <c r="O9" s="206" t="s">
        <v>256</v>
      </c>
      <c r="P9" s="196"/>
    </row>
    <row r="10" spans="2:16" ht="16.8" thickTop="1" thickBot="1">
      <c r="B10" s="195"/>
      <c r="C10" s="195"/>
      <c r="D10" s="195"/>
      <c r="E10" s="200" t="s">
        <v>1680</v>
      </c>
      <c r="F10" s="201">
        <v>0.5</v>
      </c>
      <c r="G10" s="196"/>
      <c r="H10" s="207">
        <v>2</v>
      </c>
      <c r="I10" s="207">
        <v>40</v>
      </c>
      <c r="J10" s="202"/>
      <c r="K10" s="201" t="s">
        <v>258</v>
      </c>
      <c r="L10" s="203" t="s">
        <v>259</v>
      </c>
      <c r="M10" s="196"/>
      <c r="N10" s="201" t="s">
        <v>258</v>
      </c>
      <c r="O10" s="203" t="s">
        <v>259</v>
      </c>
      <c r="P10" s="196"/>
    </row>
    <row r="11" spans="2:16" ht="31.8" thickBot="1">
      <c r="B11" s="195"/>
      <c r="C11" s="195"/>
      <c r="D11" s="195"/>
      <c r="E11" s="204" t="s">
        <v>1681</v>
      </c>
      <c r="F11" s="205">
        <v>0.25</v>
      </c>
      <c r="G11" s="196"/>
      <c r="H11" s="205">
        <v>3</v>
      </c>
      <c r="I11" s="205">
        <v>60</v>
      </c>
      <c r="J11" s="202"/>
      <c r="K11" s="205" t="s">
        <v>261</v>
      </c>
      <c r="L11" s="206" t="s">
        <v>262</v>
      </c>
      <c r="M11" s="196"/>
      <c r="N11" s="205" t="s">
        <v>261</v>
      </c>
      <c r="O11" s="206" t="s">
        <v>262</v>
      </c>
      <c r="P11" s="196"/>
    </row>
    <row r="12" spans="2:16" ht="32.4" thickTop="1" thickBot="1">
      <c r="B12" s="195"/>
      <c r="C12" s="195"/>
      <c r="D12" s="195"/>
      <c r="E12" s="200" t="s">
        <v>1682</v>
      </c>
      <c r="F12" s="201">
        <v>0</v>
      </c>
      <c r="G12" s="208"/>
      <c r="H12" s="207">
        <v>4</v>
      </c>
      <c r="I12" s="207">
        <v>80</v>
      </c>
      <c r="J12" s="202"/>
      <c r="K12" s="201" t="s">
        <v>263</v>
      </c>
      <c r="L12" s="203" t="s">
        <v>264</v>
      </c>
      <c r="M12" s="196"/>
      <c r="N12" s="201" t="s">
        <v>263</v>
      </c>
      <c r="O12" s="203" t="s">
        <v>264</v>
      </c>
      <c r="P12" s="196"/>
    </row>
    <row r="13" spans="2:16" ht="16.2" thickBot="1">
      <c r="B13" s="195"/>
      <c r="C13" s="195"/>
      <c r="D13" s="195"/>
      <c r="E13" s="204" t="s">
        <v>1683</v>
      </c>
      <c r="F13" s="205" t="s">
        <v>1187</v>
      </c>
      <c r="G13" s="208"/>
      <c r="H13" s="205">
        <v>5</v>
      </c>
      <c r="I13" s="205">
        <v>100</v>
      </c>
      <c r="J13" s="202"/>
      <c r="K13" s="196"/>
      <c r="L13" s="196"/>
      <c r="M13" s="196"/>
      <c r="N13" s="196"/>
      <c r="O13" s="196"/>
      <c r="P13" s="196"/>
    </row>
    <row r="14" spans="2:16" ht="15.6">
      <c r="B14" s="195"/>
      <c r="C14" s="195"/>
      <c r="D14" s="195"/>
      <c r="E14" s="209"/>
      <c r="F14" s="210"/>
      <c r="G14" s="208"/>
      <c r="H14" s="210"/>
      <c r="I14" s="210"/>
      <c r="J14" s="202"/>
      <c r="K14" s="196"/>
      <c r="L14" s="196"/>
      <c r="M14" s="196"/>
      <c r="N14" s="196"/>
      <c r="O14" s="196"/>
      <c r="P14" s="196"/>
    </row>
    <row r="15" spans="2:16" ht="15.6">
      <c r="B15" s="195"/>
      <c r="C15" s="195"/>
      <c r="D15" s="195"/>
      <c r="E15" s="209"/>
      <c r="F15" s="210"/>
      <c r="G15" s="208"/>
      <c r="H15" s="210"/>
      <c r="I15" s="210"/>
      <c r="J15" s="202"/>
      <c r="K15" s="196"/>
      <c r="L15" s="196"/>
      <c r="M15" s="211"/>
      <c r="N15" s="211"/>
      <c r="O15" s="196"/>
      <c r="P15" s="196"/>
    </row>
    <row r="16" spans="2:16" ht="16.2" thickBot="1">
      <c r="E16" s="389" t="s">
        <v>1684</v>
      </c>
      <c r="F16" s="389"/>
      <c r="G16" s="208"/>
      <c r="H16" s="212"/>
      <c r="I16" s="212"/>
      <c r="J16" s="202"/>
      <c r="K16" s="196"/>
      <c r="L16" s="196"/>
      <c r="M16" s="211"/>
      <c r="N16" s="211"/>
      <c r="O16" s="196"/>
      <c r="P16" s="196"/>
    </row>
    <row r="17" spans="5:16" ht="18" thickBot="1">
      <c r="E17" s="198" t="s">
        <v>1685</v>
      </c>
      <c r="F17" s="198" t="s">
        <v>1686</v>
      </c>
      <c r="G17" s="208"/>
      <c r="H17" s="212"/>
      <c r="I17" s="212"/>
      <c r="J17" s="202"/>
      <c r="K17" s="196"/>
      <c r="L17" s="196"/>
      <c r="M17" s="211"/>
      <c r="N17" s="211"/>
      <c r="O17" s="196"/>
      <c r="P17" s="196"/>
    </row>
    <row r="18" spans="5:16" ht="16.8" thickTop="1" thickBot="1">
      <c r="E18" s="213" t="s">
        <v>1687</v>
      </c>
      <c r="F18" s="201">
        <v>1</v>
      </c>
      <c r="G18" s="208"/>
      <c r="H18" s="214"/>
      <c r="I18" s="212"/>
      <c r="J18" s="202"/>
      <c r="K18" s="196"/>
      <c r="L18" s="196"/>
      <c r="M18" s="211"/>
      <c r="N18" s="211"/>
      <c r="O18" s="196"/>
      <c r="P18" s="196"/>
    </row>
    <row r="19" spans="5:16" ht="16.2" thickBot="1">
      <c r="E19" s="215" t="s">
        <v>1688</v>
      </c>
      <c r="F19" s="205">
        <v>0</v>
      </c>
      <c r="G19" s="208"/>
      <c r="H19" s="212"/>
      <c r="I19" s="212"/>
      <c r="J19" s="202"/>
      <c r="K19" s="196"/>
      <c r="L19" s="196"/>
      <c r="M19" s="211"/>
      <c r="N19" s="211"/>
      <c r="O19" s="196"/>
      <c r="P19" s="196"/>
    </row>
    <row r="20" spans="5:16" ht="15.6">
      <c r="E20" s="196"/>
      <c r="F20" s="196"/>
      <c r="G20" s="208"/>
      <c r="H20" s="212"/>
      <c r="I20" s="212"/>
      <c r="J20" s="202"/>
      <c r="K20" s="196"/>
      <c r="L20" s="196"/>
      <c r="M20" s="211"/>
      <c r="N20" s="211"/>
      <c r="O20" s="196"/>
      <c r="P20" s="196"/>
    </row>
    <row r="21" spans="5:16" ht="15.6">
      <c r="E21" s="196"/>
      <c r="F21" s="196"/>
      <c r="G21" s="208"/>
      <c r="H21" s="212"/>
      <c r="I21" s="212"/>
      <c r="J21" s="202"/>
      <c r="K21" s="196"/>
      <c r="L21" s="196"/>
      <c r="M21" s="196"/>
      <c r="N21" s="196"/>
      <c r="O21" s="196"/>
      <c r="P21" s="196"/>
    </row>
    <row r="22" spans="5:16" ht="15.6">
      <c r="E22" s="196"/>
      <c r="F22" s="196"/>
      <c r="G22" s="208"/>
      <c r="H22" s="214"/>
      <c r="I22" s="214"/>
      <c r="J22" s="202"/>
      <c r="K22" s="196"/>
      <c r="L22" s="196"/>
      <c r="M22" s="196"/>
      <c r="N22" s="196"/>
      <c r="O22" s="196"/>
      <c r="P22" s="196"/>
    </row>
    <row r="23" spans="5:16" ht="15.6">
      <c r="E23" s="196"/>
      <c r="F23" s="196"/>
      <c r="G23" s="208"/>
      <c r="H23" s="214"/>
      <c r="I23" s="212"/>
      <c r="J23" s="202"/>
      <c r="K23" s="196"/>
      <c r="L23" s="196"/>
      <c r="M23" s="196"/>
      <c r="N23" s="196"/>
      <c r="O23" s="196"/>
      <c r="P23" s="196"/>
    </row>
    <row r="24" spans="5:16" ht="15.6">
      <c r="E24" s="196"/>
      <c r="F24" s="196"/>
      <c r="G24" s="208"/>
      <c r="H24" s="212"/>
      <c r="I24" s="212"/>
      <c r="J24" s="202"/>
      <c r="K24" s="196"/>
      <c r="L24" s="196"/>
      <c r="M24" s="196"/>
      <c r="N24" s="196"/>
      <c r="O24" s="196"/>
      <c r="P24" s="196"/>
    </row>
    <row r="25" spans="5:16" ht="15.6">
      <c r="E25" s="196"/>
      <c r="F25" s="196"/>
      <c r="G25" s="208"/>
      <c r="H25" s="212"/>
      <c r="I25" s="212"/>
      <c r="J25" s="202"/>
      <c r="K25" s="196"/>
      <c r="L25" s="196"/>
      <c r="M25" s="196"/>
      <c r="N25" s="196"/>
      <c r="O25" s="196"/>
      <c r="P25" s="196"/>
    </row>
    <row r="26" spans="5:16" ht="15.6">
      <c r="E26" s="196"/>
      <c r="F26" s="196"/>
      <c r="G26" s="208"/>
      <c r="H26" s="212"/>
      <c r="I26" s="212"/>
      <c r="J26" s="202"/>
      <c r="K26" s="196"/>
      <c r="L26" s="196"/>
      <c r="M26" s="196"/>
      <c r="N26" s="196"/>
      <c r="O26" s="196"/>
      <c r="P26" s="196"/>
    </row>
    <row r="27" spans="5:16" ht="15.6">
      <c r="E27" s="196"/>
      <c r="F27" s="196"/>
      <c r="G27" s="208"/>
      <c r="H27" s="212"/>
      <c r="I27" s="212"/>
      <c r="J27" s="202"/>
      <c r="K27" s="196"/>
      <c r="L27" s="196"/>
      <c r="M27" s="196"/>
      <c r="N27" s="196"/>
      <c r="O27" s="196"/>
      <c r="P27" s="196"/>
    </row>
    <row r="28" spans="5:16" ht="15.6">
      <c r="E28" s="196"/>
      <c r="F28" s="196"/>
      <c r="G28" s="208"/>
      <c r="H28" s="212"/>
      <c r="I28" s="212"/>
      <c r="J28" s="202"/>
      <c r="K28" s="196"/>
      <c r="L28" s="196"/>
      <c r="M28" s="196"/>
      <c r="N28" s="196"/>
      <c r="O28" s="196"/>
      <c r="P28" s="196"/>
    </row>
    <row r="29" spans="5:16" ht="15.6">
      <c r="E29" s="196"/>
      <c r="F29" s="196"/>
      <c r="G29" s="208"/>
      <c r="H29" s="212"/>
      <c r="I29" s="212"/>
      <c r="J29" s="202"/>
      <c r="K29" s="196"/>
      <c r="L29" s="196"/>
      <c r="M29" s="196"/>
      <c r="N29" s="196"/>
      <c r="O29" s="196"/>
      <c r="P29" s="196"/>
    </row>
    <row r="30" spans="5:16">
      <c r="E30" s="196"/>
      <c r="F30" s="196"/>
      <c r="G30" s="208"/>
      <c r="H30" s="388"/>
      <c r="I30" s="388"/>
      <c r="J30" s="388"/>
      <c r="K30" s="196"/>
      <c r="L30" s="196"/>
      <c r="M30" s="196"/>
      <c r="N30" s="196"/>
      <c r="O30" s="196"/>
      <c r="P30" s="196"/>
    </row>
    <row r="31" spans="5:16">
      <c r="E31" s="196"/>
      <c r="F31" s="196"/>
      <c r="G31" s="196"/>
      <c r="H31" s="196"/>
      <c r="I31" s="196"/>
      <c r="J31" s="196"/>
      <c r="K31" s="196"/>
      <c r="L31" s="196"/>
      <c r="M31" s="196"/>
      <c r="N31" s="196"/>
      <c r="O31" s="196"/>
      <c r="P31" s="196"/>
    </row>
    <row r="32" spans="5:16">
      <c r="E32" s="196"/>
      <c r="F32" s="196"/>
      <c r="G32" s="196"/>
      <c r="H32" s="196"/>
      <c r="I32" s="196"/>
      <c r="J32" s="196"/>
      <c r="K32" s="196"/>
      <c r="L32" s="196"/>
      <c r="M32" s="196"/>
      <c r="N32" s="196"/>
      <c r="O32" s="196"/>
      <c r="P32" s="196"/>
    </row>
    <row r="34" spans="5:16" ht="23.4">
      <c r="E34" s="216"/>
      <c r="F34" s="211"/>
      <c r="K34" s="211"/>
      <c r="L34" s="196"/>
      <c r="M34" s="196"/>
      <c r="N34" s="217"/>
      <c r="O34" s="196"/>
      <c r="P34" s="196"/>
    </row>
    <row r="35" spans="5:16">
      <c r="E35" s="211"/>
      <c r="F35" s="211"/>
      <c r="K35" s="211"/>
      <c r="L35" s="196"/>
      <c r="M35" s="196"/>
      <c r="N35" s="217"/>
      <c r="O35" s="196"/>
      <c r="P35" s="196"/>
    </row>
    <row r="36" spans="5:16">
      <c r="E36" s="211"/>
      <c r="F36" s="211"/>
      <c r="G36" s="211"/>
      <c r="H36" s="211"/>
      <c r="I36" s="211"/>
      <c r="J36" s="211"/>
      <c r="K36" s="211"/>
      <c r="L36" s="196"/>
      <c r="M36" s="196"/>
      <c r="N36" s="217"/>
      <c r="O36" s="196"/>
      <c r="P36" s="196"/>
    </row>
    <row r="37" spans="5:16">
      <c r="E37" s="211"/>
      <c r="F37" s="211"/>
      <c r="G37" s="211"/>
      <c r="H37" s="211"/>
      <c r="I37" s="211"/>
      <c r="J37" s="211"/>
      <c r="K37" s="211"/>
      <c r="L37" s="196"/>
      <c r="M37" s="196"/>
      <c r="N37" s="217"/>
      <c r="O37" s="196"/>
      <c r="P37" s="196"/>
    </row>
    <row r="38" spans="5:16">
      <c r="E38" s="211"/>
      <c r="F38" s="211"/>
      <c r="G38" s="211"/>
      <c r="H38" s="211"/>
      <c r="I38" s="211"/>
      <c r="J38" s="211"/>
      <c r="K38" s="211"/>
      <c r="L38" s="196"/>
      <c r="M38" s="196"/>
      <c r="N38" s="217"/>
      <c r="O38" s="196"/>
      <c r="P38" s="196"/>
    </row>
    <row r="39" spans="5:16">
      <c r="E39" s="211"/>
      <c r="F39" s="211"/>
      <c r="G39" s="211"/>
      <c r="H39" s="211"/>
      <c r="I39" s="211"/>
      <c r="J39" s="211"/>
      <c r="K39" s="211"/>
      <c r="L39" s="196"/>
      <c r="M39" s="196"/>
      <c r="N39" s="217"/>
      <c r="O39" s="196"/>
      <c r="P39" s="196"/>
    </row>
  </sheetData>
  <sheetProtection algorithmName="SHA-512" hashValue="e0w9GmxIE1fjdAroaLT6EwzEF/xr7681rpLoT1aTELVeVigby8rI0JJK8YQf8uGYvp0D2f7RFCWdkE9JnWOE3A==" saltValue="5V0NaXch4yN7NWyTyyj+zQ==" spinCount="100000" sheet="1" selectLockedCells="1"/>
  <mergeCells count="6">
    <mergeCell ref="H30:J30"/>
    <mergeCell ref="E6:F6"/>
    <mergeCell ref="H6:I6"/>
    <mergeCell ref="K6:L6"/>
    <mergeCell ref="N6:O6"/>
    <mergeCell ref="E16:F16"/>
  </mergeCells>
  <conditionalFormatting sqref="E14:E15">
    <cfRule type="expression" dxfId="51" priority="4">
      <formula>#REF!="TAXA"</formula>
    </cfRule>
  </conditionalFormatting>
  <conditionalFormatting sqref="E16:F16">
    <cfRule type="expression" dxfId="50" priority="2">
      <formula>#REF!="TAXA"</formula>
    </cfRule>
  </conditionalFormatting>
  <conditionalFormatting sqref="E6:L6">
    <cfRule type="expression" dxfId="49" priority="3">
      <formula>#REF!="TAXA"</formula>
    </cfRule>
  </conditionalFormatting>
  <conditionalFormatting sqref="G7:G19 J7:J29 E20:G29 E34:J35">
    <cfRule type="expression" dxfId="48" priority="6">
      <formula>#REF!="TAXA"</formula>
    </cfRule>
  </conditionalFormatting>
  <conditionalFormatting sqref="H30">
    <cfRule type="expression" dxfId="47" priority="5">
      <formula>#REF!="TAXA"</formula>
    </cfRule>
  </conditionalFormatting>
  <conditionalFormatting sqref="N6:O6">
    <cfRule type="expression" dxfId="46" priority="1">
      <formula>#REF!="TAXA"</formula>
    </cfRule>
  </conditionalFormatting>
  <pageMargins left="0.7" right="0.7" top="0.75" bottom="0.75" header="0.3" footer="0.3"/>
  <drawing r:id="rId1"/>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CA55D7-19A1-4FF6-942B-0596E4528624}">
  <sheetPr codeName="Sheet10"/>
  <dimension ref="B4:I18"/>
  <sheetViews>
    <sheetView showGridLines="0" zoomScale="80" zoomScaleNormal="80" workbookViewId="0">
      <selection activeCell="E4" sqref="E4"/>
    </sheetView>
  </sheetViews>
  <sheetFormatPr defaultColWidth="8.88671875" defaultRowHeight="14.4"/>
  <cols>
    <col min="1" max="1" width="8.88671875" style="2"/>
    <col min="2" max="2" width="31.44140625" style="2" customWidth="1"/>
    <col min="3" max="3" width="34.109375" style="2" customWidth="1"/>
    <col min="4" max="4" width="20.109375" style="2" customWidth="1"/>
    <col min="5" max="5" width="50.88671875" style="2" customWidth="1"/>
    <col min="6" max="6" width="42.6640625" style="2" customWidth="1"/>
    <col min="7" max="7" width="24.109375" style="2" customWidth="1"/>
    <col min="8" max="8" width="21.44140625" style="2" customWidth="1"/>
    <col min="9" max="9" width="29.44140625" style="2" customWidth="1"/>
    <col min="10" max="16384" width="8.88671875" style="2"/>
  </cols>
  <sheetData>
    <row r="4" spans="2:9" ht="42.6" thickBot="1">
      <c r="B4" s="236" t="s">
        <v>1689</v>
      </c>
      <c r="C4" s="237" t="str">
        <f>FORM2.2!E6</f>
        <v>Selecione sua Resposta</v>
      </c>
      <c r="D4" s="238" t="s">
        <v>1690</v>
      </c>
      <c r="E4" s="239" t="str">
        <f>IFERROR((SUMIF(E8:E14,"&gt;=0")/(COUNTA(E8:E14)-COUNTIF(E8:E14,'TABELAS AUXILIARES'!$F$13))/2)*(1+C4*1/5),TEXT(LOGICA_CONTROLE_0_incompleto!E4, "0,00") &amp; " (Por favor preencha todas as medidas e controles)")</f>
        <v>0,00 (Por favor preencha todas as medidas e controles)</v>
      </c>
      <c r="F4" s="240" t="str" cm="1">
        <f t="array" ref="F4">IFERROR(_xlfn.IFS(E4&lt;0.295,'TABELAS AUXILIARES'!O8,E4 &lt;0.495,'TABELAS AUXILIARES'!O9,E4 &lt; 0.695,'TABELAS AUXILIARES'!O10,E4 &lt; 0.895,'TABELAS AUXILIARES'!O11,E4 &lt;= 1,'TABELAS AUXILIARES'!O12), "Por favor preencher todos os campos")</f>
        <v>Por favor preencher todos os campos</v>
      </c>
      <c r="G4" s="128"/>
    </row>
    <row r="5" spans="2:9" ht="16.2" thickTop="1">
      <c r="D5" s="241"/>
      <c r="G5" s="128"/>
    </row>
    <row r="6" spans="2:9" ht="28.8">
      <c r="C6" s="390" t="s">
        <v>1691</v>
      </c>
      <c r="D6" s="391"/>
      <c r="E6" s="391"/>
      <c r="G6" s="242"/>
    </row>
    <row r="7" spans="2:9" ht="31.2">
      <c r="C7" s="243" t="s">
        <v>1692</v>
      </c>
      <c r="D7" s="392" t="s">
        <v>1693</v>
      </c>
      <c r="E7" s="393"/>
      <c r="H7" s="244" t="s">
        <v>1694</v>
      </c>
      <c r="I7" s="2" t="s">
        <v>1695</v>
      </c>
    </row>
    <row r="8" spans="2:9" ht="21">
      <c r="C8" s="245" t="s">
        <v>318</v>
      </c>
      <c r="D8" s="246" t="str">
        <f>FORM2.2!E12</f>
        <v>Selecione a Opção</v>
      </c>
      <c r="E8" s="246">
        <f>IF(D8="Sim",1,0)</f>
        <v>0</v>
      </c>
      <c r="H8" s="32">
        <f>_xlfn.XLOOKUP(C8, FORM3GERAL!$C$7:$C$7,FORM3GERAL!$P$7:$P$317)</f>
        <v>1</v>
      </c>
      <c r="I8" s="2" t="str">
        <f ca="1">_xlfn.XLOOKUP(C8, FORM3GERAL!$C$7:$C$7,FORM3GERAL!$L$7:$L$317)</f>
        <v>Atrasado</v>
      </c>
    </row>
    <row r="9" spans="2:9" ht="21">
      <c r="B9" s="247" t="s">
        <v>1696</v>
      </c>
      <c r="C9" s="245" t="s">
        <v>321</v>
      </c>
      <c r="D9" s="246" t="str">
        <f>FORM2.2!E13</f>
        <v>Selecione a Opção</v>
      </c>
      <c r="E9" s="246">
        <f t="shared" ref="E9:E14" si="0">IF(D9="Sim",1,0)</f>
        <v>0</v>
      </c>
      <c r="G9" s="242"/>
      <c r="H9" s="32" t="e">
        <f>_xlfn.XLOOKUP(C9, FORM3GERAL!$C$7:$C$7,FORM3GERAL!$P$7:$P$317)</f>
        <v>#N/A</v>
      </c>
      <c r="I9" s="2" t="e">
        <f>_xlfn.XLOOKUP(C9, FORM3GERAL!$C$7:$C$7,FORM3GERAL!$L$7:$L$317)</f>
        <v>#N/A</v>
      </c>
    </row>
    <row r="10" spans="2:9" ht="21">
      <c r="B10" s="247">
        <f>COUNTA(C8:C14)</f>
        <v>7</v>
      </c>
      <c r="C10" s="245" t="s">
        <v>324</v>
      </c>
      <c r="D10" s="246" t="str">
        <f>FORM2.2!E14</f>
        <v>Selecione a Opção</v>
      </c>
      <c r="E10" s="246">
        <f t="shared" si="0"/>
        <v>0</v>
      </c>
      <c r="H10" s="32" t="e">
        <f>_xlfn.XLOOKUP(C10, FORM3GERAL!$C$7:$C$7,FORM3GERAL!$P$7:$P$317)</f>
        <v>#N/A</v>
      </c>
      <c r="I10" s="2" t="e">
        <f>_xlfn.XLOOKUP(C10, FORM3GERAL!$C$7:$C$7,FORM3GERAL!$L$7:$L$317)</f>
        <v>#N/A</v>
      </c>
    </row>
    <row r="11" spans="2:9" ht="21">
      <c r="C11" s="245" t="s">
        <v>327</v>
      </c>
      <c r="D11" s="246" t="str">
        <f>FORM2.2!E15</f>
        <v>Selecione a Opção</v>
      </c>
      <c r="E11" s="246">
        <f t="shared" si="0"/>
        <v>0</v>
      </c>
      <c r="H11" s="32" t="e">
        <f>_xlfn.XLOOKUP(C11, FORM3GERAL!$C$7:$C$7,FORM3GERAL!$P$7:$P$317)</f>
        <v>#N/A</v>
      </c>
      <c r="I11" s="2" t="e">
        <f>_xlfn.XLOOKUP(C11, FORM3GERAL!$C$7:$C$7,FORM3GERAL!$L$7:$L$317)</f>
        <v>#N/A</v>
      </c>
    </row>
    <row r="12" spans="2:9" ht="21">
      <c r="C12" s="245" t="s">
        <v>330</v>
      </c>
      <c r="D12" s="246" t="str">
        <f>FORM2.2!E16</f>
        <v>Selecione a Opção</v>
      </c>
      <c r="E12" s="246">
        <f t="shared" si="0"/>
        <v>0</v>
      </c>
      <c r="H12" s="32" t="e">
        <f>_xlfn.XLOOKUP(C12, FORM3GERAL!$C$7:$C$7,FORM3GERAL!$P$7:$P$317)</f>
        <v>#N/A</v>
      </c>
      <c r="I12" s="2" t="e">
        <f>_xlfn.XLOOKUP(C12, FORM3GERAL!$C$7:$C$7,FORM3GERAL!$L$7:$L$317)</f>
        <v>#N/A</v>
      </c>
    </row>
    <row r="13" spans="2:9" ht="21">
      <c r="C13" s="245" t="s">
        <v>333</v>
      </c>
      <c r="D13" s="246" t="str">
        <f>FORM2.2!E17</f>
        <v>Selecione a Opção</v>
      </c>
      <c r="E13" s="246">
        <f t="shared" si="0"/>
        <v>0</v>
      </c>
      <c r="H13" s="32" t="e">
        <f>_xlfn.XLOOKUP(C13, FORM3GERAL!$C$7:$C$7,FORM3GERAL!$P$7:$P$317)</f>
        <v>#N/A</v>
      </c>
      <c r="I13" s="2" t="e">
        <f>_xlfn.XLOOKUP(C13, FORM3GERAL!$C$7:$C$7,FORM3GERAL!$L$7:$L$317)</f>
        <v>#N/A</v>
      </c>
    </row>
    <row r="14" spans="2:9" ht="21">
      <c r="C14" s="245" t="s">
        <v>336</v>
      </c>
      <c r="D14" s="246" t="str">
        <f>FORM2.2!E18</f>
        <v>Selecione a Opção</v>
      </c>
      <c r="E14" s="246">
        <f t="shared" si="0"/>
        <v>0</v>
      </c>
      <c r="H14" s="32" t="e">
        <f>_xlfn.XLOOKUP(C14, FORM3GERAL!$C$7:$C$7,FORM3GERAL!$P$7:$P$317)</f>
        <v>#N/A</v>
      </c>
      <c r="I14" s="2" t="e">
        <f>_xlfn.XLOOKUP(C14, FORM3GERAL!$C$7:$C$7,FORM3GERAL!$L$7:$L$317)</f>
        <v>#N/A</v>
      </c>
    </row>
    <row r="16" spans="2:9">
      <c r="D16" s="248" t="s">
        <v>1697</v>
      </c>
      <c r="E16" s="249">
        <f>COUNTIF(D8:D14,"Sim")</f>
        <v>0</v>
      </c>
    </row>
    <row r="17" spans="4:5">
      <c r="D17" s="248" t="s">
        <v>1698</v>
      </c>
      <c r="E17" s="249">
        <f>COUNTIF(D8:D14,"Não")</f>
        <v>0</v>
      </c>
    </row>
    <row r="18" spans="4:5">
      <c r="D18" s="250" t="s">
        <v>1699</v>
      </c>
      <c r="E18" s="251">
        <f>SUM(E16:E17)</f>
        <v>0</v>
      </c>
    </row>
  </sheetData>
  <sheetProtection algorithmName="SHA-512" hashValue="HK3RpiABQxQj6Bs0GE+rVMT/lflGWLpbG/BUKwEjA9IL6t5KWcvHddwqbJISwNRGScqTJwsBqlh/d4xhGEj0UA==" saltValue="7FctJ+HMcfleaai2dPc1Rg==" spinCount="100000" sheet="1" objects="1" scenarios="1"/>
  <mergeCells count="2">
    <mergeCell ref="C6:E6"/>
    <mergeCell ref="D7:E7"/>
  </mergeCells>
  <conditionalFormatting sqref="B14">
    <cfRule type="expression" dxfId="45" priority="3">
      <formula>#REF!="TAXA"</formula>
    </cfRule>
  </conditionalFormatting>
  <conditionalFormatting sqref="C8:C14 D18">
    <cfRule type="expression" dxfId="44" priority="4">
      <formula>#REF!="TAXA"</formula>
    </cfRule>
  </conditionalFormatting>
  <conditionalFormatting sqref="G6">
    <cfRule type="expression" dxfId="43" priority="2">
      <formula>#REF!="TAXA"</formula>
    </cfRule>
  </conditionalFormatting>
  <conditionalFormatting sqref="H7">
    <cfRule type="expression" dxfId="42" priority="1">
      <formula>#REF!="TAXA"</formula>
    </cfRule>
  </conditionalFormatting>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F8AAE9-9930-4AE1-868F-765BCB40D0E8}">
  <dimension ref="B4:I18"/>
  <sheetViews>
    <sheetView showGridLines="0" zoomScale="80" zoomScaleNormal="80" workbookViewId="0">
      <selection activeCell="E5" sqref="E5"/>
    </sheetView>
  </sheetViews>
  <sheetFormatPr defaultColWidth="8.88671875" defaultRowHeight="14.4"/>
  <cols>
    <col min="1" max="1" width="8.88671875" style="2"/>
    <col min="2" max="2" width="31.44140625" style="2" customWidth="1"/>
    <col min="3" max="3" width="34.109375" style="2" customWidth="1"/>
    <col min="4" max="4" width="20.109375" style="2" customWidth="1"/>
    <col min="5" max="5" width="50.88671875" style="2" customWidth="1"/>
    <col min="6" max="6" width="42.6640625" style="2" customWidth="1"/>
    <col min="7" max="7" width="24.109375" style="2" customWidth="1"/>
    <col min="8" max="8" width="21.44140625" style="2" customWidth="1"/>
    <col min="9" max="9" width="29.44140625" style="2" customWidth="1"/>
    <col min="10" max="16384" width="8.88671875" style="2"/>
  </cols>
  <sheetData>
    <row r="4" spans="2:9" ht="42.6" thickBot="1">
      <c r="B4" s="236" t="s">
        <v>1689</v>
      </c>
      <c r="C4" s="237" t="str">
        <f>FORM2.2!E6</f>
        <v>Selecione sua Resposta</v>
      </c>
      <c r="D4" s="238" t="s">
        <v>1690</v>
      </c>
      <c r="E4" s="239">
        <f>IFERROR((SUMIF(E8:E14,"&gt;=0")/(COUNTA(E8:E14)-COUNTIF(E8:E14,'TABELAS AUXILIARES'!$F$13))/2)*(1+C4*1/5), 0)</f>
        <v>0</v>
      </c>
      <c r="F4" s="240" t="str" cm="1">
        <f t="array" ref="F4">IFERROR(_xlfn.IFS(E4&lt;0.295,'TABELAS AUXILIARES'!O8,E4 &lt;0.495,'TABELAS AUXILIARES'!O9,E4 &lt; 0.695,'TABELAS AUXILIARES'!O10,E4 &lt; 0.895,'TABELAS AUXILIARES'!O11,E4 &lt;= 1,'TABELAS AUXILIARES'!O12), "Por favor preencher todos os campos")</f>
        <v>Inicial</v>
      </c>
      <c r="G4" s="128"/>
    </row>
    <row r="5" spans="2:9" ht="16.2" thickTop="1">
      <c r="D5" s="241"/>
      <c r="G5" s="128"/>
    </row>
    <row r="6" spans="2:9" ht="28.8">
      <c r="C6" s="390" t="s">
        <v>1691</v>
      </c>
      <c r="D6" s="391"/>
      <c r="E6" s="391"/>
      <c r="G6" s="242"/>
    </row>
    <row r="7" spans="2:9" ht="31.2">
      <c r="C7" s="243" t="s">
        <v>1692</v>
      </c>
      <c r="D7" s="392" t="s">
        <v>1693</v>
      </c>
      <c r="E7" s="393"/>
      <c r="H7" s="244" t="s">
        <v>1694</v>
      </c>
      <c r="I7" s="2" t="s">
        <v>1695</v>
      </c>
    </row>
    <row r="8" spans="2:9" ht="21">
      <c r="C8" s="245" t="s">
        <v>318</v>
      </c>
      <c r="D8" s="246" t="str">
        <f>FORM2.2!E12</f>
        <v>Selecione a Opção</v>
      </c>
      <c r="E8" s="246">
        <f>IF(D8="Sim",1,0)</f>
        <v>0</v>
      </c>
      <c r="H8" s="32">
        <f>_xlfn.XLOOKUP(C8, FORM3GERAL!$C$7:$C$7,FORM3GERAL!$P$7:$P$317)</f>
        <v>1</v>
      </c>
      <c r="I8" s="2" t="str">
        <f ca="1">_xlfn.XLOOKUP(C8, FORM3GERAL!$C$7:$C$7,FORM3GERAL!$L$7:$L$317)</f>
        <v>Atrasado</v>
      </c>
    </row>
    <row r="9" spans="2:9" ht="21">
      <c r="B9" s="247" t="s">
        <v>1696</v>
      </c>
      <c r="C9" s="245" t="s">
        <v>321</v>
      </c>
      <c r="D9" s="246" t="str">
        <f>FORM2.2!E13</f>
        <v>Selecione a Opção</v>
      </c>
      <c r="E9" s="246">
        <f t="shared" ref="E9:E14" si="0">IF(D9="Sim",1,0)</f>
        <v>0</v>
      </c>
      <c r="G9" s="242"/>
      <c r="H9" s="32" t="e">
        <f>_xlfn.XLOOKUP(C9, FORM3GERAL!$C$7:$C$7,FORM3GERAL!$P$7:$P$317)</f>
        <v>#N/A</v>
      </c>
      <c r="I9" s="2" t="e">
        <f>_xlfn.XLOOKUP(C9, FORM3GERAL!$C$7:$C$7,FORM3GERAL!$L$7:$L$317)</f>
        <v>#N/A</v>
      </c>
    </row>
    <row r="10" spans="2:9" ht="21">
      <c r="B10" s="247">
        <f>COUNTA(C8:C14)</f>
        <v>7</v>
      </c>
      <c r="C10" s="245" t="s">
        <v>324</v>
      </c>
      <c r="D10" s="246" t="str">
        <f>FORM2.2!E14</f>
        <v>Selecione a Opção</v>
      </c>
      <c r="E10" s="246">
        <f t="shared" si="0"/>
        <v>0</v>
      </c>
      <c r="H10" s="32" t="e">
        <f>_xlfn.XLOOKUP(C10, FORM3GERAL!$C$7:$C$7,FORM3GERAL!$P$7:$P$317)</f>
        <v>#N/A</v>
      </c>
      <c r="I10" s="2" t="e">
        <f>_xlfn.XLOOKUP(C10, FORM3GERAL!$C$7:$C$7,FORM3GERAL!$L$7:$L$317)</f>
        <v>#N/A</v>
      </c>
    </row>
    <row r="11" spans="2:9" ht="21">
      <c r="C11" s="245" t="s">
        <v>327</v>
      </c>
      <c r="D11" s="246" t="str">
        <f>FORM2.2!E15</f>
        <v>Selecione a Opção</v>
      </c>
      <c r="E11" s="246">
        <f t="shared" si="0"/>
        <v>0</v>
      </c>
      <c r="H11" s="32" t="e">
        <f>_xlfn.XLOOKUP(C11, FORM3GERAL!$C$7:$C$7,FORM3GERAL!$P$7:$P$317)</f>
        <v>#N/A</v>
      </c>
      <c r="I11" s="2" t="e">
        <f>_xlfn.XLOOKUP(C11, FORM3GERAL!$C$7:$C$7,FORM3GERAL!$L$7:$L$317)</f>
        <v>#N/A</v>
      </c>
    </row>
    <row r="12" spans="2:9" ht="21">
      <c r="C12" s="245" t="s">
        <v>330</v>
      </c>
      <c r="D12" s="246" t="str">
        <f>FORM2.2!E16</f>
        <v>Selecione a Opção</v>
      </c>
      <c r="E12" s="246">
        <f t="shared" si="0"/>
        <v>0</v>
      </c>
      <c r="H12" s="32" t="e">
        <f>_xlfn.XLOOKUP(C12, FORM3GERAL!$C$7:$C$7,FORM3GERAL!$P$7:$P$317)</f>
        <v>#N/A</v>
      </c>
      <c r="I12" s="2" t="e">
        <f>_xlfn.XLOOKUP(C12, FORM3GERAL!$C$7:$C$7,FORM3GERAL!$L$7:$L$317)</f>
        <v>#N/A</v>
      </c>
    </row>
    <row r="13" spans="2:9" ht="21">
      <c r="C13" s="245" t="s">
        <v>333</v>
      </c>
      <c r="D13" s="246" t="str">
        <f>FORM2.2!E17</f>
        <v>Selecione a Opção</v>
      </c>
      <c r="E13" s="246">
        <f t="shared" si="0"/>
        <v>0</v>
      </c>
      <c r="H13" s="32" t="e">
        <f>_xlfn.XLOOKUP(C13, FORM3GERAL!$C$7:$C$7,FORM3GERAL!$P$7:$P$317)</f>
        <v>#N/A</v>
      </c>
      <c r="I13" s="2" t="e">
        <f>_xlfn.XLOOKUP(C13, FORM3GERAL!$C$7:$C$7,FORM3GERAL!$L$7:$L$317)</f>
        <v>#N/A</v>
      </c>
    </row>
    <row r="14" spans="2:9" ht="21">
      <c r="C14" s="245" t="s">
        <v>336</v>
      </c>
      <c r="D14" s="246" t="str">
        <f>FORM2.2!E18</f>
        <v>Selecione a Opção</v>
      </c>
      <c r="E14" s="246">
        <f t="shared" si="0"/>
        <v>0</v>
      </c>
      <c r="H14" s="32" t="e">
        <f>_xlfn.XLOOKUP(C14, FORM3GERAL!$C$7:$C$7,FORM3GERAL!$P$7:$P$317)</f>
        <v>#N/A</v>
      </c>
      <c r="I14" s="2" t="e">
        <f>_xlfn.XLOOKUP(C14, FORM3GERAL!$C$7:$C$7,FORM3GERAL!$L$7:$L$317)</f>
        <v>#N/A</v>
      </c>
    </row>
    <row r="16" spans="2:9">
      <c r="D16" s="248" t="s">
        <v>1697</v>
      </c>
      <c r="E16" s="249">
        <f>COUNTIF(D8:D14,"Sim")</f>
        <v>0</v>
      </c>
    </row>
    <row r="17" spans="4:5">
      <c r="D17" s="248" t="s">
        <v>1698</v>
      </c>
      <c r="E17" s="249">
        <f>COUNTIF(D8:D14,"Não")</f>
        <v>0</v>
      </c>
    </row>
    <row r="18" spans="4:5">
      <c r="D18" s="250" t="s">
        <v>1699</v>
      </c>
      <c r="E18" s="251">
        <f>SUM(E16:E17)</f>
        <v>0</v>
      </c>
    </row>
  </sheetData>
  <sheetProtection algorithmName="SHA-512" hashValue="ozBo2qdYGdXvX+jZdi7iJhMqiSpoH9Unv28H1sn6LwhymmIsqjfPMNHvs9hwcTeDePiTONsdGKODeeQve2GI4g==" saltValue="V6vE0wg/T8SuhX+5JOgSTA==" spinCount="100000" sheet="1" objects="1" scenarios="1"/>
  <mergeCells count="2">
    <mergeCell ref="C6:E6"/>
    <mergeCell ref="D7:E7"/>
  </mergeCells>
  <conditionalFormatting sqref="B14">
    <cfRule type="expression" dxfId="41" priority="3">
      <formula>#REF!="TAXA"</formula>
    </cfRule>
  </conditionalFormatting>
  <conditionalFormatting sqref="C8:C14 D18">
    <cfRule type="expression" dxfId="40" priority="4">
      <formula>#REF!="TAXA"</formula>
    </cfRule>
  </conditionalFormatting>
  <conditionalFormatting sqref="G6">
    <cfRule type="expression" dxfId="39" priority="2">
      <formula>#REF!="TAXA"</formula>
    </cfRule>
  </conditionalFormatting>
  <conditionalFormatting sqref="H7">
    <cfRule type="expression" dxfId="38" priority="1">
      <formula>#REF!="TAXA"</formula>
    </cfRule>
  </conditionalFormatting>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149A42-84AA-4F47-85C7-39B5F8FC2040}">
  <sheetPr codeName="Sheet19"/>
  <dimension ref="A2:BM194"/>
  <sheetViews>
    <sheetView showGridLines="0" zoomScale="70" zoomScaleNormal="70" zoomScaleSheetLayoutView="50" workbookViewId="0">
      <selection activeCell="F33" sqref="F33"/>
    </sheetView>
  </sheetViews>
  <sheetFormatPr defaultColWidth="8.88671875" defaultRowHeight="14.4"/>
  <cols>
    <col min="1" max="1" width="20.44140625" style="2" customWidth="1"/>
    <col min="2" max="2" width="31.44140625" style="2" customWidth="1"/>
    <col min="3" max="3" width="46.44140625" style="2" customWidth="1"/>
    <col min="4" max="4" width="13.44140625" style="2" customWidth="1"/>
    <col min="5" max="5" width="47.44140625" style="2" customWidth="1"/>
    <col min="6" max="6" width="50.44140625" style="126" customWidth="1"/>
    <col min="7" max="7" width="39.44140625" style="2" customWidth="1"/>
    <col min="8" max="8" width="20.44140625" style="2" hidden="1" customWidth="1"/>
    <col min="9" max="9" width="28.44140625" style="2" hidden="1" customWidth="1"/>
    <col min="10" max="10" width="6.44140625" style="2" hidden="1" customWidth="1"/>
    <col min="11" max="11" width="25.109375" style="32" customWidth="1"/>
    <col min="12" max="12" width="25" style="2" bestFit="1" customWidth="1"/>
    <col min="13" max="13" width="23.6640625" style="2" customWidth="1"/>
    <col min="14" max="14" width="18.6640625" style="2" customWidth="1"/>
    <col min="15" max="16384" width="8.88671875" style="2"/>
  </cols>
  <sheetData>
    <row r="2" spans="1:65">
      <c r="F2" s="160" t="s">
        <v>1700</v>
      </c>
      <c r="G2" s="159">
        <f>COUNTA(D7:D159)</f>
        <v>153</v>
      </c>
    </row>
    <row r="4" spans="1:65" ht="28.8">
      <c r="B4" s="394" t="s">
        <v>1701</v>
      </c>
      <c r="C4" s="394"/>
      <c r="D4" s="158"/>
      <c r="E4" s="158"/>
      <c r="F4" s="157" t="s">
        <v>1702</v>
      </c>
      <c r="G4" s="156">
        <f>COUNTIF(FORM2.3!$I$12:$I$181,"Selecione a Resposta")</f>
        <v>153</v>
      </c>
      <c r="H4" s="128"/>
      <c r="I4" s="128"/>
      <c r="J4" s="128"/>
      <c r="K4" s="127"/>
    </row>
    <row r="5" spans="1:65">
      <c r="C5" s="155"/>
      <c r="G5" s="128"/>
      <c r="H5" s="128"/>
      <c r="I5" s="128"/>
      <c r="J5" s="128"/>
      <c r="K5" s="127"/>
    </row>
    <row r="6" spans="1:65" ht="31.8" thickBot="1">
      <c r="B6" s="154" t="s">
        <v>1703</v>
      </c>
      <c r="C6" s="154" t="s">
        <v>1689</v>
      </c>
      <c r="D6" s="154" t="s">
        <v>1692</v>
      </c>
      <c r="E6" s="154" t="s">
        <v>1693</v>
      </c>
      <c r="F6" s="154" t="s">
        <v>1690</v>
      </c>
      <c r="G6" s="154" t="s">
        <v>1704</v>
      </c>
      <c r="H6" s="154"/>
      <c r="I6" s="395"/>
      <c r="J6" s="396"/>
      <c r="K6" s="153" t="s">
        <v>1694</v>
      </c>
      <c r="L6" s="154" t="s">
        <v>1695</v>
      </c>
      <c r="M6" s="153" t="s">
        <v>1705</v>
      </c>
      <c r="N6" s="152"/>
    </row>
    <row r="7" spans="1:65" s="138" customFormat="1" ht="15" thickTop="1">
      <c r="A7" s="2"/>
      <c r="B7" s="141">
        <v>1</v>
      </c>
      <c r="C7" s="144" t="str">
        <f>FORM2.3!K11</f>
        <v>Selecione sua Resposta</v>
      </c>
      <c r="D7" s="148" t="s">
        <v>348</v>
      </c>
      <c r="E7" s="143" t="str">
        <f>IFERROR(_xlfn.XLOOKUP(_xlfn.XLOOKUP(D7,FORM2.3!C12:C181,FORM2.3!I12:I181),'TABELAS AUXILIARES'!$E$8:$E$13,'TABELAS AUXILIARES'!$F$8:$F$13),"Por favor, preencha o campo")</f>
        <v>Por favor, preencha o campo</v>
      </c>
      <c r="F7" s="151" t="str">
        <f>IFERROR(IF(COUNTIF(E7:E11,"Por favor, preencha o campo")&gt;0, "Por favor preencha todas as medidas e controles",(SUMIF(E7:E11,"&gt;=0")/(COUNTA(E7:E11)-COUNTIF(E7:E11,'TABELAS AUXILIARES'!$F$13))/2)*(1+C7*1/5)),"Preencha todos os campos")</f>
        <v>Por favor preencha todas as medidas e controles</v>
      </c>
      <c r="G7" s="150" t="str">
        <f>IFERROR(((LOGICA_CONTROLE_0!E4*4) + SUM(F7:F159))/22, TEXT(LOGICA_ISEG_incompleto!G7, "0,00") &amp; " (Por favor preencha todas as medidas e controles)")</f>
        <v>0,00 (Por favor preencha todas as medidas e controles)</v>
      </c>
      <c r="H7" s="149"/>
      <c r="I7" s="141"/>
      <c r="J7" s="141"/>
      <c r="K7" s="140">
        <f>_xlfn.XLOOKUP(D7, FORM3GERAL!$C$7:$C$317,FORM3GERAL!$P$7:$P$317)</f>
        <v>1</v>
      </c>
      <c r="L7" s="139" t="str">
        <f ca="1">_xlfn.XLOOKUP(D7, FORM3GERAL!$C$7:$C$317,FORM3GERAL!$L$7:$L$317)</f>
        <v>Atrasado</v>
      </c>
      <c r="M7" s="138">
        <f t="shared" ref="M7:M38" ca="1" si="0">IF(K7=1,IF(L7="Concluído",1,0),0)</f>
        <v>0</v>
      </c>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row>
    <row r="8" spans="1:65">
      <c r="B8" s="136">
        <v>1</v>
      </c>
      <c r="C8" s="136"/>
      <c r="D8" s="146" t="s">
        <v>353</v>
      </c>
      <c r="E8" s="137" t="str">
        <f>IFERROR(_xlfn.XLOOKUP(_xlfn.XLOOKUP(D8,FORM2.3!C13:C182,FORM2.3!I13:I182),'TABELAS AUXILIARES'!$E$8:$E$13,'TABELAS AUXILIARES'!$F$8:$F$13),"Por favor, preencha o campo")</f>
        <v>Por favor, preencha o campo</v>
      </c>
      <c r="F8" s="146"/>
      <c r="G8" s="145"/>
      <c r="H8" s="145"/>
      <c r="I8" s="136"/>
      <c r="J8" s="136"/>
      <c r="K8" s="135">
        <f>_xlfn.XLOOKUP(D8, FORM3GERAL!$C$7:$C$317,FORM3GERAL!$P$7:$P$317)</f>
        <v>0</v>
      </c>
      <c r="L8" s="134" t="str">
        <f ca="1">_xlfn.XLOOKUP(D8, FORM3GERAL!$C$7:$C$317,FORM3GERAL!$L$7:$L$317)</f>
        <v>Atrasado</v>
      </c>
      <c r="M8" s="2">
        <f t="shared" si="0"/>
        <v>0</v>
      </c>
    </row>
    <row r="9" spans="1:65">
      <c r="B9" s="136">
        <v>1</v>
      </c>
      <c r="C9" s="136"/>
      <c r="D9" s="146" t="s">
        <v>358</v>
      </c>
      <c r="E9" s="137" t="str">
        <f>IFERROR(_xlfn.XLOOKUP(_xlfn.XLOOKUP(D9,FORM2.3!C14:C183,FORM2.3!I14:I183),'TABELAS AUXILIARES'!$E$8:$E$13,'TABELAS AUXILIARES'!$F$8:$F$13),"Por favor, preencha o campo")</f>
        <v>Por favor, preencha o campo</v>
      </c>
      <c r="F9" s="146"/>
      <c r="G9" s="145"/>
      <c r="H9" s="145"/>
      <c r="I9" s="136"/>
      <c r="J9" s="136"/>
      <c r="K9" s="135">
        <f>_xlfn.XLOOKUP(D9, FORM3GERAL!$C$7:$C$317,FORM3GERAL!$P$7:$P$317)</f>
        <v>0</v>
      </c>
      <c r="L9" s="134" t="str">
        <f ca="1">_xlfn.XLOOKUP(D9, FORM3GERAL!$C$7:$C$317,FORM3GERAL!$L$7:$L$317)</f>
        <v>Atrasado</v>
      </c>
      <c r="M9" s="2">
        <f t="shared" si="0"/>
        <v>0</v>
      </c>
    </row>
    <row r="10" spans="1:65">
      <c r="B10" s="136">
        <v>1</v>
      </c>
      <c r="C10" s="136"/>
      <c r="D10" s="146" t="s">
        <v>354</v>
      </c>
      <c r="E10" s="137" t="str">
        <f>IFERROR(_xlfn.XLOOKUP(_xlfn.XLOOKUP(D10,FORM2.3!C15:C184,FORM2.3!I15:I184),'TABELAS AUXILIARES'!$E$8:$E$13,'TABELAS AUXILIARES'!$F$8:$F$13),"Por favor, preencha o campo")</f>
        <v>Por favor, preencha o campo</v>
      </c>
      <c r="F10" s="146"/>
      <c r="G10" s="145"/>
      <c r="H10" s="145"/>
      <c r="I10" s="136"/>
      <c r="J10" s="136"/>
      <c r="K10" s="135">
        <f>_xlfn.XLOOKUP(D10, FORM3GERAL!$C$7:$C$317,FORM3GERAL!$P$7:$P$317)</f>
        <v>0</v>
      </c>
      <c r="L10" s="134" t="str">
        <f ca="1">_xlfn.XLOOKUP(D10, FORM3GERAL!$C$7:$C$317,FORM3GERAL!$L$7:$L$317)</f>
        <v>Atrasado</v>
      </c>
      <c r="M10" s="2">
        <f t="shared" si="0"/>
        <v>0</v>
      </c>
    </row>
    <row r="11" spans="1:65">
      <c r="B11" s="136">
        <v>1</v>
      </c>
      <c r="C11" s="136"/>
      <c r="D11" s="146" t="s">
        <v>362</v>
      </c>
      <c r="E11" s="137" t="str">
        <f>IFERROR(_xlfn.XLOOKUP(_xlfn.XLOOKUP(D11,FORM2.3!C16:C185,FORM2.3!I16:I185),'TABELAS AUXILIARES'!$E$8:$E$13,'TABELAS AUXILIARES'!$F$8:$F$13),"Por favor, preencha o campo")</f>
        <v>Por favor, preencha o campo</v>
      </c>
      <c r="F11" s="146"/>
      <c r="G11" s="145"/>
      <c r="H11" s="145"/>
      <c r="I11" s="136"/>
      <c r="J11" s="136"/>
      <c r="K11" s="135">
        <f>_xlfn.XLOOKUP(D11, FORM3GERAL!$C$7:$C$317,FORM3GERAL!$P$7:$P$317)</f>
        <v>1</v>
      </c>
      <c r="L11" s="134" t="str">
        <f ca="1">_xlfn.XLOOKUP(D11, FORM3GERAL!$C$7:$C$317,FORM3GERAL!$L$7:$L$317)</f>
        <v>Atrasado</v>
      </c>
      <c r="M11" s="2">
        <f t="shared" ca="1" si="0"/>
        <v>0</v>
      </c>
    </row>
    <row r="12" spans="1:65" s="138" customFormat="1">
      <c r="A12" s="2"/>
      <c r="B12" s="141">
        <v>2</v>
      </c>
      <c r="C12" s="144" t="str">
        <f>FORM2.3!K17</f>
        <v>Selecione sua Resposta</v>
      </c>
      <c r="D12" s="148" t="s">
        <v>370</v>
      </c>
      <c r="E12" s="143" t="str">
        <f>IFERROR(_xlfn.XLOOKUP(_xlfn.XLOOKUP(D12,FORM2.3!C17:C186,FORM2.3!I17:I186),'TABELAS AUXILIARES'!$E$8:$E$13,'TABELAS AUXILIARES'!$F$8:$F$13),"Por favor, preencha o campo")</f>
        <v>Por favor, preencha o campo</v>
      </c>
      <c r="F12" s="142" t="str">
        <f>IFERROR(IF(COUNTIF(E12:E18,"Por favor, preencha o campo")&gt;0, "Por favor preencha todas as medidas e controles",(SUMIF(E12:E18,"&gt;=0")/(COUNTA(E12:E18)-COUNTIF(E12:E18,'TABELAS AUXILIARES'!$F$13))/2)*(1+C12*1/5)),"Preencha todos os campos")</f>
        <v>Por favor preencha todas as medidas e controles</v>
      </c>
      <c r="G12" s="147"/>
      <c r="H12" s="147"/>
      <c r="I12" s="141"/>
      <c r="J12" s="141"/>
      <c r="K12" s="140">
        <f>_xlfn.XLOOKUP(D12, FORM3GERAL!$C$7:$C$317,FORM3GERAL!$P$7:$P$317)</f>
        <v>1</v>
      </c>
      <c r="L12" s="139" t="str">
        <f ca="1">_xlfn.XLOOKUP(D12, FORM3GERAL!$C$7:$C$317,FORM3GERAL!$L$7:$L$317)</f>
        <v>Atrasado</v>
      </c>
      <c r="M12" s="138">
        <f t="shared" ca="1" si="0"/>
        <v>0</v>
      </c>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row>
    <row r="13" spans="1:65">
      <c r="B13" s="136">
        <v>2</v>
      </c>
      <c r="D13" s="146" t="s">
        <v>373</v>
      </c>
      <c r="E13" s="137" t="str">
        <f>IFERROR(_xlfn.XLOOKUP(_xlfn.XLOOKUP(D13,FORM2.3!C18:C187,FORM2.3!I18:I187),'TABELAS AUXILIARES'!$E$8:$E$13,'TABELAS AUXILIARES'!$F$8:$F$13),"Por favor, preencha o campo")</f>
        <v>Por favor, preencha o campo</v>
      </c>
      <c r="F13" s="146"/>
      <c r="G13" s="145"/>
      <c r="H13" s="145"/>
      <c r="I13" s="136"/>
      <c r="J13" s="136"/>
      <c r="K13" s="135">
        <f>_xlfn.XLOOKUP(D13, FORM3GERAL!$C$7:$C$317,FORM3GERAL!$P$7:$P$317)</f>
        <v>1</v>
      </c>
      <c r="L13" s="134" t="str">
        <f ca="1">_xlfn.XLOOKUP(D13, FORM3GERAL!$C$7:$C$317,FORM3GERAL!$L$7:$L$317)</f>
        <v>Atrasado</v>
      </c>
      <c r="M13" s="2">
        <f t="shared" ca="1" si="0"/>
        <v>0</v>
      </c>
    </row>
    <row r="14" spans="1:65">
      <c r="B14" s="136">
        <v>2</v>
      </c>
      <c r="C14" s="136"/>
      <c r="D14" s="146" t="s">
        <v>376</v>
      </c>
      <c r="E14" s="137" t="str">
        <f>IFERROR(_xlfn.XLOOKUP(_xlfn.XLOOKUP(D14,FORM2.3!C19:C188,FORM2.3!I19:I188),'TABELAS AUXILIARES'!$E$8:$E$13,'TABELAS AUXILIARES'!$F$8:$F$13),"Por favor, preencha o campo")</f>
        <v>Por favor, preencha o campo</v>
      </c>
      <c r="F14" s="146"/>
      <c r="G14" s="145"/>
      <c r="H14" s="145"/>
      <c r="I14" s="136"/>
      <c r="J14" s="136"/>
      <c r="K14" s="135">
        <f>_xlfn.XLOOKUP(D14, FORM3GERAL!$C$7:$C$317,FORM3GERAL!$P$7:$P$317)</f>
        <v>0</v>
      </c>
      <c r="L14" s="134" t="str">
        <f ca="1">_xlfn.XLOOKUP(D14, FORM3GERAL!$C$7:$C$317,FORM3GERAL!$L$7:$L$317)</f>
        <v>Atrasado</v>
      </c>
      <c r="M14" s="2">
        <f t="shared" si="0"/>
        <v>0</v>
      </c>
    </row>
    <row r="15" spans="1:65">
      <c r="B15" s="136">
        <v>2</v>
      </c>
      <c r="C15" s="136"/>
      <c r="D15" s="146" t="s">
        <v>381</v>
      </c>
      <c r="E15" s="137" t="str">
        <f>IFERROR(_xlfn.XLOOKUP(_xlfn.XLOOKUP(D15,FORM2.3!C20:C189,FORM2.3!I20:I189),'TABELAS AUXILIARES'!$E$8:$E$13,'TABELAS AUXILIARES'!$F$8:$F$13),"Por favor, preencha o campo")</f>
        <v>Por favor, preencha o campo</v>
      </c>
      <c r="F15" s="146"/>
      <c r="G15" s="145"/>
      <c r="H15" s="145"/>
      <c r="I15" s="136"/>
      <c r="J15" s="136"/>
      <c r="K15" s="135">
        <f>_xlfn.XLOOKUP(D15, FORM3GERAL!$C$7:$C$317,FORM3GERAL!$P$7:$P$317)</f>
        <v>0</v>
      </c>
      <c r="L15" s="134" t="str">
        <f ca="1">_xlfn.XLOOKUP(D15, FORM3GERAL!$C$7:$C$317,FORM3GERAL!$L$7:$L$317)</f>
        <v>Atrasado</v>
      </c>
      <c r="M15" s="2">
        <f t="shared" si="0"/>
        <v>0</v>
      </c>
    </row>
    <row r="16" spans="1:65">
      <c r="B16" s="136">
        <v>2</v>
      </c>
      <c r="C16" s="136"/>
      <c r="D16" s="146" t="s">
        <v>377</v>
      </c>
      <c r="E16" s="137" t="str">
        <f>IFERROR(_xlfn.XLOOKUP(_xlfn.XLOOKUP(D16,FORM2.3!C21:C190,FORM2.3!I21:I190),'TABELAS AUXILIARES'!$E$8:$E$13,'TABELAS AUXILIARES'!$F$8:$F$13),"Por favor, preencha o campo")</f>
        <v>Por favor, preencha o campo</v>
      </c>
      <c r="F16" s="146"/>
      <c r="G16" s="145"/>
      <c r="H16" s="145"/>
      <c r="I16" s="136"/>
      <c r="J16" s="136"/>
      <c r="K16" s="135">
        <f>_xlfn.XLOOKUP(D16, FORM3GERAL!$C$7:$C$317,FORM3GERAL!$P$7:$P$317)</f>
        <v>0</v>
      </c>
      <c r="L16" s="134" t="str">
        <f ca="1">_xlfn.XLOOKUP(D16, FORM3GERAL!$C$7:$C$317,FORM3GERAL!$L$7:$L$317)</f>
        <v>Atrasado</v>
      </c>
      <c r="M16" s="2">
        <f t="shared" si="0"/>
        <v>0</v>
      </c>
    </row>
    <row r="17" spans="1:65">
      <c r="B17" s="136">
        <v>2</v>
      </c>
      <c r="C17" s="136"/>
      <c r="D17" s="146" t="s">
        <v>382</v>
      </c>
      <c r="E17" s="137" t="str">
        <f>IFERROR(_xlfn.XLOOKUP(_xlfn.XLOOKUP(D17,FORM2.3!C22:C191,FORM2.3!I22:I191),'TABELAS AUXILIARES'!$E$8:$E$13,'TABELAS AUXILIARES'!$F$8:$F$13),"Por favor, preencha o campo")</f>
        <v>Por favor, preencha o campo</v>
      </c>
      <c r="F17" s="146"/>
      <c r="G17" s="145"/>
      <c r="H17" s="145"/>
      <c r="I17" s="136"/>
      <c r="J17" s="136"/>
      <c r="K17" s="135">
        <f>_xlfn.XLOOKUP(D17, FORM3GERAL!$C$7:$C$317,FORM3GERAL!$P$7:$P$317)</f>
        <v>1</v>
      </c>
      <c r="L17" s="134" t="str">
        <f ca="1">_xlfn.XLOOKUP(D17, FORM3GERAL!$C$7:$C$317,FORM3GERAL!$L$7:$L$317)</f>
        <v>Atrasado</v>
      </c>
      <c r="M17" s="2">
        <f t="shared" ca="1" si="0"/>
        <v>0</v>
      </c>
    </row>
    <row r="18" spans="1:65">
      <c r="B18" s="136">
        <v>2</v>
      </c>
      <c r="C18" s="136"/>
      <c r="D18" s="146" t="s">
        <v>385</v>
      </c>
      <c r="E18" s="137" t="str">
        <f>IFERROR(_xlfn.XLOOKUP(_xlfn.XLOOKUP(D18,FORM2.3!C23:C192,FORM2.3!I23:I192),'TABELAS AUXILIARES'!$E$8:$E$13,'TABELAS AUXILIARES'!$F$8:$F$13),"Por favor, preencha o campo")</f>
        <v>Por favor, preencha o campo</v>
      </c>
      <c r="F18" s="146"/>
      <c r="G18" s="145"/>
      <c r="H18" s="145"/>
      <c r="I18" s="136"/>
      <c r="J18" s="136"/>
      <c r="K18" s="135">
        <f>_xlfn.XLOOKUP(D18, FORM3GERAL!$C$7:$C$317,FORM3GERAL!$P$7:$P$317)</f>
        <v>1</v>
      </c>
      <c r="L18" s="134" t="str">
        <f ca="1">_xlfn.XLOOKUP(D18, FORM3GERAL!$C$7:$C$317,FORM3GERAL!$L$7:$L$317)</f>
        <v>Atrasado</v>
      </c>
      <c r="M18" s="2">
        <f t="shared" ca="1" si="0"/>
        <v>0</v>
      </c>
    </row>
    <row r="19" spans="1:65" s="138" customFormat="1">
      <c r="A19" s="2"/>
      <c r="B19" s="144">
        <v>3</v>
      </c>
      <c r="C19" s="144" t="str">
        <f>FORM2.3!K25</f>
        <v>Selecione sua Resposta</v>
      </c>
      <c r="D19" s="148" t="s">
        <v>392</v>
      </c>
      <c r="E19" s="143" t="str">
        <f>IFERROR(_xlfn.XLOOKUP(_xlfn.XLOOKUP(D19,FORM2.3!C24:C193,FORM2.3!I24:I193),'TABELAS AUXILIARES'!$E$8:$E$13,'TABELAS AUXILIARES'!$F$8:$F$13),"Por favor, preencha o campo")</f>
        <v>Por favor, preencha o campo</v>
      </c>
      <c r="F19" s="142" t="str">
        <f>IFERROR(IF(COUNTIF(E19:E32,"Por favor, preencha o campo")&gt;0, "Por favor preencha todas as medidas e controles",(SUMIF(E19:E32,"&gt;=0")/(COUNTA(E19:E32)-COUNTIF(E19:E32,'TABELAS AUXILIARES'!$F$13))/2)*(1+C19*1/5)),"Preencha todos os campos")</f>
        <v>Por favor preencha todas as medidas e controles</v>
      </c>
      <c r="G19" s="147"/>
      <c r="H19" s="147"/>
      <c r="I19" s="141"/>
      <c r="J19" s="141"/>
      <c r="K19" s="140">
        <f>_xlfn.XLOOKUP(D19, FORM3GERAL!$C$7:$C$317,FORM3GERAL!$P$7:$P$317)</f>
        <v>1</v>
      </c>
      <c r="L19" s="139" t="str">
        <f ca="1">_xlfn.XLOOKUP(D19, FORM3GERAL!$C$7:$C$317,FORM3GERAL!$L$7:$L$317)</f>
        <v>Atrasado</v>
      </c>
      <c r="M19" s="138">
        <f t="shared" ca="1" si="0"/>
        <v>0</v>
      </c>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row>
    <row r="20" spans="1:65">
      <c r="B20" s="136">
        <v>3</v>
      </c>
      <c r="D20" s="146" t="s">
        <v>395</v>
      </c>
      <c r="E20" s="137" t="str">
        <f>IFERROR(_xlfn.XLOOKUP(_xlfn.XLOOKUP(D20,FORM2.3!C25:C194,FORM2.3!I25:I194),'TABELAS AUXILIARES'!$E$8:$E$13,'TABELAS AUXILIARES'!$F$8:$F$13),"Por favor, preencha o campo")</f>
        <v>Por favor, preencha o campo</v>
      </c>
      <c r="F20" s="146"/>
      <c r="G20" s="145"/>
      <c r="H20" s="145"/>
      <c r="I20" s="136"/>
      <c r="J20" s="136"/>
      <c r="K20" s="135">
        <f>_xlfn.XLOOKUP(D20, FORM3GERAL!$C$7:$C$317,FORM3GERAL!$P$7:$P$317)</f>
        <v>1</v>
      </c>
      <c r="L20" s="134" t="str">
        <f ca="1">_xlfn.XLOOKUP(D20, FORM3GERAL!$C$7:$C$317,FORM3GERAL!$L$7:$L$317)</f>
        <v>Atrasado</v>
      </c>
      <c r="M20" s="2">
        <f t="shared" ca="1" si="0"/>
        <v>0</v>
      </c>
    </row>
    <row r="21" spans="1:65">
      <c r="B21" s="136">
        <v>3</v>
      </c>
      <c r="C21" s="136"/>
      <c r="D21" s="146" t="s">
        <v>398</v>
      </c>
      <c r="E21" s="137" t="str">
        <f>IFERROR(_xlfn.XLOOKUP(_xlfn.XLOOKUP(D21,FORM2.3!C26:C195,FORM2.3!I26:I195),'TABELAS AUXILIARES'!$E$8:$E$13,'TABELAS AUXILIARES'!$F$8:$F$13),"Por favor, preencha o campo")</f>
        <v>Por favor, preencha o campo</v>
      </c>
      <c r="F21" s="146"/>
      <c r="G21" s="145"/>
      <c r="H21" s="145"/>
      <c r="I21" s="136"/>
      <c r="J21" s="136"/>
      <c r="K21" s="135">
        <f>_xlfn.XLOOKUP(D21, FORM3GERAL!$C$7:$C$317,FORM3GERAL!$P$7:$P$317)</f>
        <v>0</v>
      </c>
      <c r="L21" s="134" t="str">
        <f ca="1">_xlfn.XLOOKUP(D21, FORM3GERAL!$C$7:$C$317,FORM3GERAL!$L$7:$L$317)</f>
        <v>Atrasado</v>
      </c>
      <c r="M21" s="2">
        <f t="shared" si="0"/>
        <v>0</v>
      </c>
    </row>
    <row r="22" spans="1:65">
      <c r="B22" s="136">
        <v>3</v>
      </c>
      <c r="C22" s="136"/>
      <c r="D22" s="146" t="s">
        <v>402</v>
      </c>
      <c r="E22" s="137" t="str">
        <f>IFERROR(_xlfn.XLOOKUP(_xlfn.XLOOKUP(D22,FORM2.3!C27:C196,FORM2.3!I27:I196),'TABELAS AUXILIARES'!$E$8:$E$13,'TABELAS AUXILIARES'!$F$8:$F$13),"Por favor, preencha o campo")</f>
        <v>Por favor, preencha o campo</v>
      </c>
      <c r="F22" s="146"/>
      <c r="G22" s="145"/>
      <c r="H22" s="145"/>
      <c r="I22" s="136"/>
      <c r="J22" s="136"/>
      <c r="K22" s="135">
        <f>_xlfn.XLOOKUP(D22, FORM3GERAL!$C$7:$C$317,FORM3GERAL!$P$7:$P$317)</f>
        <v>0</v>
      </c>
      <c r="L22" s="134" t="str">
        <f ca="1">_xlfn.XLOOKUP(D22, FORM3GERAL!$C$7:$C$317,FORM3GERAL!$L$7:$L$317)</f>
        <v>Atrasado</v>
      </c>
      <c r="M22" s="2">
        <f t="shared" si="0"/>
        <v>0</v>
      </c>
    </row>
    <row r="23" spans="1:65">
      <c r="B23" s="136">
        <v>3</v>
      </c>
      <c r="C23" s="136"/>
      <c r="D23" s="146" t="s">
        <v>406</v>
      </c>
      <c r="E23" s="137" t="str">
        <f>IFERROR(_xlfn.XLOOKUP(_xlfn.XLOOKUP(D23,FORM2.3!C28:C197,FORM2.3!I28:I197),'TABELAS AUXILIARES'!$E$8:$E$13,'TABELAS AUXILIARES'!$F$8:$F$13),"Por favor, preencha o campo")</f>
        <v>Por favor, preencha o campo</v>
      </c>
      <c r="F23" s="146"/>
      <c r="G23" s="145"/>
      <c r="H23" s="145"/>
      <c r="I23" s="136"/>
      <c r="J23" s="136"/>
      <c r="K23" s="135">
        <f>_xlfn.XLOOKUP(D23, FORM3GERAL!$C$7:$C$317,FORM3GERAL!$P$7:$P$317)</f>
        <v>1</v>
      </c>
      <c r="L23" s="134" t="str">
        <f ca="1">_xlfn.XLOOKUP(D23, FORM3GERAL!$C$7:$C$317,FORM3GERAL!$L$7:$L$317)</f>
        <v>Atrasado</v>
      </c>
      <c r="M23" s="2">
        <f t="shared" ca="1" si="0"/>
        <v>0</v>
      </c>
    </row>
    <row r="24" spans="1:65">
      <c r="B24" s="136">
        <v>3</v>
      </c>
      <c r="C24" s="136"/>
      <c r="D24" s="146" t="s">
        <v>409</v>
      </c>
      <c r="E24" s="137" t="str">
        <f>IFERROR(_xlfn.XLOOKUP(_xlfn.XLOOKUP(D24,FORM2.3!C29:C198,FORM2.3!I29:I198),'TABELAS AUXILIARES'!$E$8:$E$13,'TABELAS AUXILIARES'!$F$8:$F$13),"Por favor, preencha o campo")</f>
        <v>Por favor, preencha o campo</v>
      </c>
      <c r="F24" s="146"/>
      <c r="G24" s="145"/>
      <c r="H24" s="145"/>
      <c r="I24" s="136"/>
      <c r="J24" s="136"/>
      <c r="K24" s="135">
        <f>_xlfn.XLOOKUP(D24, FORM3GERAL!$C$7:$C$317,FORM3GERAL!$P$7:$P$317)</f>
        <v>1</v>
      </c>
      <c r="L24" s="134" t="str">
        <f ca="1">_xlfn.XLOOKUP(D24, FORM3GERAL!$C$7:$C$317,FORM3GERAL!$L$7:$L$317)</f>
        <v>Atrasado</v>
      </c>
      <c r="M24" s="2">
        <f t="shared" ca="1" si="0"/>
        <v>0</v>
      </c>
    </row>
    <row r="25" spans="1:65">
      <c r="B25" s="136">
        <v>3</v>
      </c>
      <c r="C25" s="136"/>
      <c r="D25" s="146" t="s">
        <v>399</v>
      </c>
      <c r="E25" s="137" t="str">
        <f>IFERROR(_xlfn.XLOOKUP(_xlfn.XLOOKUP(D25,FORM2.3!C30:C199,FORM2.3!I30:I199),'TABELAS AUXILIARES'!$E$8:$E$13,'TABELAS AUXILIARES'!$F$8:$F$13),"Por favor, preencha o campo")</f>
        <v>Por favor, preencha o campo</v>
      </c>
      <c r="F25" s="146"/>
      <c r="G25" s="145"/>
      <c r="H25" s="145"/>
      <c r="I25" s="136"/>
      <c r="J25" s="136"/>
      <c r="K25" s="135">
        <f>_xlfn.XLOOKUP(D25, FORM3GERAL!$C$7:$C$317,FORM3GERAL!$P$7:$P$317)</f>
        <v>1</v>
      </c>
      <c r="L25" s="134" t="str">
        <f ca="1">_xlfn.XLOOKUP(D25, FORM3GERAL!$C$7:$C$317,FORM3GERAL!$L$7:$L$317)</f>
        <v>Atrasado</v>
      </c>
      <c r="M25" s="2">
        <f t="shared" ca="1" si="0"/>
        <v>0</v>
      </c>
    </row>
    <row r="26" spans="1:65">
      <c r="B26" s="136">
        <v>3</v>
      </c>
      <c r="C26" s="136"/>
      <c r="D26" s="146" t="s">
        <v>403</v>
      </c>
      <c r="E26" s="137" t="str">
        <f>IFERROR(_xlfn.XLOOKUP(_xlfn.XLOOKUP(D26,FORM2.3!C31:C200,FORM2.3!I31:I200),'TABELAS AUXILIARES'!$E$8:$E$13,'TABELAS AUXILIARES'!$F$8:$F$13),"Por favor, preencha o campo")</f>
        <v>Por favor, preencha o campo</v>
      </c>
      <c r="F26" s="146"/>
      <c r="G26" s="145"/>
      <c r="H26" s="145"/>
      <c r="I26" s="136"/>
      <c r="J26" s="136"/>
      <c r="K26" s="135">
        <f>_xlfn.XLOOKUP(D26, FORM3GERAL!$C$7:$C$317,FORM3GERAL!$P$7:$P$317)</f>
        <v>1</v>
      </c>
      <c r="L26" s="134" t="str">
        <f ca="1">_xlfn.XLOOKUP(D26, FORM3GERAL!$C$7:$C$317,FORM3GERAL!$L$7:$L$317)</f>
        <v>Atrasado</v>
      </c>
      <c r="M26" s="2">
        <f t="shared" ca="1" si="0"/>
        <v>0</v>
      </c>
    </row>
    <row r="27" spans="1:65">
      <c r="B27" s="136">
        <v>3</v>
      </c>
      <c r="C27" s="136"/>
      <c r="D27" s="146" t="s">
        <v>415</v>
      </c>
      <c r="E27" s="137" t="str">
        <f>IFERROR(_xlfn.XLOOKUP(_xlfn.XLOOKUP(D27,FORM2.3!C32:C201,FORM2.3!I32:I201),'TABELAS AUXILIARES'!$E$8:$E$13,'TABELAS AUXILIARES'!$F$8:$F$13),"Por favor, preencha o campo")</f>
        <v>Por favor, preencha o campo</v>
      </c>
      <c r="F27" s="146"/>
      <c r="G27" s="145"/>
      <c r="H27" s="145"/>
      <c r="I27" s="136"/>
      <c r="J27" s="136"/>
      <c r="K27" s="135">
        <f>_xlfn.XLOOKUP(D27, FORM3GERAL!$C$7:$C$317,FORM3GERAL!$P$7:$P$317)</f>
        <v>0</v>
      </c>
      <c r="L27" s="134" t="str">
        <f ca="1">_xlfn.XLOOKUP(D27, FORM3GERAL!$C$7:$C$317,FORM3GERAL!$L$7:$L$317)</f>
        <v>Atrasado</v>
      </c>
      <c r="M27" s="2">
        <f t="shared" si="0"/>
        <v>0</v>
      </c>
    </row>
    <row r="28" spans="1:65">
      <c r="B28" s="136">
        <v>3</v>
      </c>
      <c r="C28" s="136"/>
      <c r="D28" s="146" t="s">
        <v>418</v>
      </c>
      <c r="E28" s="137" t="str">
        <f>IFERROR(_xlfn.XLOOKUP(_xlfn.XLOOKUP(D28,FORM2.3!C33:C202,FORM2.3!I33:I202),'TABELAS AUXILIARES'!$E$8:$E$13,'TABELAS AUXILIARES'!$F$8:$F$13),"Por favor, preencha o campo")</f>
        <v>Por favor, preencha o campo</v>
      </c>
      <c r="F28" s="146"/>
      <c r="G28" s="145"/>
      <c r="H28" s="145"/>
      <c r="I28" s="136"/>
      <c r="J28" s="136"/>
      <c r="K28" s="135">
        <f>_xlfn.XLOOKUP(D28, FORM3GERAL!$C$7:$C$317,FORM3GERAL!$P$7:$P$317)</f>
        <v>1</v>
      </c>
      <c r="L28" s="134" t="str">
        <f ca="1">_xlfn.XLOOKUP(D28, FORM3GERAL!$C$7:$C$317,FORM3GERAL!$L$7:$L$317)</f>
        <v>Atrasado</v>
      </c>
      <c r="M28" s="2">
        <f t="shared" ca="1" si="0"/>
        <v>0</v>
      </c>
    </row>
    <row r="29" spans="1:65">
      <c r="B29" s="136">
        <v>3</v>
      </c>
      <c r="C29" s="136"/>
      <c r="D29" s="146" t="s">
        <v>421</v>
      </c>
      <c r="E29" s="137" t="str">
        <f>IFERROR(_xlfn.XLOOKUP(_xlfn.XLOOKUP(D29,FORM2.3!C34:C203,FORM2.3!I34:I203),'TABELAS AUXILIARES'!$E$8:$E$13,'TABELAS AUXILIARES'!$F$8:$F$13),"Por favor, preencha o campo")</f>
        <v>Por favor, preencha o campo</v>
      </c>
      <c r="F29" s="146"/>
      <c r="G29" s="145"/>
      <c r="H29" s="145"/>
      <c r="I29" s="136"/>
      <c r="J29" s="136"/>
      <c r="K29" s="135">
        <f>_xlfn.XLOOKUP(D29, FORM3GERAL!$C$7:$C$317,FORM3GERAL!$P$7:$P$317)</f>
        <v>0</v>
      </c>
      <c r="L29" s="134" t="str">
        <f ca="1">_xlfn.XLOOKUP(D29, FORM3GERAL!$C$7:$C$317,FORM3GERAL!$L$7:$L$317)</f>
        <v>Atrasado</v>
      </c>
      <c r="M29" s="2">
        <f t="shared" si="0"/>
        <v>0</v>
      </c>
    </row>
    <row r="30" spans="1:65">
      <c r="B30" s="136">
        <v>3</v>
      </c>
      <c r="C30" s="136"/>
      <c r="D30" s="146" t="s">
        <v>424</v>
      </c>
      <c r="E30" s="137" t="str">
        <f>IFERROR(_xlfn.XLOOKUP(_xlfn.XLOOKUP(D30,FORM2.3!C35:C204,FORM2.3!I35:I204),'TABELAS AUXILIARES'!$E$8:$E$13,'TABELAS AUXILIARES'!$F$8:$F$13),"Por favor, preencha o campo")</f>
        <v>Por favor, preencha o campo</v>
      </c>
      <c r="F30" s="146"/>
      <c r="G30" s="145"/>
      <c r="H30" s="145"/>
      <c r="I30" s="136"/>
      <c r="J30" s="136"/>
      <c r="K30" s="135">
        <f>_xlfn.XLOOKUP(D30, FORM3GERAL!$C$7:$C$317,FORM3GERAL!$P$7:$P$317)</f>
        <v>0</v>
      </c>
      <c r="L30" s="134" t="str">
        <f ca="1">_xlfn.XLOOKUP(D30, FORM3GERAL!$C$7:$C$317,FORM3GERAL!$L$7:$L$317)</f>
        <v>Atrasado</v>
      </c>
      <c r="M30" s="2">
        <f t="shared" si="0"/>
        <v>0</v>
      </c>
    </row>
    <row r="31" spans="1:65">
      <c r="B31" s="136">
        <v>3</v>
      </c>
      <c r="C31" s="136"/>
      <c r="D31" s="146" t="s">
        <v>427</v>
      </c>
      <c r="E31" s="137" t="str">
        <f>IFERROR(_xlfn.XLOOKUP(_xlfn.XLOOKUP(D31,FORM2.3!C36:C205,FORM2.3!I36:I205),'TABELAS AUXILIARES'!$E$8:$E$13,'TABELAS AUXILIARES'!$F$8:$F$13),"Por favor, preencha o campo")</f>
        <v>Por favor, preencha o campo</v>
      </c>
      <c r="F31" s="146"/>
      <c r="G31" s="145"/>
      <c r="H31" s="145"/>
      <c r="I31" s="136"/>
      <c r="J31" s="136"/>
      <c r="K31" s="135">
        <f>_xlfn.XLOOKUP(D31, FORM3GERAL!$C$7:$C$317,FORM3GERAL!$P$7:$P$317)</f>
        <v>0</v>
      </c>
      <c r="L31" s="134" t="str">
        <f ca="1">_xlfn.XLOOKUP(D31, FORM3GERAL!$C$7:$C$317,FORM3GERAL!$L$7:$L$317)</f>
        <v>Atrasado</v>
      </c>
      <c r="M31" s="2">
        <f t="shared" si="0"/>
        <v>0</v>
      </c>
    </row>
    <row r="32" spans="1:65">
      <c r="B32" s="136">
        <v>3</v>
      </c>
      <c r="C32" s="136"/>
      <c r="D32" s="146" t="s">
        <v>429</v>
      </c>
      <c r="E32" s="137" t="str">
        <f>IFERROR(_xlfn.XLOOKUP(_xlfn.XLOOKUP(D32,FORM2.3!C37:C206,FORM2.3!I37:I206),'TABELAS AUXILIARES'!$E$8:$E$13,'TABELAS AUXILIARES'!$F$8:$F$13),"Por favor, preencha o campo")</f>
        <v>Por favor, preencha o campo</v>
      </c>
      <c r="F32" s="146"/>
      <c r="G32" s="145"/>
      <c r="H32" s="145"/>
      <c r="I32" s="136"/>
      <c r="J32" s="136"/>
      <c r="K32" s="135">
        <f>_xlfn.XLOOKUP(D32, FORM3GERAL!$C$7:$C$317,FORM3GERAL!$P$7:$P$317)</f>
        <v>1</v>
      </c>
      <c r="L32" s="134" t="str">
        <f ca="1">_xlfn.XLOOKUP(D32, FORM3GERAL!$C$7:$C$317,FORM3GERAL!$L$7:$L$317)</f>
        <v>Atrasado</v>
      </c>
      <c r="M32" s="2">
        <f t="shared" ca="1" si="0"/>
        <v>0</v>
      </c>
    </row>
    <row r="33" spans="1:65" s="138" customFormat="1">
      <c r="A33" s="2"/>
      <c r="B33" s="141">
        <v>4</v>
      </c>
      <c r="C33" s="144" t="str">
        <f>FORM2.3!K40</f>
        <v>Selecione sua Resposta</v>
      </c>
      <c r="D33" s="148" t="s">
        <v>433</v>
      </c>
      <c r="E33" s="143" t="str">
        <f>IFERROR(_xlfn.XLOOKUP(_xlfn.XLOOKUP(D33,FORM2.3!C38:C207,FORM2.3!I38:I207),'TABELAS AUXILIARES'!$E$8:$E$13,'TABELAS AUXILIARES'!$F$8:$F$13),"Por favor, preencha o campo")</f>
        <v>Por favor, preencha o campo</v>
      </c>
      <c r="F33" s="142" t="str">
        <f>IFERROR(IF(COUNTIF(E33:E44,"Por favor, preencha o campo")&gt;0, "Por favor preencha todas as medidas e controles",(SUMIF(E33:E44,"&gt;=0")/(COUNTA(E33:E44)-COUNTIF(E33:E44,'TABELAS AUXILIARES'!$F$13))/2)*(1+C33*1/5)),"Preencha todos os campos")</f>
        <v>Por favor preencha todas as medidas e controles</v>
      </c>
      <c r="G33" s="147"/>
      <c r="H33" s="147"/>
      <c r="I33" s="141"/>
      <c r="J33" s="141"/>
      <c r="K33" s="140">
        <f>_xlfn.XLOOKUP(D33, FORM3GERAL!$C$7:$C$317,FORM3GERAL!$P$7:$P$317)</f>
        <v>1</v>
      </c>
      <c r="L33" s="139" t="str">
        <f ca="1">_xlfn.XLOOKUP(D33, FORM3GERAL!$C$7:$C$317,FORM3GERAL!$L$7:$L$317)</f>
        <v>Atrasado</v>
      </c>
      <c r="M33" s="138">
        <f t="shared" ca="1" si="0"/>
        <v>0</v>
      </c>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c r="BM33" s="2"/>
    </row>
    <row r="34" spans="1:65">
      <c r="B34" s="136">
        <v>4</v>
      </c>
      <c r="D34" s="146" t="s">
        <v>436</v>
      </c>
      <c r="E34" s="137" t="str">
        <f>IFERROR(_xlfn.XLOOKUP(_xlfn.XLOOKUP(D34,FORM2.3!C39:C208,FORM2.3!I39:I208),'TABELAS AUXILIARES'!$E$8:$E$13,'TABELAS AUXILIARES'!$F$8:$F$13),"Por favor, preencha o campo")</f>
        <v>Por favor, preencha o campo</v>
      </c>
      <c r="F34" s="146"/>
      <c r="G34" s="145"/>
      <c r="H34" s="145"/>
      <c r="I34" s="136"/>
      <c r="J34" s="136"/>
      <c r="K34" s="135">
        <f>_xlfn.XLOOKUP(D34, FORM3GERAL!$C$7:$C$317,FORM3GERAL!$P$7:$P$317)</f>
        <v>1</v>
      </c>
      <c r="L34" s="134" t="str">
        <f ca="1">_xlfn.XLOOKUP(D34, FORM3GERAL!$C$7:$C$317,FORM3GERAL!$L$7:$L$317)</f>
        <v>Atrasado</v>
      </c>
      <c r="M34" s="2">
        <f t="shared" ca="1" si="0"/>
        <v>0</v>
      </c>
    </row>
    <row r="35" spans="1:65">
      <c r="B35" s="136">
        <v>4</v>
      </c>
      <c r="C35" s="145"/>
      <c r="D35" s="146" t="s">
        <v>439</v>
      </c>
      <c r="E35" s="137" t="str">
        <f>IFERROR(_xlfn.XLOOKUP(_xlfn.XLOOKUP(D35,FORM2.3!C40:C209,FORM2.3!I40:I209),'TABELAS AUXILIARES'!$E$8:$E$13,'TABELAS AUXILIARES'!$F$8:$F$13),"Por favor, preencha o campo")</f>
        <v>Por favor, preencha o campo</v>
      </c>
      <c r="F35" s="146"/>
      <c r="G35" s="145"/>
      <c r="H35" s="145"/>
      <c r="I35" s="136"/>
      <c r="J35" s="136"/>
      <c r="K35" s="135">
        <f>_xlfn.XLOOKUP(D35, FORM3GERAL!$C$7:$C$317,FORM3GERAL!$P$7:$P$317)</f>
        <v>1</v>
      </c>
      <c r="L35" s="134" t="str">
        <f ca="1">_xlfn.XLOOKUP(D35, FORM3GERAL!$C$7:$C$317,FORM3GERAL!$L$7:$L$317)</f>
        <v>Atrasado</v>
      </c>
      <c r="M35" s="2">
        <f t="shared" ca="1" si="0"/>
        <v>0</v>
      </c>
    </row>
    <row r="36" spans="1:65">
      <c r="B36" s="136">
        <v>4</v>
      </c>
      <c r="C36" s="145"/>
      <c r="D36" s="146" t="s">
        <v>441</v>
      </c>
      <c r="E36" s="137" t="str">
        <f>IFERROR(_xlfn.XLOOKUP(_xlfn.XLOOKUP(D36,FORM2.3!C41:C210,FORM2.3!I41:I210),'TABELAS AUXILIARES'!$E$8:$E$13,'TABELAS AUXILIARES'!$F$8:$F$13),"Por favor, preencha o campo")</f>
        <v>Por favor, preencha o campo</v>
      </c>
      <c r="F36" s="146"/>
      <c r="G36" s="145"/>
      <c r="H36" s="145"/>
      <c r="I36" s="136"/>
      <c r="J36" s="136"/>
      <c r="K36" s="135">
        <f>_xlfn.XLOOKUP(D36, FORM3GERAL!$C$7:$C$317,FORM3GERAL!$P$7:$P$317)</f>
        <v>1</v>
      </c>
      <c r="L36" s="134" t="str">
        <f ca="1">_xlfn.XLOOKUP(D36, FORM3GERAL!$C$7:$C$317,FORM3GERAL!$L$7:$L$317)</f>
        <v>Atrasado</v>
      </c>
      <c r="M36" s="2">
        <f t="shared" ca="1" si="0"/>
        <v>0</v>
      </c>
    </row>
    <row r="37" spans="1:65">
      <c r="B37" s="136">
        <v>4</v>
      </c>
      <c r="C37" s="145"/>
      <c r="D37" s="146" t="s">
        <v>444</v>
      </c>
      <c r="E37" s="137" t="str">
        <f>IFERROR(_xlfn.XLOOKUP(_xlfn.XLOOKUP(D37,FORM2.3!C42:C211,FORM2.3!I42:I211),'TABELAS AUXILIARES'!$E$8:$E$13,'TABELAS AUXILIARES'!$F$8:$F$13),"Por favor, preencha o campo")</f>
        <v>Por favor, preencha o campo</v>
      </c>
      <c r="F37" s="146"/>
      <c r="G37" s="145"/>
      <c r="H37" s="145"/>
      <c r="I37" s="136"/>
      <c r="J37" s="136"/>
      <c r="K37" s="135">
        <f>_xlfn.XLOOKUP(D37, FORM3GERAL!$C$7:$C$317,FORM3GERAL!$P$7:$P$317)</f>
        <v>1</v>
      </c>
      <c r="L37" s="134" t="str">
        <f ca="1">_xlfn.XLOOKUP(D37, FORM3GERAL!$C$7:$C$317,FORM3GERAL!$L$7:$L$317)</f>
        <v>Atrasado</v>
      </c>
      <c r="M37" s="2">
        <f t="shared" ca="1" si="0"/>
        <v>0</v>
      </c>
    </row>
    <row r="38" spans="1:65">
      <c r="B38" s="136">
        <v>4</v>
      </c>
      <c r="C38" s="145"/>
      <c r="D38" s="146" t="s">
        <v>447</v>
      </c>
      <c r="E38" s="137" t="str">
        <f>IFERROR(_xlfn.XLOOKUP(_xlfn.XLOOKUP(D38,FORM2.3!C43:C212,FORM2.3!I43:I212),'TABELAS AUXILIARES'!$E$8:$E$13,'TABELAS AUXILIARES'!$F$8:$F$13),"Por favor, preencha o campo")</f>
        <v>Por favor, preencha o campo</v>
      </c>
      <c r="F38" s="146"/>
      <c r="G38" s="145"/>
      <c r="H38" s="145"/>
      <c r="I38" s="136"/>
      <c r="J38" s="136"/>
      <c r="K38" s="135">
        <f>_xlfn.XLOOKUP(D38, FORM3GERAL!$C$7:$C$317,FORM3GERAL!$P$7:$P$317)</f>
        <v>1</v>
      </c>
      <c r="L38" s="134" t="str">
        <f ca="1">_xlfn.XLOOKUP(D38, FORM3GERAL!$C$7:$C$317,FORM3GERAL!$L$7:$L$317)</f>
        <v>Atrasado</v>
      </c>
      <c r="M38" s="2">
        <f t="shared" ca="1" si="0"/>
        <v>0</v>
      </c>
    </row>
    <row r="39" spans="1:65">
      <c r="B39" s="136">
        <v>4</v>
      </c>
      <c r="C39" s="145"/>
      <c r="D39" s="146" t="s">
        <v>450</v>
      </c>
      <c r="E39" s="137" t="str">
        <f>IFERROR(_xlfn.XLOOKUP(_xlfn.XLOOKUP(D39,FORM2.3!C44:C213,FORM2.3!I44:I213),'TABELAS AUXILIARES'!$E$8:$E$13,'TABELAS AUXILIARES'!$F$8:$F$13),"Por favor, preencha o campo")</f>
        <v>Por favor, preencha o campo</v>
      </c>
      <c r="F39" s="146"/>
      <c r="G39" s="145"/>
      <c r="H39" s="145"/>
      <c r="I39" s="136"/>
      <c r="J39" s="136"/>
      <c r="K39" s="135">
        <f>_xlfn.XLOOKUP(D39, FORM3GERAL!$C$7:$C$317,FORM3GERAL!$P$7:$P$317)</f>
        <v>1</v>
      </c>
      <c r="L39" s="134" t="str">
        <f ca="1">_xlfn.XLOOKUP(D39, FORM3GERAL!$C$7:$C$317,FORM3GERAL!$L$7:$L$317)</f>
        <v>Atrasado</v>
      </c>
      <c r="M39" s="2">
        <f t="shared" ref="M39:M70" ca="1" si="1">IF(K39=1,IF(L39="Concluído",1,0),0)</f>
        <v>0</v>
      </c>
    </row>
    <row r="40" spans="1:65">
      <c r="B40" s="136">
        <v>4</v>
      </c>
      <c r="C40" s="145"/>
      <c r="D40" s="146" t="s">
        <v>453</v>
      </c>
      <c r="E40" s="137" t="str">
        <f>IFERROR(_xlfn.XLOOKUP(_xlfn.XLOOKUP(D40,FORM2.3!C45:C214,FORM2.3!I45:I214),'TABELAS AUXILIARES'!$E$8:$E$13,'TABELAS AUXILIARES'!$F$8:$F$13),"Por favor, preencha o campo")</f>
        <v>Por favor, preencha o campo</v>
      </c>
      <c r="F40" s="146"/>
      <c r="G40" s="145"/>
      <c r="H40" s="145"/>
      <c r="I40" s="136"/>
      <c r="J40" s="136"/>
      <c r="K40" s="135">
        <f>_xlfn.XLOOKUP(D40, FORM3GERAL!$C$7:$C$317,FORM3GERAL!$P$7:$P$317)</f>
        <v>0</v>
      </c>
      <c r="L40" s="134" t="str">
        <f ca="1">_xlfn.XLOOKUP(D40, FORM3GERAL!$C$7:$C$317,FORM3GERAL!$L$7:$L$317)</f>
        <v>Atrasado</v>
      </c>
      <c r="M40" s="2">
        <f t="shared" si="1"/>
        <v>0</v>
      </c>
    </row>
    <row r="41" spans="1:65">
      <c r="B41" s="136">
        <v>4</v>
      </c>
      <c r="C41" s="145"/>
      <c r="D41" s="146" t="s">
        <v>456</v>
      </c>
      <c r="E41" s="137" t="str">
        <f>IFERROR(_xlfn.XLOOKUP(_xlfn.XLOOKUP(D41,FORM2.3!C46:C215,FORM2.3!I46:I215),'TABELAS AUXILIARES'!$E$8:$E$13,'TABELAS AUXILIARES'!$F$8:$F$13),"Por favor, preencha o campo")</f>
        <v>Por favor, preencha o campo</v>
      </c>
      <c r="F41" s="136"/>
      <c r="G41" s="145"/>
      <c r="H41" s="145"/>
      <c r="I41" s="136"/>
      <c r="J41" s="136"/>
      <c r="K41" s="135">
        <f>_xlfn.XLOOKUP(D41, FORM3GERAL!$C$7:$C$317,FORM3GERAL!$P$7:$P$317)</f>
        <v>0</v>
      </c>
      <c r="L41" s="134" t="str">
        <f ca="1">_xlfn.XLOOKUP(D41, FORM3GERAL!$C$7:$C$317,FORM3GERAL!$L$7:$L$317)</f>
        <v>Atrasado</v>
      </c>
      <c r="M41" s="2">
        <f t="shared" si="1"/>
        <v>0</v>
      </c>
    </row>
    <row r="42" spans="1:65">
      <c r="B42" s="136">
        <v>4</v>
      </c>
      <c r="C42" s="145"/>
      <c r="D42" s="146" t="s">
        <v>459</v>
      </c>
      <c r="E42" s="137" t="str">
        <f>IFERROR(_xlfn.XLOOKUP(_xlfn.XLOOKUP(D42,FORM2.3!C47:C216,FORM2.3!I47:I216),'TABELAS AUXILIARES'!$E$8:$E$13,'TABELAS AUXILIARES'!$F$8:$F$13),"Por favor, preencha o campo")</f>
        <v>Por favor, preencha o campo</v>
      </c>
      <c r="F42" s="146"/>
      <c r="G42" s="145"/>
      <c r="H42" s="145"/>
      <c r="I42" s="136"/>
      <c r="J42" s="136"/>
      <c r="K42" s="135">
        <f>_xlfn.XLOOKUP(D42, FORM3GERAL!$C$7:$C$317,FORM3GERAL!$P$7:$P$317)</f>
        <v>0</v>
      </c>
      <c r="L42" s="134" t="str">
        <f ca="1">_xlfn.XLOOKUP(D42, FORM3GERAL!$C$7:$C$317,FORM3GERAL!$L$7:$L$317)</f>
        <v>Atrasado</v>
      </c>
      <c r="M42" s="2">
        <f t="shared" si="1"/>
        <v>0</v>
      </c>
    </row>
    <row r="43" spans="1:65">
      <c r="B43" s="136">
        <v>4</v>
      </c>
      <c r="C43" s="145"/>
      <c r="D43" s="146" t="s">
        <v>460</v>
      </c>
      <c r="E43" s="137" t="str">
        <f>IFERROR(_xlfn.XLOOKUP(_xlfn.XLOOKUP(D43,FORM2.3!C48:C217,FORM2.3!I48:I217),'TABELAS AUXILIARES'!$E$8:$E$13,'TABELAS AUXILIARES'!$F$8:$F$13),"Por favor, preencha o campo")</f>
        <v>Por favor, preencha o campo</v>
      </c>
      <c r="F43" s="146"/>
      <c r="G43" s="145"/>
      <c r="H43" s="145"/>
      <c r="I43" s="136"/>
      <c r="J43" s="136"/>
      <c r="K43" s="135">
        <f>_xlfn.XLOOKUP(D43, FORM3GERAL!$C$7:$C$317,FORM3GERAL!$P$7:$P$317)</f>
        <v>0</v>
      </c>
      <c r="L43" s="134" t="str">
        <f ca="1">_xlfn.XLOOKUP(D43, FORM3GERAL!$C$7:$C$317,FORM3GERAL!$L$7:$L$317)</f>
        <v>Atrasado</v>
      </c>
      <c r="M43" s="2">
        <f t="shared" si="1"/>
        <v>0</v>
      </c>
    </row>
    <row r="44" spans="1:65">
      <c r="B44" s="136">
        <v>4</v>
      </c>
      <c r="C44" s="145"/>
      <c r="D44" s="146" t="s">
        <v>463</v>
      </c>
      <c r="E44" s="137" t="str">
        <f>IFERROR(_xlfn.XLOOKUP(_xlfn.XLOOKUP(D44,FORM2.3!C49:C218,FORM2.3!I49:I218),'TABELAS AUXILIARES'!$E$8:$E$13,'TABELAS AUXILIARES'!$F$8:$F$13),"Por favor, preencha o campo")</f>
        <v>Por favor, preencha o campo</v>
      </c>
      <c r="F44" s="146"/>
      <c r="G44" s="145"/>
      <c r="H44" s="145"/>
      <c r="I44" s="136"/>
      <c r="J44" s="136"/>
      <c r="K44" s="135">
        <f>_xlfn.XLOOKUP(D44, FORM3GERAL!$C$7:$C$317,FORM3GERAL!$P$7:$P$317)</f>
        <v>0</v>
      </c>
      <c r="L44" s="134" t="str">
        <f ca="1">_xlfn.XLOOKUP(D44, FORM3GERAL!$C$7:$C$317,FORM3GERAL!$L$7:$L$317)</f>
        <v>Atrasado</v>
      </c>
      <c r="M44" s="2">
        <f t="shared" si="1"/>
        <v>0</v>
      </c>
    </row>
    <row r="45" spans="1:65" s="138" customFormat="1">
      <c r="A45" s="2"/>
      <c r="B45" s="141">
        <v>5</v>
      </c>
      <c r="C45" s="144" t="str">
        <f>FORM2.3!K53</f>
        <v>Selecione sua Resposta</v>
      </c>
      <c r="D45" s="148" t="s">
        <v>469</v>
      </c>
      <c r="E45" s="143" t="str">
        <f>IFERROR(_xlfn.XLOOKUP(_xlfn.XLOOKUP(D45,FORM2.3!C50:C219,FORM2.3!I50:I219),'TABELAS AUXILIARES'!$E$8:$E$13,'TABELAS AUXILIARES'!$F$8:$F$13),"Por favor, preencha o campo")</f>
        <v>Por favor, preencha o campo</v>
      </c>
      <c r="F45" s="142" t="str">
        <f>IFERROR(IF(COUNTIF(E45:E50,"Por favor, preencha o campo")&gt;0, "Por favor preencha todas as medidas e controles",(SUMIF(E45:E50,"&gt;=0")/(COUNTA(E45:E50)-COUNTIF(E45:E50,'TABELAS AUXILIARES'!$F$13))/2)*(1+C45*1/5)),"Preencha todos os campos")</f>
        <v>Por favor preencha todas as medidas e controles</v>
      </c>
      <c r="G45" s="147"/>
      <c r="H45" s="147"/>
      <c r="I45" s="141"/>
      <c r="J45" s="141"/>
      <c r="K45" s="140">
        <f>_xlfn.XLOOKUP(D45, FORM3GERAL!$C$7:$C$317,FORM3GERAL!$P$7:$P$317)</f>
        <v>1</v>
      </c>
      <c r="L45" s="139" t="str">
        <f ca="1">_xlfn.XLOOKUP(D45, FORM3GERAL!$C$7:$C$317,FORM3GERAL!$L$7:$L$317)</f>
        <v>Atrasado</v>
      </c>
      <c r="M45" s="138">
        <f t="shared" ca="1" si="1"/>
        <v>0</v>
      </c>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row>
    <row r="46" spans="1:65">
      <c r="B46" s="136">
        <v>5</v>
      </c>
      <c r="D46" s="146" t="s">
        <v>472</v>
      </c>
      <c r="E46" s="137" t="str">
        <f>IFERROR(_xlfn.XLOOKUP(_xlfn.XLOOKUP(D46,FORM2.3!C51:C220,FORM2.3!I51:I220),'TABELAS AUXILIARES'!$E$8:$E$13,'TABELAS AUXILIARES'!$F$8:$F$13),"Por favor, preencha o campo")</f>
        <v>Por favor, preencha o campo</v>
      </c>
      <c r="F46" s="146"/>
      <c r="G46" s="145"/>
      <c r="H46" s="145"/>
      <c r="I46" s="136"/>
      <c r="J46" s="136"/>
      <c r="K46" s="135">
        <f>_xlfn.XLOOKUP(D46, FORM3GERAL!$C$7:$C$317,FORM3GERAL!$P$7:$P$317)</f>
        <v>0</v>
      </c>
      <c r="L46" s="134" t="str">
        <f ca="1">_xlfn.XLOOKUP(D46, FORM3GERAL!$C$7:$C$317,FORM3GERAL!$L$7:$L$317)</f>
        <v>Atrasado</v>
      </c>
      <c r="M46" s="2">
        <f t="shared" si="1"/>
        <v>0</v>
      </c>
    </row>
    <row r="47" spans="1:65">
      <c r="B47" s="136">
        <v>5</v>
      </c>
      <c r="C47" s="145"/>
      <c r="D47" s="146" t="s">
        <v>476</v>
      </c>
      <c r="E47" s="137" t="str">
        <f>IFERROR(_xlfn.XLOOKUP(_xlfn.XLOOKUP(D47,FORM2.3!C52:C221,FORM2.3!I52:I221),'TABELAS AUXILIARES'!$E$8:$E$13,'TABELAS AUXILIARES'!$F$8:$F$13),"Por favor, preencha o campo")</f>
        <v>Por favor, preencha o campo</v>
      </c>
      <c r="F47" s="146"/>
      <c r="G47" s="145"/>
      <c r="H47" s="145"/>
      <c r="I47" s="136"/>
      <c r="J47" s="136"/>
      <c r="K47" s="135">
        <f>_xlfn.XLOOKUP(D47, FORM3GERAL!$C$7:$C$317,FORM3GERAL!$P$7:$P$317)</f>
        <v>1</v>
      </c>
      <c r="L47" s="134" t="str">
        <f ca="1">_xlfn.XLOOKUP(D47, FORM3GERAL!$C$7:$C$317,FORM3GERAL!$L$7:$L$317)</f>
        <v>Atrasado</v>
      </c>
      <c r="M47" s="2">
        <f t="shared" ca="1" si="1"/>
        <v>0</v>
      </c>
    </row>
    <row r="48" spans="1:65">
      <c r="B48" s="136">
        <v>5</v>
      </c>
      <c r="C48" s="145"/>
      <c r="D48" s="146" t="s">
        <v>478</v>
      </c>
      <c r="E48" s="137" t="str">
        <f>IFERROR(_xlfn.XLOOKUP(_xlfn.XLOOKUP(D48,FORM2.3!C53:C222,FORM2.3!I53:I222),'TABELAS AUXILIARES'!$E$8:$E$13,'TABELAS AUXILIARES'!$F$8:$F$13),"Por favor, preencha o campo")</f>
        <v>Por favor, preencha o campo</v>
      </c>
      <c r="F48" s="146"/>
      <c r="G48" s="145"/>
      <c r="H48" s="145"/>
      <c r="I48" s="136"/>
      <c r="J48" s="136"/>
      <c r="K48" s="135">
        <f>_xlfn.XLOOKUP(D48, FORM3GERAL!$C$7:$C$317,FORM3GERAL!$P$7:$P$317)</f>
        <v>1</v>
      </c>
      <c r="L48" s="134" t="str">
        <f ca="1">_xlfn.XLOOKUP(D48, FORM3GERAL!$C$7:$C$317,FORM3GERAL!$L$7:$L$317)</f>
        <v>Atrasado</v>
      </c>
      <c r="M48" s="2">
        <f t="shared" ca="1" si="1"/>
        <v>0</v>
      </c>
    </row>
    <row r="49" spans="1:65">
      <c r="B49" s="136">
        <v>5</v>
      </c>
      <c r="C49" s="145"/>
      <c r="D49" s="146" t="s">
        <v>473</v>
      </c>
      <c r="E49" s="137" t="str">
        <f>IFERROR(_xlfn.XLOOKUP(_xlfn.XLOOKUP(D49,FORM2.3!C54:C223,FORM2.3!I54:I223),'TABELAS AUXILIARES'!$E$8:$E$13,'TABELAS AUXILIARES'!$F$8:$F$13),"Por favor, preencha o campo")</f>
        <v>Por favor, preencha o campo</v>
      </c>
      <c r="F49" s="146"/>
      <c r="G49" s="145"/>
      <c r="H49" s="145"/>
      <c r="I49" s="136"/>
      <c r="J49" s="136"/>
      <c r="K49" s="135">
        <f>_xlfn.XLOOKUP(D49, FORM3GERAL!$C$7:$C$317,FORM3GERAL!$P$7:$P$317)</f>
        <v>0</v>
      </c>
      <c r="L49" s="134" t="str">
        <f ca="1">_xlfn.XLOOKUP(D49, FORM3GERAL!$C$7:$C$317,FORM3GERAL!$L$7:$L$317)</f>
        <v>Atrasado</v>
      </c>
      <c r="M49" s="2">
        <f t="shared" si="1"/>
        <v>0</v>
      </c>
    </row>
    <row r="50" spans="1:65">
      <c r="B50" s="136">
        <v>5</v>
      </c>
      <c r="C50" s="145"/>
      <c r="D50" s="146" t="s">
        <v>480</v>
      </c>
      <c r="E50" s="137" t="str">
        <f>IFERROR(_xlfn.XLOOKUP(_xlfn.XLOOKUP(D50,FORM2.3!C55:C224,FORM2.3!I55:I224),'TABELAS AUXILIARES'!$E$8:$E$13,'TABELAS AUXILIARES'!$F$8:$F$13),"Por favor, preencha o campo")</f>
        <v>Por favor, preencha o campo</v>
      </c>
      <c r="F50" s="146"/>
      <c r="G50" s="145"/>
      <c r="H50" s="145"/>
      <c r="I50" s="136"/>
      <c r="J50" s="136"/>
      <c r="K50" s="135">
        <f>_xlfn.XLOOKUP(D50, FORM3GERAL!$C$7:$C$317,FORM3GERAL!$P$7:$P$317)</f>
        <v>1</v>
      </c>
      <c r="L50" s="134" t="str">
        <f ca="1">_xlfn.XLOOKUP(D50, FORM3GERAL!$C$7:$C$317,FORM3GERAL!$L$7:$L$317)</f>
        <v>Atrasado</v>
      </c>
      <c r="M50" s="2">
        <f t="shared" ca="1" si="1"/>
        <v>0</v>
      </c>
    </row>
    <row r="51" spans="1:65" s="138" customFormat="1">
      <c r="A51" s="2"/>
      <c r="B51" s="141">
        <v>6</v>
      </c>
      <c r="C51" s="144" t="str">
        <f>FORM2.3!K60</f>
        <v>Selecione sua Resposta</v>
      </c>
      <c r="D51" s="148" t="s">
        <v>485</v>
      </c>
      <c r="E51" s="143" t="str">
        <f>IFERROR(_xlfn.XLOOKUP(_xlfn.XLOOKUP(D51,FORM2.3!C56:C225,FORM2.3!I56:I225),'TABELAS AUXILIARES'!$E$8:$E$13,'TABELAS AUXILIARES'!$F$8:$F$13),"Por favor, preencha o campo")</f>
        <v>Por favor, preencha o campo</v>
      </c>
      <c r="F51" s="142" t="str">
        <f>IFERROR(IF(COUNTIF(E51:E58,"Por favor, preencha o campo")&gt;0, "Por favor preencha todas as medidas e controles",(SUMIF(E51:E58,"&gt;=0")/(COUNTA(E51:E58)-COUNTIF(E51:E58,'TABELAS AUXILIARES'!$F$13))/2)*(1+C51*1/5)),"Preencha todos os campos")</f>
        <v>Por favor preencha todas as medidas e controles</v>
      </c>
      <c r="G51" s="147"/>
      <c r="H51" s="147"/>
      <c r="I51" s="141"/>
      <c r="J51" s="141"/>
      <c r="K51" s="140">
        <f>_xlfn.XLOOKUP(D51, FORM3GERAL!$C$7:$C$317,FORM3GERAL!$P$7:$P$317)</f>
        <v>1</v>
      </c>
      <c r="L51" s="139" t="str">
        <f ca="1">_xlfn.XLOOKUP(D51, FORM3GERAL!$C$7:$C$317,FORM3GERAL!$L$7:$L$317)</f>
        <v>Atrasado</v>
      </c>
      <c r="M51" s="138">
        <f t="shared" ca="1" si="1"/>
        <v>0</v>
      </c>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c r="BJ51" s="2"/>
      <c r="BK51" s="2"/>
      <c r="BL51" s="2"/>
      <c r="BM51" s="2"/>
    </row>
    <row r="52" spans="1:65">
      <c r="B52" s="136">
        <v>6</v>
      </c>
      <c r="D52" s="146" t="s">
        <v>489</v>
      </c>
      <c r="E52" s="137" t="str">
        <f>IFERROR(_xlfn.XLOOKUP(_xlfn.XLOOKUP(D52,FORM2.3!C57:C226,FORM2.3!I57:I226),'TABELAS AUXILIARES'!$E$8:$E$13,'TABELAS AUXILIARES'!$F$8:$F$13),"Por favor, preencha o campo")</f>
        <v>Por favor, preencha o campo</v>
      </c>
      <c r="F52" s="146"/>
      <c r="G52" s="145"/>
      <c r="H52" s="145"/>
      <c r="I52" s="136"/>
      <c r="J52" s="136"/>
      <c r="K52" s="135">
        <f>_xlfn.XLOOKUP(D52, FORM3GERAL!$C$7:$C$317,FORM3GERAL!$P$7:$P$317)</f>
        <v>1</v>
      </c>
      <c r="L52" s="134" t="str">
        <f ca="1">_xlfn.XLOOKUP(D52, FORM3GERAL!$C$7:$C$317,FORM3GERAL!$L$7:$L$317)</f>
        <v>Atrasado</v>
      </c>
      <c r="M52" s="2">
        <f t="shared" ca="1" si="1"/>
        <v>0</v>
      </c>
    </row>
    <row r="53" spans="1:65">
      <c r="B53" s="136">
        <v>6</v>
      </c>
      <c r="C53" s="145"/>
      <c r="D53" s="146" t="s">
        <v>492</v>
      </c>
      <c r="E53" s="137" t="str">
        <f>IFERROR(_xlfn.XLOOKUP(_xlfn.XLOOKUP(D53,FORM2.3!C58:C227,FORM2.3!I58:I227),'TABELAS AUXILIARES'!$E$8:$E$13,'TABELAS AUXILIARES'!$F$8:$F$13),"Por favor, preencha o campo")</f>
        <v>Por favor, preencha o campo</v>
      </c>
      <c r="F53" s="146"/>
      <c r="G53" s="145"/>
      <c r="H53" s="145"/>
      <c r="I53" s="136"/>
      <c r="J53" s="136"/>
      <c r="K53" s="135">
        <f>_xlfn.XLOOKUP(D53, FORM3GERAL!$C$7:$C$317,FORM3GERAL!$P$7:$P$317)</f>
        <v>1</v>
      </c>
      <c r="L53" s="134" t="str">
        <f ca="1">_xlfn.XLOOKUP(D53, FORM3GERAL!$C$7:$C$317,FORM3GERAL!$L$7:$L$317)</f>
        <v>Atrasado</v>
      </c>
      <c r="M53" s="2">
        <f t="shared" ca="1" si="1"/>
        <v>0</v>
      </c>
    </row>
    <row r="54" spans="1:65">
      <c r="B54" s="136">
        <v>6</v>
      </c>
      <c r="C54" s="145"/>
      <c r="D54" s="146" t="s">
        <v>495</v>
      </c>
      <c r="E54" s="137" t="str">
        <f>IFERROR(_xlfn.XLOOKUP(_xlfn.XLOOKUP(D54,FORM2.3!C59:C228,FORM2.3!I59:I228),'TABELAS AUXILIARES'!$E$8:$E$13,'TABELAS AUXILIARES'!$F$8:$F$13),"Por favor, preencha o campo")</f>
        <v>Por favor, preencha o campo</v>
      </c>
      <c r="F54" s="146"/>
      <c r="G54" s="145"/>
      <c r="H54" s="145"/>
      <c r="I54" s="136"/>
      <c r="J54" s="136"/>
      <c r="K54" s="135">
        <f>_xlfn.XLOOKUP(D54, FORM3GERAL!$C$7:$C$317,FORM3GERAL!$P$7:$P$317)</f>
        <v>1</v>
      </c>
      <c r="L54" s="134" t="str">
        <f ca="1">_xlfn.XLOOKUP(D54, FORM3GERAL!$C$7:$C$317,FORM3GERAL!$L$7:$L$317)</f>
        <v>Atrasado</v>
      </c>
      <c r="M54" s="2">
        <f t="shared" ca="1" si="1"/>
        <v>0</v>
      </c>
    </row>
    <row r="55" spans="1:65">
      <c r="B55" s="136">
        <v>6</v>
      </c>
      <c r="C55" s="136"/>
      <c r="D55" s="136" t="s">
        <v>498</v>
      </c>
      <c r="E55" s="137" t="str">
        <f>IFERROR(_xlfn.XLOOKUP(_xlfn.XLOOKUP(D55,FORM2.3!C60:C229,FORM2.3!I60:I229),'TABELAS AUXILIARES'!$E$8:$E$13,'TABELAS AUXILIARES'!$F$8:$F$13),"Por favor, preencha o campo")</f>
        <v>Por favor, preencha o campo</v>
      </c>
      <c r="F55" s="136"/>
      <c r="G55" s="136"/>
      <c r="H55" s="136"/>
      <c r="I55" s="136"/>
      <c r="J55" s="136"/>
      <c r="K55" s="135">
        <f>_xlfn.XLOOKUP(D55, FORM3GERAL!$C$7:$C$317,FORM3GERAL!$P$7:$P$317)</f>
        <v>1</v>
      </c>
      <c r="L55" s="134" t="str">
        <f ca="1">_xlfn.XLOOKUP(D55, FORM3GERAL!$C$7:$C$317,FORM3GERAL!$L$7:$L$317)</f>
        <v>Atrasado</v>
      </c>
      <c r="M55" s="2">
        <f t="shared" ca="1" si="1"/>
        <v>0</v>
      </c>
    </row>
    <row r="56" spans="1:65">
      <c r="B56" s="136">
        <v>6</v>
      </c>
      <c r="C56" s="136"/>
      <c r="D56" s="136" t="s">
        <v>486</v>
      </c>
      <c r="E56" s="137" t="str">
        <f>IFERROR(_xlfn.XLOOKUP(_xlfn.XLOOKUP(D56,FORM2.3!C61:C230,FORM2.3!I61:I230),'TABELAS AUXILIARES'!$E$8:$E$13,'TABELAS AUXILIARES'!$F$8:$F$13),"Por favor, preencha o campo")</f>
        <v>Por favor, preencha o campo</v>
      </c>
      <c r="F56" s="136"/>
      <c r="G56" s="136"/>
      <c r="H56" s="136"/>
      <c r="I56" s="136"/>
      <c r="J56" s="136"/>
      <c r="K56" s="135">
        <f>_xlfn.XLOOKUP(D56, FORM3GERAL!$C$7:$C$317,FORM3GERAL!$P$7:$P$317)</f>
        <v>1</v>
      </c>
      <c r="L56" s="134" t="str">
        <f ca="1">_xlfn.XLOOKUP(D56, FORM3GERAL!$C$7:$C$317,FORM3GERAL!$L$7:$L$317)</f>
        <v>Atrasado</v>
      </c>
      <c r="M56" s="2">
        <f t="shared" ca="1" si="1"/>
        <v>0</v>
      </c>
    </row>
    <row r="57" spans="1:65">
      <c r="B57" s="136">
        <v>6</v>
      </c>
      <c r="C57" s="136"/>
      <c r="D57" s="136" t="s">
        <v>503</v>
      </c>
      <c r="E57" s="137" t="str">
        <f>IFERROR(_xlfn.XLOOKUP(_xlfn.XLOOKUP(D57,FORM2.3!C62:C231,FORM2.3!I62:I231),'TABELAS AUXILIARES'!$E$8:$E$13,'TABELAS AUXILIARES'!$F$8:$F$13),"Por favor, preencha o campo")</f>
        <v>Por favor, preencha o campo</v>
      </c>
      <c r="F57" s="136"/>
      <c r="G57" s="136"/>
      <c r="H57" s="136"/>
      <c r="I57" s="136"/>
      <c r="J57" s="136"/>
      <c r="K57" s="135">
        <f>_xlfn.XLOOKUP(D57, FORM3GERAL!$C$7:$C$317,FORM3GERAL!$P$7:$P$317)</f>
        <v>0</v>
      </c>
      <c r="L57" s="134" t="str">
        <f ca="1">_xlfn.XLOOKUP(D57, FORM3GERAL!$C$7:$C$317,FORM3GERAL!$L$7:$L$317)</f>
        <v>Atrasado</v>
      </c>
      <c r="M57" s="2">
        <f t="shared" si="1"/>
        <v>0</v>
      </c>
    </row>
    <row r="58" spans="1:65">
      <c r="B58" s="136">
        <v>6</v>
      </c>
      <c r="C58" s="136"/>
      <c r="D58" s="136" t="s">
        <v>506</v>
      </c>
      <c r="E58" s="137" t="str">
        <f>IFERROR(_xlfn.XLOOKUP(_xlfn.XLOOKUP(D58,FORM2.3!C63:C232,FORM2.3!I63:I232),'TABELAS AUXILIARES'!$E$8:$E$13,'TABELAS AUXILIARES'!$F$8:$F$13),"Por favor, preencha o campo")</f>
        <v>Por favor, preencha o campo</v>
      </c>
      <c r="F58" s="136"/>
      <c r="G58" s="136"/>
      <c r="H58" s="136"/>
      <c r="I58" s="136"/>
      <c r="J58" s="136"/>
      <c r="K58" s="135">
        <f>_xlfn.XLOOKUP(D58, FORM3GERAL!$C$7:$C$317,FORM3GERAL!$P$7:$P$317)</f>
        <v>0</v>
      </c>
      <c r="L58" s="134" t="str">
        <f ca="1">_xlfn.XLOOKUP(D58, FORM3GERAL!$C$7:$C$317,FORM3GERAL!$L$7:$L$317)</f>
        <v>Atrasado</v>
      </c>
      <c r="M58" s="2">
        <f t="shared" si="1"/>
        <v>0</v>
      </c>
    </row>
    <row r="59" spans="1:65" s="138" customFormat="1">
      <c r="A59" s="2"/>
      <c r="B59" s="141">
        <v>7</v>
      </c>
      <c r="C59" s="144" t="str">
        <f>FORM2.3!K69</f>
        <v>Selecione sua Resposta</v>
      </c>
      <c r="D59" s="141" t="s">
        <v>510</v>
      </c>
      <c r="E59" s="143" t="str">
        <f>IFERROR(_xlfn.XLOOKUP(_xlfn.XLOOKUP(D59,FORM2.3!C64:C233,FORM2.3!I64:I233),'TABELAS AUXILIARES'!$E$8:$E$13,'TABELAS AUXILIARES'!$F$8:$F$13),"Por favor, preencha o campo")</f>
        <v>Por favor, preencha o campo</v>
      </c>
      <c r="F59" s="142" t="str">
        <f>IFERROR(IF(COUNTIF(E59:E65,"Por favor, preencha o campo")&gt;0, "Por favor preencha todas as medidas e controles",(SUMIF(E59:E65,"&gt;=0")/(COUNTA(E59:E65)-COUNTIF(E59:E65,'TABELAS AUXILIARES'!$F$13))/2)*(1+C59*1/5)),"Preencha todos os campos")</f>
        <v>Por favor preencha todas as medidas e controles</v>
      </c>
      <c r="G59" s="141"/>
      <c r="H59" s="141"/>
      <c r="I59" s="141"/>
      <c r="J59" s="141"/>
      <c r="K59" s="140">
        <f>_xlfn.XLOOKUP(D59, FORM3GERAL!$C$7:$C$317,FORM3GERAL!$P$7:$P$317)</f>
        <v>0</v>
      </c>
      <c r="L59" s="139" t="str">
        <f ca="1">_xlfn.XLOOKUP(D59, FORM3GERAL!$C$7:$C$317,FORM3GERAL!$L$7:$L$317)</f>
        <v>Atrasado</v>
      </c>
      <c r="M59" s="138">
        <f t="shared" si="1"/>
        <v>0</v>
      </c>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c r="AW59" s="2"/>
      <c r="AX59" s="2"/>
      <c r="AY59" s="2"/>
      <c r="AZ59" s="2"/>
      <c r="BA59" s="2"/>
      <c r="BB59" s="2"/>
      <c r="BC59" s="2"/>
      <c r="BD59" s="2"/>
      <c r="BE59" s="2"/>
      <c r="BF59" s="2"/>
      <c r="BG59" s="2"/>
      <c r="BH59" s="2"/>
      <c r="BI59" s="2"/>
      <c r="BJ59" s="2"/>
      <c r="BK59" s="2"/>
      <c r="BL59" s="2"/>
      <c r="BM59" s="2"/>
    </row>
    <row r="60" spans="1:65">
      <c r="B60" s="136">
        <v>7</v>
      </c>
      <c r="D60" s="136" t="s">
        <v>514</v>
      </c>
      <c r="E60" s="137" t="str">
        <f>IFERROR(_xlfn.XLOOKUP(_xlfn.XLOOKUP(D60,FORM2.3!C65:C234,FORM2.3!I65:I234),'TABELAS AUXILIARES'!$E$8:$E$13,'TABELAS AUXILIARES'!$F$8:$F$13),"Por favor, preencha o campo")</f>
        <v>Por favor, preencha o campo</v>
      </c>
      <c r="F60" s="136"/>
      <c r="G60" s="136"/>
      <c r="H60" s="136"/>
      <c r="I60" s="136"/>
      <c r="J60" s="136"/>
      <c r="K60" s="135">
        <f>_xlfn.XLOOKUP(D60, FORM3GERAL!$C$7:$C$317,FORM3GERAL!$P$7:$P$317)</f>
        <v>0</v>
      </c>
      <c r="L60" s="134" t="str">
        <f ca="1">_xlfn.XLOOKUP(D60, FORM3GERAL!$C$7:$C$317,FORM3GERAL!$L$7:$L$317)</f>
        <v>Atrasado</v>
      </c>
      <c r="M60" s="2">
        <f t="shared" si="1"/>
        <v>0</v>
      </c>
    </row>
    <row r="61" spans="1:65">
      <c r="B61" s="136">
        <v>7</v>
      </c>
      <c r="C61" s="136"/>
      <c r="D61" s="136" t="s">
        <v>518</v>
      </c>
      <c r="E61" s="137" t="str">
        <f>IFERROR(_xlfn.XLOOKUP(_xlfn.XLOOKUP(D61,FORM2.3!C66:C235,FORM2.3!I66:I235),'TABELAS AUXILIARES'!$E$8:$E$13,'TABELAS AUXILIARES'!$F$8:$F$13),"Por favor, preencha o campo")</f>
        <v>Por favor, preencha o campo</v>
      </c>
      <c r="F61" s="136"/>
      <c r="G61" s="136"/>
      <c r="H61" s="136"/>
      <c r="I61" s="136"/>
      <c r="J61" s="136"/>
      <c r="K61" s="135">
        <f>_xlfn.XLOOKUP(D61, FORM3GERAL!$C$7:$C$317,FORM3GERAL!$P$7:$P$317)</f>
        <v>1</v>
      </c>
      <c r="L61" s="134" t="str">
        <f ca="1">_xlfn.XLOOKUP(D61, FORM3GERAL!$C$7:$C$317,FORM3GERAL!$L$7:$L$317)</f>
        <v>Atrasado</v>
      </c>
      <c r="M61" s="2">
        <f t="shared" ca="1" si="1"/>
        <v>0</v>
      </c>
    </row>
    <row r="62" spans="1:65">
      <c r="B62" s="136">
        <v>7</v>
      </c>
      <c r="C62" s="136"/>
      <c r="D62" s="136" t="s">
        <v>521</v>
      </c>
      <c r="E62" s="137" t="str">
        <f>IFERROR(_xlfn.XLOOKUP(_xlfn.XLOOKUP(D62,FORM2.3!C67:C236,FORM2.3!I67:I236),'TABELAS AUXILIARES'!$E$8:$E$13,'TABELAS AUXILIARES'!$F$8:$F$13),"Por favor, preencha o campo")</f>
        <v>Por favor, preencha o campo</v>
      </c>
      <c r="F62" s="136"/>
      <c r="G62" s="136"/>
      <c r="H62" s="136"/>
      <c r="I62" s="136"/>
      <c r="J62" s="136"/>
      <c r="K62" s="135">
        <f>_xlfn.XLOOKUP(D62, FORM3GERAL!$C$7:$C$317,FORM3GERAL!$P$7:$P$317)</f>
        <v>1</v>
      </c>
      <c r="L62" s="134" t="str">
        <f ca="1">_xlfn.XLOOKUP(D62, FORM3GERAL!$C$7:$C$317,FORM3GERAL!$L$7:$L$317)</f>
        <v>Atrasado</v>
      </c>
      <c r="M62" s="2">
        <f t="shared" ca="1" si="1"/>
        <v>0</v>
      </c>
    </row>
    <row r="63" spans="1:65">
      <c r="B63" s="136">
        <v>7</v>
      </c>
      <c r="C63" s="136"/>
      <c r="D63" s="136" t="s">
        <v>511</v>
      </c>
      <c r="E63" s="137" t="str">
        <f>IFERROR(_xlfn.XLOOKUP(_xlfn.XLOOKUP(D63,FORM2.3!C68:C237,FORM2.3!I68:I237),'TABELAS AUXILIARES'!$E$8:$E$13,'TABELAS AUXILIARES'!$F$8:$F$13),"Por favor, preencha o campo")</f>
        <v>Por favor, preencha o campo</v>
      </c>
      <c r="F63" s="136"/>
      <c r="G63" s="136"/>
      <c r="H63" s="136"/>
      <c r="I63" s="136"/>
      <c r="J63" s="136"/>
      <c r="K63" s="135">
        <f>_xlfn.XLOOKUP(D63, FORM3GERAL!$C$7:$C$317,FORM3GERAL!$P$7:$P$317)</f>
        <v>1</v>
      </c>
      <c r="L63" s="134" t="str">
        <f ca="1">_xlfn.XLOOKUP(D63, FORM3GERAL!$C$7:$C$317,FORM3GERAL!$L$7:$L$317)</f>
        <v>Atrasado</v>
      </c>
      <c r="M63" s="2">
        <f t="shared" ca="1" si="1"/>
        <v>0</v>
      </c>
    </row>
    <row r="64" spans="1:65">
      <c r="B64" s="136">
        <v>7</v>
      </c>
      <c r="C64" s="136"/>
      <c r="D64" s="136" t="s">
        <v>515</v>
      </c>
      <c r="E64" s="137" t="str">
        <f>IFERROR(_xlfn.XLOOKUP(_xlfn.XLOOKUP(D64,FORM2.3!C69:C238,FORM2.3!I69:I238),'TABELAS AUXILIARES'!$E$8:$E$13,'TABELAS AUXILIARES'!$F$8:$F$13),"Por favor, preencha o campo")</f>
        <v>Por favor, preencha o campo</v>
      </c>
      <c r="F64" s="136"/>
      <c r="G64" s="136"/>
      <c r="H64" s="136"/>
      <c r="I64" s="136"/>
      <c r="J64" s="136"/>
      <c r="K64" s="135">
        <f>_xlfn.XLOOKUP(D64, FORM3GERAL!$C$7:$C$317,FORM3GERAL!$P$7:$P$317)</f>
        <v>1</v>
      </c>
      <c r="L64" s="134" t="str">
        <f ca="1">_xlfn.XLOOKUP(D64, FORM3GERAL!$C$7:$C$317,FORM3GERAL!$L$7:$L$317)</f>
        <v>Atrasado</v>
      </c>
      <c r="M64" s="2">
        <f t="shared" ca="1" si="1"/>
        <v>0</v>
      </c>
    </row>
    <row r="65" spans="1:65">
      <c r="B65" s="136">
        <v>7</v>
      </c>
      <c r="C65" s="136"/>
      <c r="D65" s="136" t="s">
        <v>528</v>
      </c>
      <c r="E65" s="137" t="str">
        <f>IFERROR(_xlfn.XLOOKUP(_xlfn.XLOOKUP(D65,FORM2.3!C70:C239,FORM2.3!I70:I239),'TABELAS AUXILIARES'!$E$8:$E$13,'TABELAS AUXILIARES'!$F$8:$F$13),"Por favor, preencha o campo")</f>
        <v>Por favor, preencha o campo</v>
      </c>
      <c r="F65" s="136"/>
      <c r="G65" s="136"/>
      <c r="H65" s="136"/>
      <c r="I65" s="136"/>
      <c r="J65" s="136"/>
      <c r="K65" s="135">
        <f>_xlfn.XLOOKUP(D65, FORM3GERAL!$C$7:$C$317,FORM3GERAL!$P$7:$P$317)</f>
        <v>1</v>
      </c>
      <c r="L65" s="134" t="str">
        <f ca="1">_xlfn.XLOOKUP(D65, FORM3GERAL!$C$7:$C$317,FORM3GERAL!$L$7:$L$317)</f>
        <v>Atrasado</v>
      </c>
      <c r="M65" s="2">
        <f t="shared" ca="1" si="1"/>
        <v>0</v>
      </c>
    </row>
    <row r="66" spans="1:65" s="138" customFormat="1">
      <c r="A66" s="2"/>
      <c r="B66" s="141">
        <v>8</v>
      </c>
      <c r="C66" s="144" t="str">
        <f>FORM2.3!K77</f>
        <v>Selecione sua Resposta</v>
      </c>
      <c r="D66" s="141" t="s">
        <v>532</v>
      </c>
      <c r="E66" s="143" t="str">
        <f>IFERROR(_xlfn.XLOOKUP(_xlfn.XLOOKUP(D66,FORM2.3!C71:C240,FORM2.3!I71:I240),'TABELAS AUXILIARES'!$E$8:$E$13,'TABELAS AUXILIARES'!$F$8:$F$13),"Por favor, preencha o campo")</f>
        <v>Por favor, preencha o campo</v>
      </c>
      <c r="F66" s="142" t="str">
        <f>IFERROR(IF(COUNTIF(E66:E77,"Por favor, preencha o campo")&gt;0, "Por favor preencha todas as medidas e controles",(SUMIF(E66:E77,"&gt;=0")/(COUNTA(E66:E77)-COUNTIF(E66:E77,'TABELAS AUXILIARES'!$F$13))/2)*(1+C66*1/5)),"Preencha todos os campos")</f>
        <v>Por favor preencha todas as medidas e controles</v>
      </c>
      <c r="G66" s="141"/>
      <c r="H66" s="141"/>
      <c r="I66" s="141"/>
      <c r="J66" s="141"/>
      <c r="K66" s="140">
        <f>_xlfn.XLOOKUP(D66, FORM3GERAL!$C$7:$C$317,FORM3GERAL!$P$7:$P$317)</f>
        <v>1</v>
      </c>
      <c r="L66" s="139" t="str">
        <f ca="1">_xlfn.XLOOKUP(D66, FORM3GERAL!$C$7:$C$317,FORM3GERAL!$L$7:$L$317)</f>
        <v>Atrasado</v>
      </c>
      <c r="M66" s="138">
        <f t="shared" ca="1" si="1"/>
        <v>0</v>
      </c>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2"/>
      <c r="BK66" s="2"/>
      <c r="BL66" s="2"/>
      <c r="BM66" s="2"/>
    </row>
    <row r="67" spans="1:65">
      <c r="B67" s="136">
        <v>8</v>
      </c>
      <c r="D67" s="136" t="s">
        <v>535</v>
      </c>
      <c r="E67" s="137" t="str">
        <f>IFERROR(_xlfn.XLOOKUP(_xlfn.XLOOKUP(D67,FORM2.3!C72:C241,FORM2.3!I72:I241),'TABELAS AUXILIARES'!$E$8:$E$13,'TABELAS AUXILIARES'!$F$8:$F$13),"Por favor, preencha o campo")</f>
        <v>Por favor, preencha o campo</v>
      </c>
      <c r="F67" s="136"/>
      <c r="G67" s="136"/>
      <c r="H67" s="136"/>
      <c r="I67" s="136"/>
      <c r="J67" s="136"/>
      <c r="K67" s="135">
        <f>_xlfn.XLOOKUP(D67, FORM3GERAL!$C$7:$C$317,FORM3GERAL!$P$7:$P$317)</f>
        <v>1</v>
      </c>
      <c r="L67" s="134" t="str">
        <f ca="1">_xlfn.XLOOKUP(D67, FORM3GERAL!$C$7:$C$317,FORM3GERAL!$L$7:$L$317)</f>
        <v>Atrasado</v>
      </c>
      <c r="M67" s="2">
        <f t="shared" ca="1" si="1"/>
        <v>0</v>
      </c>
    </row>
    <row r="68" spans="1:65">
      <c r="B68" s="136">
        <v>8</v>
      </c>
      <c r="C68" s="136"/>
      <c r="D68" s="136" t="s">
        <v>536</v>
      </c>
      <c r="E68" s="137" t="str">
        <f>IFERROR(_xlfn.XLOOKUP(_xlfn.XLOOKUP(D68,FORM2.3!C73:C242,FORM2.3!I73:I242),'TABELAS AUXILIARES'!$E$8:$E$13,'TABELAS AUXILIARES'!$F$8:$F$13),"Por favor, preencha o campo")</f>
        <v>Por favor, preencha o campo</v>
      </c>
      <c r="F68" s="136"/>
      <c r="G68" s="136"/>
      <c r="H68" s="136"/>
      <c r="I68" s="136"/>
      <c r="J68" s="136"/>
      <c r="K68" s="135">
        <f>_xlfn.XLOOKUP(D68, FORM3GERAL!$C$7:$C$317,FORM3GERAL!$P$7:$P$317)</f>
        <v>1</v>
      </c>
      <c r="L68" s="134" t="str">
        <f ca="1">_xlfn.XLOOKUP(D68, FORM3GERAL!$C$7:$C$317,FORM3GERAL!$L$7:$L$317)</f>
        <v>Atrasado</v>
      </c>
      <c r="M68" s="2">
        <f t="shared" ca="1" si="1"/>
        <v>0</v>
      </c>
    </row>
    <row r="69" spans="1:65">
      <c r="B69" s="136">
        <v>8</v>
      </c>
      <c r="C69" s="136"/>
      <c r="D69" s="136" t="s">
        <v>539</v>
      </c>
      <c r="E69" s="137" t="str">
        <f>IFERROR(_xlfn.XLOOKUP(_xlfn.XLOOKUP(D69,FORM2.3!C74:C243,FORM2.3!I74:I243),'TABELAS AUXILIARES'!$E$8:$E$13,'TABELAS AUXILIARES'!$F$8:$F$13),"Por favor, preencha o campo")</f>
        <v>Por favor, preencha o campo</v>
      </c>
      <c r="F69" s="136"/>
      <c r="G69" s="136"/>
      <c r="H69" s="136"/>
      <c r="I69" s="136"/>
      <c r="J69" s="136"/>
      <c r="K69" s="135">
        <f>_xlfn.XLOOKUP(D69, FORM3GERAL!$C$7:$C$317,FORM3GERAL!$P$7:$P$317)</f>
        <v>1</v>
      </c>
      <c r="L69" s="134" t="str">
        <f ca="1">_xlfn.XLOOKUP(D69, FORM3GERAL!$C$7:$C$317,FORM3GERAL!$L$7:$L$317)</f>
        <v>Atrasado</v>
      </c>
      <c r="M69" s="2">
        <f t="shared" ca="1" si="1"/>
        <v>0</v>
      </c>
    </row>
    <row r="70" spans="1:65">
      <c r="B70" s="136">
        <v>8</v>
      </c>
      <c r="C70" s="136"/>
      <c r="D70" s="136" t="s">
        <v>545</v>
      </c>
      <c r="E70" s="137" t="str">
        <f>IFERROR(_xlfn.XLOOKUP(_xlfn.XLOOKUP(D70,FORM2.3!C75:C244,FORM2.3!I75:I244),'TABELAS AUXILIARES'!$E$8:$E$13,'TABELAS AUXILIARES'!$F$8:$F$13),"Por favor, preencha o campo")</f>
        <v>Por favor, preencha o campo</v>
      </c>
      <c r="F70" s="136"/>
      <c r="G70" s="136"/>
      <c r="H70" s="136"/>
      <c r="I70" s="136"/>
      <c r="J70" s="136"/>
      <c r="K70" s="135">
        <f>_xlfn.XLOOKUP(D70, FORM3GERAL!$C$7:$C$317,FORM3GERAL!$P$7:$P$317)</f>
        <v>1</v>
      </c>
      <c r="L70" s="134" t="str">
        <f ca="1">_xlfn.XLOOKUP(D70, FORM3GERAL!$C$7:$C$317,FORM3GERAL!$L$7:$L$317)</f>
        <v>Atrasado</v>
      </c>
      <c r="M70" s="2">
        <f t="shared" ca="1" si="1"/>
        <v>0</v>
      </c>
    </row>
    <row r="71" spans="1:65">
      <c r="B71" s="136">
        <v>8</v>
      </c>
      <c r="C71" s="136"/>
      <c r="D71" s="136" t="s">
        <v>548</v>
      </c>
      <c r="E71" s="137" t="str">
        <f>IFERROR(_xlfn.XLOOKUP(_xlfn.XLOOKUP(D71,FORM2.3!C76:C245,FORM2.3!I76:I245),'TABELAS AUXILIARES'!$E$8:$E$13,'TABELAS AUXILIARES'!$F$8:$F$13),"Por favor, preencha o campo")</f>
        <v>Por favor, preencha o campo</v>
      </c>
      <c r="F71" s="136"/>
      <c r="G71" s="136"/>
      <c r="H71" s="136"/>
      <c r="I71" s="136"/>
      <c r="J71" s="136"/>
      <c r="K71" s="135">
        <f>_xlfn.XLOOKUP(D71, FORM3GERAL!$C$7:$C$317,FORM3GERAL!$P$7:$P$317)</f>
        <v>0</v>
      </c>
      <c r="L71" s="134" t="str">
        <f ca="1">_xlfn.XLOOKUP(D71, FORM3GERAL!$C$7:$C$317,FORM3GERAL!$L$7:$L$317)</f>
        <v>Atrasado</v>
      </c>
      <c r="M71" s="2">
        <f t="shared" ref="M71:M102" si="2">IF(K71=1,IF(L71="Concluído",1,0),0)</f>
        <v>0</v>
      </c>
    </row>
    <row r="72" spans="1:65">
      <c r="B72" s="136">
        <v>8</v>
      </c>
      <c r="C72" s="136"/>
      <c r="D72" s="136" t="s">
        <v>551</v>
      </c>
      <c r="E72" s="137" t="str">
        <f>IFERROR(_xlfn.XLOOKUP(_xlfn.XLOOKUP(D72,FORM2.3!C77:C246,FORM2.3!I77:I246),'TABELAS AUXILIARES'!$E$8:$E$13,'TABELAS AUXILIARES'!$F$8:$F$13),"Por favor, preencha o campo")</f>
        <v>Por favor, preencha o campo</v>
      </c>
      <c r="F72" s="136"/>
      <c r="G72" s="136"/>
      <c r="H72" s="136"/>
      <c r="I72" s="136"/>
      <c r="J72" s="136"/>
      <c r="K72" s="135">
        <f>_xlfn.XLOOKUP(D72, FORM3GERAL!$C$7:$C$317,FORM3GERAL!$P$7:$P$317)</f>
        <v>1</v>
      </c>
      <c r="L72" s="134" t="str">
        <f ca="1">_xlfn.XLOOKUP(D72, FORM3GERAL!$C$7:$C$317,FORM3GERAL!$L$7:$L$317)</f>
        <v>Atrasado</v>
      </c>
      <c r="M72" s="2">
        <f t="shared" ca="1" si="2"/>
        <v>0</v>
      </c>
    </row>
    <row r="73" spans="1:65">
      <c r="B73" s="136">
        <v>8</v>
      </c>
      <c r="C73" s="136"/>
      <c r="D73" s="136" t="s">
        <v>554</v>
      </c>
      <c r="E73" s="137" t="str">
        <f>IFERROR(_xlfn.XLOOKUP(_xlfn.XLOOKUP(D73,FORM2.3!C78:C247,FORM2.3!I78:I247),'TABELAS AUXILIARES'!$E$8:$E$13,'TABELAS AUXILIARES'!$F$8:$F$13),"Por favor, preencha o campo")</f>
        <v>Por favor, preencha o campo</v>
      </c>
      <c r="F73" s="136"/>
      <c r="G73" s="136"/>
      <c r="H73" s="136"/>
      <c r="I73" s="136"/>
      <c r="J73" s="136"/>
      <c r="K73" s="135">
        <f>_xlfn.XLOOKUP(D73, FORM3GERAL!$C$7:$C$317,FORM3GERAL!$P$7:$P$317)</f>
        <v>0</v>
      </c>
      <c r="L73" s="134" t="str">
        <f ca="1">_xlfn.XLOOKUP(D73, FORM3GERAL!$C$7:$C$317,FORM3GERAL!$L$7:$L$317)</f>
        <v>Atrasado</v>
      </c>
      <c r="M73" s="2">
        <f t="shared" si="2"/>
        <v>0</v>
      </c>
    </row>
    <row r="74" spans="1:65">
      <c r="B74" s="136">
        <v>8</v>
      </c>
      <c r="C74" s="136"/>
      <c r="D74" s="136" t="s">
        <v>557</v>
      </c>
      <c r="E74" s="137" t="str">
        <f>IFERROR(_xlfn.XLOOKUP(_xlfn.XLOOKUP(D74,FORM2.3!C79:C248,FORM2.3!I79:I248),'TABELAS AUXILIARES'!$E$8:$E$13,'TABELAS AUXILIARES'!$F$8:$F$13),"Por favor, preencha o campo")</f>
        <v>Por favor, preencha o campo</v>
      </c>
      <c r="F74" s="136"/>
      <c r="G74" s="136"/>
      <c r="H74" s="136"/>
      <c r="I74" s="136"/>
      <c r="J74" s="136"/>
      <c r="K74" s="135">
        <f>_xlfn.XLOOKUP(D74, FORM3GERAL!$C$7:$C$317,FORM3GERAL!$P$7:$P$317)</f>
        <v>0</v>
      </c>
      <c r="L74" s="134" t="str">
        <f ca="1">_xlfn.XLOOKUP(D74, FORM3GERAL!$C$7:$C$317,FORM3GERAL!$L$7:$L$317)</f>
        <v>Atrasado</v>
      </c>
      <c r="M74" s="2">
        <f t="shared" si="2"/>
        <v>0</v>
      </c>
    </row>
    <row r="75" spans="1:65">
      <c r="B75" s="136">
        <v>8</v>
      </c>
      <c r="C75" s="136"/>
      <c r="D75" s="136" t="s">
        <v>542</v>
      </c>
      <c r="E75" s="137" t="str">
        <f>IFERROR(_xlfn.XLOOKUP(_xlfn.XLOOKUP(D75,FORM2.3!C80:C249,FORM2.3!I80:I249),'TABELAS AUXILIARES'!$E$8:$E$13,'TABELAS AUXILIARES'!$F$8:$F$13),"Por favor, preencha o campo")</f>
        <v>Por favor, preencha o campo</v>
      </c>
      <c r="F75" s="136"/>
      <c r="G75" s="136"/>
      <c r="H75" s="136"/>
      <c r="I75" s="136"/>
      <c r="J75" s="136"/>
      <c r="K75" s="135">
        <f>_xlfn.XLOOKUP(D75, FORM3GERAL!$C$7:$C$317,FORM3GERAL!$P$7:$P$317)</f>
        <v>0</v>
      </c>
      <c r="L75" s="134" t="str">
        <f ca="1">_xlfn.XLOOKUP(D75, FORM3GERAL!$C$7:$C$317,FORM3GERAL!$L$7:$L$317)</f>
        <v>Atrasado</v>
      </c>
      <c r="M75" s="2">
        <f t="shared" si="2"/>
        <v>0</v>
      </c>
    </row>
    <row r="76" spans="1:65">
      <c r="B76" s="136">
        <v>8</v>
      </c>
      <c r="C76" s="136"/>
      <c r="D76" s="136" t="s">
        <v>562</v>
      </c>
      <c r="E76" s="137" t="str">
        <f>IFERROR(_xlfn.XLOOKUP(_xlfn.XLOOKUP(D76,FORM2.3!C81:C250,FORM2.3!I81:I250),'TABELAS AUXILIARES'!$E$8:$E$13,'TABELAS AUXILIARES'!$F$8:$F$13),"Por favor, preencha o campo")</f>
        <v>Por favor, preencha o campo</v>
      </c>
      <c r="F76" s="136"/>
      <c r="G76" s="136"/>
      <c r="H76" s="136"/>
      <c r="I76" s="136"/>
      <c r="J76" s="136"/>
      <c r="K76" s="135">
        <f>_xlfn.XLOOKUP(D76, FORM3GERAL!$C$7:$C$317,FORM3GERAL!$P$7:$P$317)</f>
        <v>0</v>
      </c>
      <c r="L76" s="134" t="str">
        <f ca="1">_xlfn.XLOOKUP(D76, FORM3GERAL!$C$7:$C$317,FORM3GERAL!$L$7:$L$317)</f>
        <v>Atrasado</v>
      </c>
      <c r="M76" s="2">
        <f t="shared" si="2"/>
        <v>0</v>
      </c>
    </row>
    <row r="77" spans="1:65">
      <c r="B77" s="136">
        <v>8</v>
      </c>
      <c r="C77" s="136"/>
      <c r="D77" s="136" t="s">
        <v>565</v>
      </c>
      <c r="E77" s="137" t="str">
        <f>IFERROR(_xlfn.XLOOKUP(_xlfn.XLOOKUP(D77,FORM2.3!C82:C251,FORM2.3!I82:I251),'TABELAS AUXILIARES'!$E$8:$E$13,'TABELAS AUXILIARES'!$F$8:$F$13),"Por favor, preencha o campo")</f>
        <v>Por favor, preencha o campo</v>
      </c>
      <c r="F77" s="136"/>
      <c r="G77" s="136"/>
      <c r="H77" s="136"/>
      <c r="I77" s="136"/>
      <c r="J77" s="136"/>
      <c r="K77" s="135">
        <f>_xlfn.XLOOKUP(D77, FORM3GERAL!$C$7:$C$317,FORM3GERAL!$P$7:$P$317)</f>
        <v>0</v>
      </c>
      <c r="L77" s="134" t="str">
        <f ca="1">_xlfn.XLOOKUP(D77, FORM3GERAL!$C$7:$C$317,FORM3GERAL!$L$7:$L$317)</f>
        <v>Atrasado</v>
      </c>
      <c r="M77" s="2">
        <f t="shared" si="2"/>
        <v>0</v>
      </c>
    </row>
    <row r="78" spans="1:65" s="138" customFormat="1">
      <c r="A78" s="2"/>
      <c r="B78" s="141">
        <v>9</v>
      </c>
      <c r="C78" s="144" t="str">
        <f>FORM2.3!K90</f>
        <v>Selecione sua Resposta</v>
      </c>
      <c r="D78" s="141" t="s">
        <v>569</v>
      </c>
      <c r="E78" s="143" t="str">
        <f>IFERROR(_xlfn.XLOOKUP(_xlfn.XLOOKUP(D78,FORM2.3!C83:C252,FORM2.3!I83:I252),'TABELAS AUXILIARES'!$E$8:$E$13,'TABELAS AUXILIARES'!$F$8:$F$13),"Por favor, preencha o campo")</f>
        <v>Por favor, preencha o campo</v>
      </c>
      <c r="F78" s="142" t="str">
        <f>IFERROR(IF(COUNTIF(E78:E84,"Por favor, preencha o campo")&gt;0, "Por favor preencha todas as medidas e controles",(SUMIF(E78:E84,"&gt;=0")/(COUNTA(E78:E84)-COUNTIF(E78:E84,'TABELAS AUXILIARES'!$F$13))/2)*(1+C78*1/5)),"Preencha todos os campos")</f>
        <v>Por favor preencha todas as medidas e controles</v>
      </c>
      <c r="G78" s="141"/>
      <c r="H78" s="141"/>
      <c r="I78" s="141"/>
      <c r="J78" s="141"/>
      <c r="K78" s="140">
        <f>_xlfn.XLOOKUP(D78, FORM3GERAL!$C$7:$C$317,FORM3GERAL!$P$7:$P$317)</f>
        <v>1</v>
      </c>
      <c r="L78" s="139" t="str">
        <f ca="1">_xlfn.XLOOKUP(D78, FORM3GERAL!$C$7:$C$317,FORM3GERAL!$L$7:$L$317)</f>
        <v>Atrasado</v>
      </c>
      <c r="M78" s="138">
        <f t="shared" ca="1" si="2"/>
        <v>0</v>
      </c>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row>
    <row r="79" spans="1:65">
      <c r="B79" s="136">
        <v>9</v>
      </c>
      <c r="D79" s="136" t="s">
        <v>572</v>
      </c>
      <c r="E79" s="137" t="str">
        <f>IFERROR(_xlfn.XLOOKUP(_xlfn.XLOOKUP(D79,FORM2.3!C84:C253,FORM2.3!I84:I253),'TABELAS AUXILIARES'!$E$8:$E$13,'TABELAS AUXILIARES'!$F$8:$F$13),"Por favor, preencha o campo")</f>
        <v>Por favor, preencha o campo</v>
      </c>
      <c r="F79" s="136"/>
      <c r="G79" s="136"/>
      <c r="H79" s="136"/>
      <c r="I79" s="136"/>
      <c r="J79" s="136"/>
      <c r="K79" s="135">
        <f>_xlfn.XLOOKUP(D79, FORM3GERAL!$C$7:$C$317,FORM3GERAL!$P$7:$P$317)</f>
        <v>1</v>
      </c>
      <c r="L79" s="134" t="str">
        <f ca="1">_xlfn.XLOOKUP(D79, FORM3GERAL!$C$7:$C$317,FORM3GERAL!$L$7:$L$317)</f>
        <v>Atrasado</v>
      </c>
      <c r="M79" s="2">
        <f t="shared" ca="1" si="2"/>
        <v>0</v>
      </c>
    </row>
    <row r="80" spans="1:65">
      <c r="B80" s="136">
        <v>9</v>
      </c>
      <c r="C80" s="136"/>
      <c r="D80" s="136" t="s">
        <v>575</v>
      </c>
      <c r="E80" s="137" t="str">
        <f>IFERROR(_xlfn.XLOOKUP(_xlfn.XLOOKUP(D80,FORM2.3!C85:C254,FORM2.3!I85:I254),'TABELAS AUXILIARES'!$E$8:$E$13,'TABELAS AUXILIARES'!$F$8:$F$13),"Por favor, preencha o campo")</f>
        <v>Por favor, preencha o campo</v>
      </c>
      <c r="F80" s="136"/>
      <c r="G80" s="136"/>
      <c r="H80" s="136"/>
      <c r="I80" s="136"/>
      <c r="J80" s="136"/>
      <c r="K80" s="135">
        <f>_xlfn.XLOOKUP(D80, FORM3GERAL!$C$7:$C$317,FORM3GERAL!$P$7:$P$317)</f>
        <v>0</v>
      </c>
      <c r="L80" s="134" t="str">
        <f ca="1">_xlfn.XLOOKUP(D80, FORM3GERAL!$C$7:$C$317,FORM3GERAL!$L$7:$L$317)</f>
        <v>Atrasado</v>
      </c>
      <c r="M80" s="2">
        <f t="shared" si="2"/>
        <v>0</v>
      </c>
    </row>
    <row r="81" spans="1:65">
      <c r="B81" s="136">
        <v>9</v>
      </c>
      <c r="C81" s="136"/>
      <c r="D81" s="136" t="s">
        <v>578</v>
      </c>
      <c r="E81" s="137" t="str">
        <f>IFERROR(_xlfn.XLOOKUP(_xlfn.XLOOKUP(D81,FORM2.3!C86:C255,FORM2.3!I86:I255),'TABELAS AUXILIARES'!$E$8:$E$13,'TABELAS AUXILIARES'!$F$8:$F$13),"Por favor, preencha o campo")</f>
        <v>Por favor, preencha o campo</v>
      </c>
      <c r="F81" s="136"/>
      <c r="G81" s="136"/>
      <c r="H81" s="136"/>
      <c r="I81" s="136"/>
      <c r="J81" s="136"/>
      <c r="K81" s="135">
        <f>_xlfn.XLOOKUP(D81, FORM3GERAL!$C$7:$C$317,FORM3GERAL!$P$7:$P$317)</f>
        <v>0</v>
      </c>
      <c r="L81" s="134" t="str">
        <f ca="1">_xlfn.XLOOKUP(D81, FORM3GERAL!$C$7:$C$317,FORM3GERAL!$L$7:$L$317)</f>
        <v>Atrasado</v>
      </c>
      <c r="M81" s="2">
        <f t="shared" si="2"/>
        <v>0</v>
      </c>
    </row>
    <row r="82" spans="1:65">
      <c r="B82" s="136">
        <v>9</v>
      </c>
      <c r="C82" s="136"/>
      <c r="D82" s="136" t="s">
        <v>581</v>
      </c>
      <c r="E82" s="137" t="str">
        <f>IFERROR(_xlfn.XLOOKUP(_xlfn.XLOOKUP(D82,FORM2.3!C87:C256,FORM2.3!I87:I256),'TABELAS AUXILIARES'!$E$8:$E$13,'TABELAS AUXILIARES'!$F$8:$F$13),"Por favor, preencha o campo")</f>
        <v>Por favor, preencha o campo</v>
      </c>
      <c r="F82" s="136"/>
      <c r="G82" s="136"/>
      <c r="H82" s="136"/>
      <c r="I82" s="136"/>
      <c r="J82" s="136"/>
      <c r="K82" s="135">
        <f>_xlfn.XLOOKUP(D82, FORM3GERAL!$C$7:$C$317,FORM3GERAL!$P$7:$P$317)</f>
        <v>0</v>
      </c>
      <c r="L82" s="134" t="str">
        <f ca="1">_xlfn.XLOOKUP(D82, FORM3GERAL!$C$7:$C$317,FORM3GERAL!$L$7:$L$317)</f>
        <v>Atrasado</v>
      </c>
      <c r="M82" s="2">
        <f t="shared" si="2"/>
        <v>0</v>
      </c>
    </row>
    <row r="83" spans="1:65">
      <c r="B83" s="136">
        <v>9</v>
      </c>
      <c r="C83" s="136"/>
      <c r="D83" s="136" t="s">
        <v>584</v>
      </c>
      <c r="E83" s="137" t="str">
        <f>IFERROR(_xlfn.XLOOKUP(_xlfn.XLOOKUP(D83,FORM2.3!C88:C257,FORM2.3!I88:I257),'TABELAS AUXILIARES'!$E$8:$E$13,'TABELAS AUXILIARES'!$F$8:$F$13),"Por favor, preencha o campo")</f>
        <v>Por favor, preencha o campo</v>
      </c>
      <c r="F83" s="136"/>
      <c r="G83" s="136"/>
      <c r="H83" s="136"/>
      <c r="I83" s="136"/>
      <c r="J83" s="136"/>
      <c r="K83" s="135">
        <f>_xlfn.XLOOKUP(D83, FORM3GERAL!$C$7:$C$317,FORM3GERAL!$P$7:$P$317)</f>
        <v>0</v>
      </c>
      <c r="L83" s="134" t="str">
        <f ca="1">_xlfn.XLOOKUP(D83, FORM3GERAL!$C$7:$C$317,FORM3GERAL!$L$7:$L$317)</f>
        <v>Atrasado</v>
      </c>
      <c r="M83" s="2">
        <f t="shared" si="2"/>
        <v>0</v>
      </c>
    </row>
    <row r="84" spans="1:65">
      <c r="B84" s="136">
        <v>9</v>
      </c>
      <c r="C84" s="136"/>
      <c r="D84" s="136" t="s">
        <v>587</v>
      </c>
      <c r="E84" s="137" t="str">
        <f>IFERROR(_xlfn.XLOOKUP(_xlfn.XLOOKUP(D84,FORM2.3!C89:C258,FORM2.3!I89:I258),'TABELAS AUXILIARES'!$E$8:$E$13,'TABELAS AUXILIARES'!$F$8:$F$13),"Por favor, preencha o campo")</f>
        <v>Por favor, preencha o campo</v>
      </c>
      <c r="F84" s="136"/>
      <c r="G84" s="136"/>
      <c r="H84" s="136"/>
      <c r="I84" s="136"/>
      <c r="J84" s="136"/>
      <c r="K84" s="135">
        <f>_xlfn.XLOOKUP(D84, FORM3GERAL!$C$7:$C$317,FORM3GERAL!$P$7:$P$317)</f>
        <v>0</v>
      </c>
      <c r="L84" s="134" t="str">
        <f ca="1">_xlfn.XLOOKUP(D84, FORM3GERAL!$C$7:$C$317,FORM3GERAL!$L$7:$L$317)</f>
        <v>Atrasado</v>
      </c>
      <c r="M84" s="2">
        <f t="shared" si="2"/>
        <v>0</v>
      </c>
    </row>
    <row r="85" spans="1:65" s="138" customFormat="1">
      <c r="A85" s="2"/>
      <c r="B85" s="141">
        <v>10</v>
      </c>
      <c r="C85" s="144" t="str">
        <f>FORM2.3!K98</f>
        <v>Selecione sua Resposta</v>
      </c>
      <c r="D85" s="141" t="s">
        <v>591</v>
      </c>
      <c r="E85" s="143" t="str">
        <f>IFERROR(_xlfn.XLOOKUP(_xlfn.XLOOKUP(D85,FORM2.3!C90:C259,FORM2.3!I90:I259),'TABELAS AUXILIARES'!$E$8:$E$13,'TABELAS AUXILIARES'!$F$8:$F$13),"Por favor, preencha o campo")</f>
        <v>Por favor, preencha o campo</v>
      </c>
      <c r="F85" s="142" t="str">
        <f>IFERROR(IF(COUNTIF(E85:E91,"Por favor, preencha o campo")&gt;0, "Por favor preencha todas as medidas e controles",(SUMIF(E85:E91,"&gt;=0")/(COUNTA(E85:E91)-COUNTIF(E85:E91,'TABELAS AUXILIARES'!$F$13))/2)*(1+C85*1/5)),"Preencha todos os campos")</f>
        <v>Por favor preencha todas as medidas e controles</v>
      </c>
      <c r="G85" s="141"/>
      <c r="H85" s="141"/>
      <c r="I85" s="141"/>
      <c r="J85" s="141"/>
      <c r="K85" s="140">
        <f>_xlfn.XLOOKUP(D85, FORM3GERAL!$C$7:$C$317,FORM3GERAL!$P$7:$P$317)</f>
        <v>1</v>
      </c>
      <c r="L85" s="139" t="str">
        <f ca="1">_xlfn.XLOOKUP(D85, FORM3GERAL!$C$7:$C$317,FORM3GERAL!$L$7:$L$317)</f>
        <v>Atrasado</v>
      </c>
      <c r="M85" s="138">
        <f t="shared" ca="1" si="2"/>
        <v>0</v>
      </c>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row>
    <row r="86" spans="1:65">
      <c r="B86" s="136">
        <v>10</v>
      </c>
      <c r="D86" s="136" t="s">
        <v>594</v>
      </c>
      <c r="E86" s="137" t="str">
        <f>IFERROR(_xlfn.XLOOKUP(_xlfn.XLOOKUP(D86,FORM2.3!C91:C260,FORM2.3!I91:I260),'TABELAS AUXILIARES'!$E$8:$E$13,'TABELAS AUXILIARES'!$F$8:$F$13),"Por favor, preencha o campo")</f>
        <v>Por favor, preencha o campo</v>
      </c>
      <c r="F86" s="136"/>
      <c r="G86" s="136"/>
      <c r="H86" s="136"/>
      <c r="I86" s="136"/>
      <c r="J86" s="136"/>
      <c r="K86" s="135">
        <f>_xlfn.XLOOKUP(D86, FORM3GERAL!$C$7:$C$317,FORM3GERAL!$P$7:$P$317)</f>
        <v>1</v>
      </c>
      <c r="L86" s="134" t="str">
        <f ca="1">_xlfn.XLOOKUP(D86, FORM3GERAL!$C$7:$C$317,FORM3GERAL!$L$7:$L$317)</f>
        <v>Atrasado</v>
      </c>
      <c r="M86" s="2">
        <f t="shared" ca="1" si="2"/>
        <v>0</v>
      </c>
    </row>
    <row r="87" spans="1:65">
      <c r="B87" s="136">
        <v>10</v>
      </c>
      <c r="C87" s="136"/>
      <c r="D87" s="136" t="s">
        <v>597</v>
      </c>
      <c r="E87" s="137" t="str">
        <f>IFERROR(_xlfn.XLOOKUP(_xlfn.XLOOKUP(D87,FORM2.3!C92:C261,FORM2.3!I92:I261),'TABELAS AUXILIARES'!$E$8:$E$13,'TABELAS AUXILIARES'!$F$8:$F$13),"Por favor, preencha o campo")</f>
        <v>Por favor, preencha o campo</v>
      </c>
      <c r="F87" s="136"/>
      <c r="G87" s="136"/>
      <c r="H87" s="136"/>
      <c r="I87" s="136"/>
      <c r="J87" s="136"/>
      <c r="K87" s="135">
        <f>_xlfn.XLOOKUP(D87, FORM3GERAL!$C$7:$C$317,FORM3GERAL!$P$7:$P$317)</f>
        <v>1</v>
      </c>
      <c r="L87" s="134" t="str">
        <f ca="1">_xlfn.XLOOKUP(D87, FORM3GERAL!$C$7:$C$317,FORM3GERAL!$L$7:$L$317)</f>
        <v>Atrasado</v>
      </c>
      <c r="M87" s="2">
        <f t="shared" ca="1" si="2"/>
        <v>0</v>
      </c>
    </row>
    <row r="88" spans="1:65">
      <c r="B88" s="136">
        <v>10</v>
      </c>
      <c r="C88" s="136"/>
      <c r="D88" s="136" t="s">
        <v>600</v>
      </c>
      <c r="E88" s="137" t="str">
        <f>IFERROR(_xlfn.XLOOKUP(_xlfn.XLOOKUP(D88,FORM2.3!C93:C262,FORM2.3!I93:I262),'TABELAS AUXILIARES'!$E$8:$E$13,'TABELAS AUXILIARES'!$F$8:$F$13),"Por favor, preencha o campo")</f>
        <v>Por favor, preencha o campo</v>
      </c>
      <c r="F88" s="136"/>
      <c r="G88" s="136"/>
      <c r="H88" s="136"/>
      <c r="I88" s="136"/>
      <c r="J88" s="136"/>
      <c r="K88" s="135">
        <f>_xlfn.XLOOKUP(D88, FORM3GERAL!$C$7:$C$317,FORM3GERAL!$P$7:$P$317)</f>
        <v>0</v>
      </c>
      <c r="L88" s="134" t="str">
        <f ca="1">_xlfn.XLOOKUP(D88, FORM3GERAL!$C$7:$C$317,FORM3GERAL!$L$7:$L$317)</f>
        <v>Atrasado</v>
      </c>
      <c r="M88" s="2">
        <f t="shared" si="2"/>
        <v>0</v>
      </c>
    </row>
    <row r="89" spans="1:65">
      <c r="B89" s="136">
        <v>10</v>
      </c>
      <c r="C89" s="136"/>
      <c r="D89" s="136" t="s">
        <v>601</v>
      </c>
      <c r="E89" s="137" t="str">
        <f>IFERROR(_xlfn.XLOOKUP(_xlfn.XLOOKUP(D89,FORM2.3!C94:C263,FORM2.3!I94:I263),'TABELAS AUXILIARES'!$E$8:$E$13,'TABELAS AUXILIARES'!$F$8:$F$13),"Por favor, preencha o campo")</f>
        <v>Por favor, preencha o campo</v>
      </c>
      <c r="F89" s="136"/>
      <c r="G89" s="136"/>
      <c r="H89" s="136"/>
      <c r="I89" s="136"/>
      <c r="J89" s="136"/>
      <c r="K89" s="135">
        <f>_xlfn.XLOOKUP(D89, FORM3GERAL!$C$7:$C$317,FORM3GERAL!$P$7:$P$317)</f>
        <v>0</v>
      </c>
      <c r="L89" s="134" t="str">
        <f ca="1">_xlfn.XLOOKUP(D89, FORM3GERAL!$C$7:$C$317,FORM3GERAL!$L$7:$L$317)</f>
        <v>Atrasado</v>
      </c>
      <c r="M89" s="2">
        <f t="shared" si="2"/>
        <v>0</v>
      </c>
    </row>
    <row r="90" spans="1:65">
      <c r="B90" s="136">
        <v>10</v>
      </c>
      <c r="C90" s="136"/>
      <c r="D90" s="136" t="s">
        <v>604</v>
      </c>
      <c r="E90" s="137" t="str">
        <f>IFERROR(_xlfn.XLOOKUP(_xlfn.XLOOKUP(D90,FORM2.3!C95:C264,FORM2.3!I95:I264),'TABELAS AUXILIARES'!$E$8:$E$13,'TABELAS AUXILIARES'!$F$8:$F$13),"Por favor, preencha o campo")</f>
        <v>Por favor, preencha o campo</v>
      </c>
      <c r="F90" s="136"/>
      <c r="G90" s="136"/>
      <c r="H90" s="136"/>
      <c r="I90" s="136"/>
      <c r="J90" s="136"/>
      <c r="K90" s="135">
        <f>_xlfn.XLOOKUP(D90, FORM3GERAL!$C$7:$C$317,FORM3GERAL!$P$7:$P$317)</f>
        <v>0</v>
      </c>
      <c r="L90" s="134" t="str">
        <f ca="1">_xlfn.XLOOKUP(D90, FORM3GERAL!$C$7:$C$317,FORM3GERAL!$L$7:$L$317)</f>
        <v>Atrasado</v>
      </c>
      <c r="M90" s="2">
        <f t="shared" si="2"/>
        <v>0</v>
      </c>
    </row>
    <row r="91" spans="1:65">
      <c r="B91" s="136">
        <v>10</v>
      </c>
      <c r="C91" s="136"/>
      <c r="D91" s="136" t="s">
        <v>609</v>
      </c>
      <c r="E91" s="137" t="str">
        <f>IFERROR(_xlfn.XLOOKUP(_xlfn.XLOOKUP(D91,FORM2.3!C96:C265,FORM2.3!I96:I265),'TABELAS AUXILIARES'!$E$8:$E$13,'TABELAS AUXILIARES'!$F$8:$F$13),"Por favor, preencha o campo")</f>
        <v>Por favor, preencha o campo</v>
      </c>
      <c r="F91" s="136"/>
      <c r="G91" s="136"/>
      <c r="H91" s="136"/>
      <c r="I91" s="136"/>
      <c r="J91" s="136"/>
      <c r="K91" s="135">
        <f>_xlfn.XLOOKUP(D91, FORM3GERAL!$C$7:$C$317,FORM3GERAL!$P$7:$P$317)</f>
        <v>0</v>
      </c>
      <c r="L91" s="134" t="str">
        <f ca="1">_xlfn.XLOOKUP(D91, FORM3GERAL!$C$7:$C$317,FORM3GERAL!$L$7:$L$317)</f>
        <v>Atrasado</v>
      </c>
      <c r="M91" s="2">
        <f t="shared" si="2"/>
        <v>0</v>
      </c>
    </row>
    <row r="92" spans="1:65" s="138" customFormat="1">
      <c r="A92" s="2"/>
      <c r="B92" s="141">
        <v>11</v>
      </c>
      <c r="C92" s="144" t="str">
        <f>FORM2.3!K106</f>
        <v>Selecione sua Resposta</v>
      </c>
      <c r="D92" s="141" t="s">
        <v>613</v>
      </c>
      <c r="E92" s="143" t="str">
        <f>IFERROR(_xlfn.XLOOKUP(_xlfn.XLOOKUP(D92,FORM2.3!C97:C266,FORM2.3!I97:I266),'TABELAS AUXILIARES'!$E$8:$E$13,'TABELAS AUXILIARES'!$F$8:$F$13),"Por favor, preencha o campo")</f>
        <v>Por favor, preencha o campo</v>
      </c>
      <c r="F92" s="142" t="str">
        <f>IFERROR(IF(COUNTIF(E92:E96,"Por favor, preencha o campo")&gt;0, "Por favor preencha todas as medidas e controles",(SUMIF(E92:E96,"&gt;=0")/(COUNTA(E92:E96)-COUNTIF(E92:E96,'TABELAS AUXILIARES'!$F$13))/2)*(1+C92*1/5)),"Preencha todos os campos")</f>
        <v>Por favor preencha todas as medidas e controles</v>
      </c>
      <c r="G92" s="141"/>
      <c r="H92" s="141"/>
      <c r="I92" s="141"/>
      <c r="J92" s="141"/>
      <c r="K92" s="140">
        <f>_xlfn.XLOOKUP(D92, FORM3GERAL!$C$7:$C$317,FORM3GERAL!$P$7:$P$317)</f>
        <v>1</v>
      </c>
      <c r="L92" s="139" t="str">
        <f ca="1">_xlfn.XLOOKUP(D92, FORM3GERAL!$C$7:$C$317,FORM3GERAL!$L$7:$L$317)</f>
        <v>Atrasado</v>
      </c>
      <c r="M92" s="138">
        <f t="shared" ca="1" si="2"/>
        <v>0</v>
      </c>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c r="AW92" s="2"/>
      <c r="AX92" s="2"/>
      <c r="AY92" s="2"/>
      <c r="AZ92" s="2"/>
      <c r="BA92" s="2"/>
      <c r="BB92" s="2"/>
      <c r="BC92" s="2"/>
      <c r="BD92" s="2"/>
      <c r="BE92" s="2"/>
      <c r="BF92" s="2"/>
      <c r="BG92" s="2"/>
      <c r="BH92" s="2"/>
      <c r="BI92" s="2"/>
      <c r="BJ92" s="2"/>
      <c r="BK92" s="2"/>
      <c r="BL92" s="2"/>
      <c r="BM92" s="2"/>
    </row>
    <row r="93" spans="1:65">
      <c r="B93" s="136">
        <v>11</v>
      </c>
      <c r="D93" s="136" t="s">
        <v>617</v>
      </c>
      <c r="E93" s="137" t="str">
        <f>IFERROR(_xlfn.XLOOKUP(_xlfn.XLOOKUP(D93,FORM2.3!C98:C267,FORM2.3!I98:I267),'TABELAS AUXILIARES'!$E$8:$E$13,'TABELAS AUXILIARES'!$F$8:$F$13),"Por favor, preencha o campo")</f>
        <v>Por favor, preencha o campo</v>
      </c>
      <c r="F93" s="136"/>
      <c r="G93" s="136"/>
      <c r="H93" s="136"/>
      <c r="I93" s="136"/>
      <c r="J93" s="136"/>
      <c r="K93" s="135">
        <f>_xlfn.XLOOKUP(D93, FORM3GERAL!$C$7:$C$317,FORM3GERAL!$P$7:$P$317)</f>
        <v>1</v>
      </c>
      <c r="L93" s="134" t="str">
        <f ca="1">_xlfn.XLOOKUP(D93, FORM3GERAL!$C$7:$C$317,FORM3GERAL!$L$7:$L$317)</f>
        <v>Atrasado</v>
      </c>
      <c r="M93" s="2">
        <f t="shared" ca="1" si="2"/>
        <v>0</v>
      </c>
    </row>
    <row r="94" spans="1:65">
      <c r="B94" s="136">
        <v>11</v>
      </c>
      <c r="C94" s="136"/>
      <c r="D94" s="136" t="s">
        <v>614</v>
      </c>
      <c r="E94" s="137" t="str">
        <f>IFERROR(_xlfn.XLOOKUP(_xlfn.XLOOKUP(D94,FORM2.3!C99:C268,FORM2.3!I99:I268),'TABELAS AUXILIARES'!$E$8:$E$13,'TABELAS AUXILIARES'!$F$8:$F$13),"Por favor, preencha o campo")</f>
        <v>Por favor, preencha o campo</v>
      </c>
      <c r="F94" s="136"/>
      <c r="G94" s="136"/>
      <c r="H94" s="136"/>
      <c r="I94" s="136"/>
      <c r="J94" s="136"/>
      <c r="K94" s="135">
        <f>_xlfn.XLOOKUP(D94, FORM3GERAL!$C$7:$C$317,FORM3GERAL!$P$7:$P$317)</f>
        <v>1</v>
      </c>
      <c r="L94" s="134" t="str">
        <f ca="1">_xlfn.XLOOKUP(D94, FORM3GERAL!$C$7:$C$317,FORM3GERAL!$L$7:$L$317)</f>
        <v>Atrasado</v>
      </c>
      <c r="M94" s="2">
        <f t="shared" ca="1" si="2"/>
        <v>0</v>
      </c>
    </row>
    <row r="95" spans="1:65">
      <c r="B95" s="136">
        <v>11</v>
      </c>
      <c r="C95" s="136"/>
      <c r="D95" s="136" t="s">
        <v>623</v>
      </c>
      <c r="E95" s="137" t="str">
        <f>IFERROR(_xlfn.XLOOKUP(_xlfn.XLOOKUP(D95,FORM2.3!C100:C269,FORM2.3!I100:I269),'TABELAS AUXILIARES'!$E$8:$E$13,'TABELAS AUXILIARES'!$F$8:$F$13),"Por favor, preencha o campo")</f>
        <v>Por favor, preencha o campo</v>
      </c>
      <c r="F95" s="136"/>
      <c r="G95" s="136"/>
      <c r="H95" s="136"/>
      <c r="I95" s="136"/>
      <c r="J95" s="136"/>
      <c r="K95" s="135">
        <f>_xlfn.XLOOKUP(D95, FORM3GERAL!$C$7:$C$317,FORM3GERAL!$P$7:$P$317)</f>
        <v>1</v>
      </c>
      <c r="L95" s="134" t="str">
        <f ca="1">_xlfn.XLOOKUP(D95, FORM3GERAL!$C$7:$C$317,FORM3GERAL!$L$7:$L$317)</f>
        <v>Atrasado</v>
      </c>
      <c r="M95" s="2">
        <f t="shared" ca="1" si="2"/>
        <v>0</v>
      </c>
    </row>
    <row r="96" spans="1:65">
      <c r="B96" s="136">
        <v>11</v>
      </c>
      <c r="C96" s="136"/>
      <c r="D96" s="136" t="s">
        <v>626</v>
      </c>
      <c r="E96" s="137" t="str">
        <f>IFERROR(_xlfn.XLOOKUP(_xlfn.XLOOKUP(D96,FORM2.3!C101:C270,FORM2.3!I101:I270),'TABELAS AUXILIARES'!$E$8:$E$13,'TABELAS AUXILIARES'!$F$8:$F$13),"Por favor, preencha o campo")</f>
        <v>Por favor, preencha o campo</v>
      </c>
      <c r="F96" s="136"/>
      <c r="G96" s="136"/>
      <c r="H96" s="136"/>
      <c r="I96" s="136"/>
      <c r="J96" s="136"/>
      <c r="K96" s="135">
        <f>_xlfn.XLOOKUP(D96, FORM3GERAL!$C$7:$C$317,FORM3GERAL!$P$7:$P$317)</f>
        <v>1</v>
      </c>
      <c r="L96" s="134" t="str">
        <f ca="1">_xlfn.XLOOKUP(D96, FORM3GERAL!$C$7:$C$317,FORM3GERAL!$L$7:$L$317)</f>
        <v>Atrasado</v>
      </c>
      <c r="M96" s="2">
        <f t="shared" ca="1" si="2"/>
        <v>0</v>
      </c>
    </row>
    <row r="97" spans="1:65" s="138" customFormat="1">
      <c r="A97" s="2"/>
      <c r="B97" s="141">
        <v>12</v>
      </c>
      <c r="C97" s="144" t="str">
        <f>FORM2.3!K112</f>
        <v>Selecione sua Resposta</v>
      </c>
      <c r="D97" s="141" t="s">
        <v>630</v>
      </c>
      <c r="E97" s="143" t="str">
        <f>IFERROR(_xlfn.XLOOKUP(_xlfn.XLOOKUP(D97,FORM2.3!C102:C271,FORM2.3!I102:I271),'TABELAS AUXILIARES'!$E$8:$E$13,'TABELAS AUXILIARES'!$F$8:$F$13),"Por favor, preencha o campo")</f>
        <v>Por favor, preencha o campo</v>
      </c>
      <c r="F97" s="142" t="str">
        <f>IFERROR(IF(COUNTIF(E97:E104,"Por favor, preencha o campo")&gt;0, "Por favor preencha todas as medidas e controles",(SUMIF(E97:E104,"&gt;=0")/(COUNTA(E97:E104)-COUNTIF(E97:E104,'TABELAS AUXILIARES'!$F$13))/2)*(1+C97*1/5)),"Preencha todos os campos")</f>
        <v>Por favor preencha todas as medidas e controles</v>
      </c>
      <c r="G97" s="141"/>
      <c r="H97" s="141"/>
      <c r="I97" s="141"/>
      <c r="J97" s="141"/>
      <c r="K97" s="140">
        <f>_xlfn.XLOOKUP(D97, FORM3GERAL!$C$7:$C$317,FORM3GERAL!$P$7:$P$317)</f>
        <v>1</v>
      </c>
      <c r="L97" s="139" t="str">
        <f ca="1">_xlfn.XLOOKUP(D97, FORM3GERAL!$C$7:$C$317,FORM3GERAL!$L$7:$L$317)</f>
        <v>Atrasado</v>
      </c>
      <c r="M97" s="138">
        <f t="shared" ca="1" si="2"/>
        <v>0</v>
      </c>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c r="AW97" s="2"/>
      <c r="AX97" s="2"/>
      <c r="AY97" s="2"/>
      <c r="AZ97" s="2"/>
      <c r="BA97" s="2"/>
      <c r="BB97" s="2"/>
      <c r="BC97" s="2"/>
      <c r="BD97" s="2"/>
      <c r="BE97" s="2"/>
      <c r="BF97" s="2"/>
      <c r="BG97" s="2"/>
      <c r="BH97" s="2"/>
      <c r="BI97" s="2"/>
      <c r="BJ97" s="2"/>
      <c r="BK97" s="2"/>
      <c r="BL97" s="2"/>
      <c r="BM97" s="2"/>
    </row>
    <row r="98" spans="1:65">
      <c r="B98" s="136">
        <v>12</v>
      </c>
      <c r="D98" s="136" t="s">
        <v>634</v>
      </c>
      <c r="E98" s="137" t="str">
        <f>IFERROR(_xlfn.XLOOKUP(_xlfn.XLOOKUP(D98,FORM2.3!C103:C272,FORM2.3!I103:I272),'TABELAS AUXILIARES'!$E$8:$E$13,'TABELAS AUXILIARES'!$F$8:$F$13),"Por favor, preencha o campo")</f>
        <v>Por favor, preencha o campo</v>
      </c>
      <c r="F98" s="136"/>
      <c r="G98" s="136"/>
      <c r="H98" s="136"/>
      <c r="I98" s="136"/>
      <c r="J98" s="136"/>
      <c r="K98" s="135">
        <f>_xlfn.XLOOKUP(D98, FORM3GERAL!$C$7:$C$317,FORM3GERAL!$P$7:$P$317)</f>
        <v>1</v>
      </c>
      <c r="L98" s="134" t="str">
        <f ca="1">_xlfn.XLOOKUP(D98, FORM3GERAL!$C$7:$C$317,FORM3GERAL!$L$7:$L$317)</f>
        <v>Atrasado</v>
      </c>
      <c r="M98" s="2">
        <f t="shared" ca="1" si="2"/>
        <v>0</v>
      </c>
    </row>
    <row r="99" spans="1:65">
      <c r="B99" s="136">
        <v>12</v>
      </c>
      <c r="C99" s="136"/>
      <c r="D99" s="136" t="s">
        <v>637</v>
      </c>
      <c r="E99" s="137" t="str">
        <f>IFERROR(_xlfn.XLOOKUP(_xlfn.XLOOKUP(D99,FORM2.3!C104:C273,FORM2.3!I104:I273),'TABELAS AUXILIARES'!$E$8:$E$13,'TABELAS AUXILIARES'!$F$8:$F$13),"Por favor, preencha o campo")</f>
        <v>Por favor, preencha o campo</v>
      </c>
      <c r="F99" s="136"/>
      <c r="G99" s="136"/>
      <c r="H99" s="136"/>
      <c r="I99" s="136"/>
      <c r="J99" s="136"/>
      <c r="K99" s="135">
        <f>_xlfn.XLOOKUP(D99, FORM3GERAL!$C$7:$C$317,FORM3GERAL!$P$7:$P$317)</f>
        <v>0</v>
      </c>
      <c r="L99" s="134" t="str">
        <f ca="1">_xlfn.XLOOKUP(D99, FORM3GERAL!$C$7:$C$317,FORM3GERAL!$L$7:$L$317)</f>
        <v>Atrasado</v>
      </c>
      <c r="M99" s="2">
        <f t="shared" si="2"/>
        <v>0</v>
      </c>
    </row>
    <row r="100" spans="1:65">
      <c r="B100" s="136">
        <v>12</v>
      </c>
      <c r="C100" s="136"/>
      <c r="D100" s="136" t="s">
        <v>631</v>
      </c>
      <c r="E100" s="137" t="str">
        <f>IFERROR(_xlfn.XLOOKUP(_xlfn.XLOOKUP(D100,FORM2.3!C105:C274,FORM2.3!I105:I274),'TABELAS AUXILIARES'!$E$8:$E$13,'TABELAS AUXILIARES'!$F$8:$F$13),"Por favor, preencha o campo")</f>
        <v>Por favor, preencha o campo</v>
      </c>
      <c r="F100" s="136"/>
      <c r="G100" s="136"/>
      <c r="H100" s="136"/>
      <c r="I100" s="136"/>
      <c r="J100" s="136"/>
      <c r="K100" s="135">
        <f>_xlfn.XLOOKUP(D100, FORM3GERAL!$C$7:$C$317,FORM3GERAL!$P$7:$P$317)</f>
        <v>0</v>
      </c>
      <c r="L100" s="134" t="str">
        <f ca="1">_xlfn.XLOOKUP(D100, FORM3GERAL!$C$7:$C$317,FORM3GERAL!$L$7:$L$317)</f>
        <v>Atrasado</v>
      </c>
      <c r="M100" s="2">
        <f t="shared" si="2"/>
        <v>0</v>
      </c>
    </row>
    <row r="101" spans="1:65">
      <c r="B101" s="136">
        <v>12</v>
      </c>
      <c r="C101" s="136"/>
      <c r="D101" s="136" t="s">
        <v>642</v>
      </c>
      <c r="E101" s="137" t="str">
        <f>IFERROR(_xlfn.XLOOKUP(_xlfn.XLOOKUP(D101,FORM2.3!C106:C275,FORM2.3!I106:I275),'TABELAS AUXILIARES'!$E$8:$E$13,'TABELAS AUXILIARES'!$F$8:$F$13),"Por favor, preencha o campo")</f>
        <v>Por favor, preencha o campo</v>
      </c>
      <c r="F101" s="136"/>
      <c r="G101" s="136"/>
      <c r="H101" s="136"/>
      <c r="I101" s="136"/>
      <c r="J101" s="136"/>
      <c r="K101" s="135">
        <f>_xlfn.XLOOKUP(D101, FORM3GERAL!$C$7:$C$317,FORM3GERAL!$P$7:$P$317)</f>
        <v>0</v>
      </c>
      <c r="L101" s="134" t="str">
        <f ca="1">_xlfn.XLOOKUP(D101, FORM3GERAL!$C$7:$C$317,FORM3GERAL!$L$7:$L$317)</f>
        <v>Atrasado</v>
      </c>
      <c r="M101" s="2">
        <f t="shared" si="2"/>
        <v>0</v>
      </c>
    </row>
    <row r="102" spans="1:65">
      <c r="B102" s="136">
        <v>12</v>
      </c>
      <c r="C102" s="136"/>
      <c r="D102" s="136" t="s">
        <v>645</v>
      </c>
      <c r="E102" s="137" t="str">
        <f>IFERROR(_xlfn.XLOOKUP(_xlfn.XLOOKUP(D102,FORM2.3!C107:C276,FORM2.3!I107:I276),'TABELAS AUXILIARES'!$E$8:$E$13,'TABELAS AUXILIARES'!$F$8:$F$13),"Por favor, preencha o campo")</f>
        <v>Por favor, preencha o campo</v>
      </c>
      <c r="F102" s="136"/>
      <c r="G102" s="136"/>
      <c r="H102" s="136"/>
      <c r="I102" s="136"/>
      <c r="J102" s="136"/>
      <c r="K102" s="135">
        <f>_xlfn.XLOOKUP(D102, FORM3GERAL!$C$7:$C$317,FORM3GERAL!$P$7:$P$317)</f>
        <v>0</v>
      </c>
      <c r="L102" s="134" t="str">
        <f ca="1">_xlfn.XLOOKUP(D102, FORM3GERAL!$C$7:$C$317,FORM3GERAL!$L$7:$L$317)</f>
        <v>Atrasado</v>
      </c>
      <c r="M102" s="2">
        <f t="shared" si="2"/>
        <v>0</v>
      </c>
    </row>
    <row r="103" spans="1:65">
      <c r="B103" s="136">
        <v>12</v>
      </c>
      <c r="C103" s="136"/>
      <c r="D103" s="136" t="s">
        <v>648</v>
      </c>
      <c r="E103" s="137" t="str">
        <f>IFERROR(_xlfn.XLOOKUP(_xlfn.XLOOKUP(D103,FORM2.3!C108:C277,FORM2.3!I108:I277),'TABELAS AUXILIARES'!$E$8:$E$13,'TABELAS AUXILIARES'!$F$8:$F$13),"Por favor, preencha o campo")</f>
        <v>Por favor, preencha o campo</v>
      </c>
      <c r="F103" s="136"/>
      <c r="G103" s="136"/>
      <c r="H103" s="136"/>
      <c r="I103" s="136"/>
      <c r="J103" s="136"/>
      <c r="K103" s="135">
        <f>_xlfn.XLOOKUP(D103, FORM3GERAL!$C$7:$C$317,FORM3GERAL!$P$7:$P$317)</f>
        <v>0</v>
      </c>
      <c r="L103" s="134" t="str">
        <f ca="1">_xlfn.XLOOKUP(D103, FORM3GERAL!$C$7:$C$317,FORM3GERAL!$L$7:$L$317)</f>
        <v>Atrasado</v>
      </c>
      <c r="M103" s="2">
        <f t="shared" ref="M103:M134" si="3">IF(K103=1,IF(L103="Concluído",1,0),0)</f>
        <v>0</v>
      </c>
    </row>
    <row r="104" spans="1:65">
      <c r="B104" s="136">
        <v>12</v>
      </c>
      <c r="C104" s="136"/>
      <c r="D104" s="136" t="s">
        <v>651</v>
      </c>
      <c r="E104" s="137" t="str">
        <f>IFERROR(_xlfn.XLOOKUP(_xlfn.XLOOKUP(D104,FORM2.3!C109:C278,FORM2.3!I109:I278),'TABELAS AUXILIARES'!$E$8:$E$13,'TABELAS AUXILIARES'!$F$8:$F$13),"Por favor, preencha o campo")</f>
        <v>Por favor, preencha o campo</v>
      </c>
      <c r="F104" s="136"/>
      <c r="G104" s="136"/>
      <c r="H104" s="136"/>
      <c r="I104" s="136"/>
      <c r="J104" s="136"/>
      <c r="K104" s="135">
        <f>_xlfn.XLOOKUP(D104, FORM3GERAL!$C$7:$C$317,FORM3GERAL!$P$7:$P$317)</f>
        <v>0</v>
      </c>
      <c r="L104" s="134" t="str">
        <f ca="1">_xlfn.XLOOKUP(D104, FORM3GERAL!$C$7:$C$317,FORM3GERAL!$L$7:$L$317)</f>
        <v>Atrasado</v>
      </c>
      <c r="M104" s="2">
        <f t="shared" si="3"/>
        <v>0</v>
      </c>
    </row>
    <row r="105" spans="1:65" s="138" customFormat="1">
      <c r="A105" s="2"/>
      <c r="B105" s="141">
        <v>13</v>
      </c>
      <c r="C105" s="144" t="str">
        <f>FORM2.3!K121</f>
        <v>Selecione sua Resposta</v>
      </c>
      <c r="D105" s="141" t="s">
        <v>655</v>
      </c>
      <c r="E105" s="143" t="str">
        <f>IFERROR(_xlfn.XLOOKUP(_xlfn.XLOOKUP(D105,FORM2.3!C110:C279,FORM2.3!I110:I279),'TABELAS AUXILIARES'!$E$8:$E$13,'TABELAS AUXILIARES'!$F$8:$F$13),"Por favor, preencha o campo")</f>
        <v>Por favor, preencha o campo</v>
      </c>
      <c r="F105" s="142" t="str">
        <f>IFERROR(IF(COUNTIF(E105:E115,"Por favor, preencha o campo")&gt;0, "Por favor preencha todas as medidas e controles",(SUMIF(E105:E115,"&gt;=0")/(COUNTA(E105:E115)-COUNTIF(E105:E115,'TABELAS AUXILIARES'!$F$13))/2)*(1+C105*1/5)),"Preencha todos os campos")</f>
        <v>Por favor preencha todas as medidas e controles</v>
      </c>
      <c r="G105" s="141"/>
      <c r="H105" s="141"/>
      <c r="I105" s="141"/>
      <c r="J105" s="141"/>
      <c r="K105" s="140">
        <f>_xlfn.XLOOKUP(D105, FORM3GERAL!$C$7:$C$317,FORM3GERAL!$P$7:$P$317)</f>
        <v>0</v>
      </c>
      <c r="L105" s="139" t="str">
        <f ca="1">_xlfn.XLOOKUP(D105, FORM3GERAL!$C$7:$C$317,FORM3GERAL!$L$7:$L$317)</f>
        <v>Atrasado</v>
      </c>
      <c r="M105" s="138">
        <f t="shared" si="3"/>
        <v>0</v>
      </c>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c r="AW105" s="2"/>
      <c r="AX105" s="2"/>
      <c r="AY105" s="2"/>
      <c r="AZ105" s="2"/>
      <c r="BA105" s="2"/>
      <c r="BB105" s="2"/>
      <c r="BC105" s="2"/>
      <c r="BD105" s="2"/>
      <c r="BE105" s="2"/>
      <c r="BF105" s="2"/>
      <c r="BG105" s="2"/>
      <c r="BH105" s="2"/>
      <c r="BI105" s="2"/>
      <c r="BJ105" s="2"/>
      <c r="BK105" s="2"/>
      <c r="BL105" s="2"/>
      <c r="BM105" s="2"/>
    </row>
    <row r="106" spans="1:65">
      <c r="B106" s="136">
        <v>13</v>
      </c>
      <c r="D106" s="136" t="s">
        <v>659</v>
      </c>
      <c r="E106" s="137" t="str">
        <f>IFERROR(_xlfn.XLOOKUP(_xlfn.XLOOKUP(D106,FORM2.3!C111:C280,FORM2.3!I111:I280),'TABELAS AUXILIARES'!$E$8:$E$13,'TABELAS AUXILIARES'!$F$8:$F$13),"Por favor, preencha o campo")</f>
        <v>Por favor, preencha o campo</v>
      </c>
      <c r="F106" s="136"/>
      <c r="G106" s="136"/>
      <c r="H106" s="136"/>
      <c r="I106" s="136"/>
      <c r="J106" s="136"/>
      <c r="K106" s="135">
        <f>_xlfn.XLOOKUP(D106, FORM3GERAL!$C$7:$C$317,FORM3GERAL!$P$7:$P$317)</f>
        <v>0</v>
      </c>
      <c r="L106" s="134" t="str">
        <f ca="1">_xlfn.XLOOKUP(D106, FORM3GERAL!$C$7:$C$317,FORM3GERAL!$L$7:$L$317)</f>
        <v>Atrasado</v>
      </c>
      <c r="M106" s="2">
        <f t="shared" si="3"/>
        <v>0</v>
      </c>
    </row>
    <row r="107" spans="1:65">
      <c r="B107" s="136">
        <v>13</v>
      </c>
      <c r="C107" s="136"/>
      <c r="D107" s="136" t="s">
        <v>663</v>
      </c>
      <c r="E107" s="137" t="str">
        <f>IFERROR(_xlfn.XLOOKUP(_xlfn.XLOOKUP(D107,FORM2.3!C112:C281,FORM2.3!I112:I281),'TABELAS AUXILIARES'!$E$8:$E$13,'TABELAS AUXILIARES'!$F$8:$F$13),"Por favor, preencha o campo")</f>
        <v>Por favor, preencha o campo</v>
      </c>
      <c r="F107" s="136"/>
      <c r="G107" s="136"/>
      <c r="H107" s="136"/>
      <c r="I107" s="136"/>
      <c r="J107" s="136"/>
      <c r="K107" s="135">
        <f>_xlfn.XLOOKUP(D107, FORM3GERAL!$C$7:$C$317,FORM3GERAL!$P$7:$P$317)</f>
        <v>0</v>
      </c>
      <c r="L107" s="134" t="str">
        <f ca="1">_xlfn.XLOOKUP(D107, FORM3GERAL!$C$7:$C$317,FORM3GERAL!$L$7:$L$317)</f>
        <v>Atrasado</v>
      </c>
      <c r="M107" s="2">
        <f t="shared" si="3"/>
        <v>0</v>
      </c>
    </row>
    <row r="108" spans="1:65">
      <c r="B108" s="136">
        <v>13</v>
      </c>
      <c r="C108" s="136"/>
      <c r="D108" s="136" t="s">
        <v>656</v>
      </c>
      <c r="E108" s="137" t="str">
        <f>IFERROR(_xlfn.XLOOKUP(_xlfn.XLOOKUP(D108,FORM2.3!C113:C282,FORM2.3!I113:I282),'TABELAS AUXILIARES'!$E$8:$E$13,'TABELAS AUXILIARES'!$F$8:$F$13),"Por favor, preencha o campo")</f>
        <v>Por favor, preencha o campo</v>
      </c>
      <c r="F108" s="136"/>
      <c r="G108" s="136"/>
      <c r="H108" s="136"/>
      <c r="I108" s="136"/>
      <c r="J108" s="136"/>
      <c r="K108" s="135">
        <f>_xlfn.XLOOKUP(D108, FORM3GERAL!$C$7:$C$317,FORM3GERAL!$P$7:$P$317)</f>
        <v>0</v>
      </c>
      <c r="L108" s="134" t="str">
        <f ca="1">_xlfn.XLOOKUP(D108, FORM3GERAL!$C$7:$C$317,FORM3GERAL!$L$7:$L$317)</f>
        <v>Atrasado</v>
      </c>
      <c r="M108" s="2">
        <f t="shared" si="3"/>
        <v>0</v>
      </c>
    </row>
    <row r="109" spans="1:65">
      <c r="B109" s="136">
        <v>13</v>
      </c>
      <c r="C109" s="136"/>
      <c r="D109" s="136" t="s">
        <v>660</v>
      </c>
      <c r="E109" s="137" t="str">
        <f>IFERROR(_xlfn.XLOOKUP(_xlfn.XLOOKUP(D109,FORM2.3!C114:C283,FORM2.3!I114:I283),'TABELAS AUXILIARES'!$E$8:$E$13,'TABELAS AUXILIARES'!$F$8:$F$13),"Por favor, preencha o campo")</f>
        <v>Por favor, preencha o campo</v>
      </c>
      <c r="F109" s="136"/>
      <c r="G109" s="136"/>
      <c r="H109" s="136"/>
      <c r="I109" s="136"/>
      <c r="J109" s="136"/>
      <c r="K109" s="135">
        <f>_xlfn.XLOOKUP(D109, FORM3GERAL!$C$7:$C$317,FORM3GERAL!$P$7:$P$317)</f>
        <v>0</v>
      </c>
      <c r="L109" s="134" t="str">
        <f ca="1">_xlfn.XLOOKUP(D109, FORM3GERAL!$C$7:$C$317,FORM3GERAL!$L$7:$L$317)</f>
        <v>Atrasado</v>
      </c>
      <c r="M109" s="2">
        <f t="shared" si="3"/>
        <v>0</v>
      </c>
    </row>
    <row r="110" spans="1:65">
      <c r="B110" s="136">
        <v>13</v>
      </c>
      <c r="C110" s="136"/>
      <c r="D110" s="136" t="s">
        <v>673</v>
      </c>
      <c r="E110" s="137" t="str">
        <f>IFERROR(_xlfn.XLOOKUP(_xlfn.XLOOKUP(D110,FORM2.3!C115:C284,FORM2.3!I115:I284),'TABELAS AUXILIARES'!$E$8:$E$13,'TABELAS AUXILIARES'!$F$8:$F$13),"Por favor, preencha o campo")</f>
        <v>Por favor, preencha o campo</v>
      </c>
      <c r="F110" s="136"/>
      <c r="G110" s="136"/>
      <c r="H110" s="136"/>
      <c r="I110" s="136"/>
      <c r="J110" s="136"/>
      <c r="K110" s="135">
        <f>_xlfn.XLOOKUP(D110, FORM3GERAL!$C$7:$C$317,FORM3GERAL!$P$7:$P$317)</f>
        <v>0</v>
      </c>
      <c r="L110" s="134" t="str">
        <f ca="1">_xlfn.XLOOKUP(D110, FORM3GERAL!$C$7:$C$317,FORM3GERAL!$L$7:$L$317)</f>
        <v>Atrasado</v>
      </c>
      <c r="M110" s="2">
        <f t="shared" si="3"/>
        <v>0</v>
      </c>
    </row>
    <row r="111" spans="1:65">
      <c r="B111" s="136">
        <v>13</v>
      </c>
      <c r="C111" s="136"/>
      <c r="D111" s="136" t="s">
        <v>664</v>
      </c>
      <c r="E111" s="137" t="str">
        <f>IFERROR(_xlfn.XLOOKUP(_xlfn.XLOOKUP(D111,FORM2.3!C116:C285,FORM2.3!I116:I285),'TABELAS AUXILIARES'!$E$8:$E$13,'TABELAS AUXILIARES'!$F$8:$F$13),"Por favor, preencha o campo")</f>
        <v>Por favor, preencha o campo</v>
      </c>
      <c r="F111" s="136"/>
      <c r="G111" s="136"/>
      <c r="H111" s="136"/>
      <c r="I111" s="136"/>
      <c r="J111" s="136"/>
      <c r="K111" s="135">
        <f>_xlfn.XLOOKUP(D111, FORM3GERAL!$C$7:$C$317,FORM3GERAL!$P$7:$P$317)</f>
        <v>0</v>
      </c>
      <c r="L111" s="134" t="str">
        <f ca="1">_xlfn.XLOOKUP(D111, FORM3GERAL!$C$7:$C$317,FORM3GERAL!$L$7:$L$317)</f>
        <v>Atrasado</v>
      </c>
      <c r="M111" s="2">
        <f t="shared" si="3"/>
        <v>0</v>
      </c>
    </row>
    <row r="112" spans="1:65">
      <c r="B112" s="136">
        <v>13</v>
      </c>
      <c r="C112" s="136"/>
      <c r="D112" s="136" t="s">
        <v>667</v>
      </c>
      <c r="E112" s="137" t="str">
        <f>IFERROR(_xlfn.XLOOKUP(_xlfn.XLOOKUP(D112,FORM2.3!C117:C286,FORM2.3!I117:I286),'TABELAS AUXILIARES'!$E$8:$E$13,'TABELAS AUXILIARES'!$F$8:$F$13),"Por favor, preencha o campo")</f>
        <v>Por favor, preencha o campo</v>
      </c>
      <c r="F112" s="136"/>
      <c r="G112" s="136"/>
      <c r="H112" s="136"/>
      <c r="I112" s="136"/>
      <c r="J112" s="136"/>
      <c r="K112" s="135">
        <f>_xlfn.XLOOKUP(D112, FORM3GERAL!$C$7:$C$317,FORM3GERAL!$P$7:$P$317)</f>
        <v>0</v>
      </c>
      <c r="L112" s="134" t="str">
        <f ca="1">_xlfn.XLOOKUP(D112, FORM3GERAL!$C$7:$C$317,FORM3GERAL!$L$7:$L$317)</f>
        <v>Atrasado</v>
      </c>
      <c r="M112" s="2">
        <f t="shared" si="3"/>
        <v>0</v>
      </c>
    </row>
    <row r="113" spans="1:65">
      <c r="B113" s="136">
        <v>13</v>
      </c>
      <c r="C113" s="136"/>
      <c r="D113" s="136" t="s">
        <v>670</v>
      </c>
      <c r="E113" s="137" t="str">
        <f>IFERROR(_xlfn.XLOOKUP(_xlfn.XLOOKUP(D113,FORM2.3!C118:C287,FORM2.3!I118:I287),'TABELAS AUXILIARES'!$E$8:$E$13,'TABELAS AUXILIARES'!$F$8:$F$13),"Por favor, preencha o campo")</f>
        <v>Por favor, preencha o campo</v>
      </c>
      <c r="F113" s="136"/>
      <c r="G113" s="136"/>
      <c r="H113" s="136"/>
      <c r="I113" s="136"/>
      <c r="J113" s="136"/>
      <c r="K113" s="135">
        <f>_xlfn.XLOOKUP(D113, FORM3GERAL!$C$7:$C$317,FORM3GERAL!$P$7:$P$317)</f>
        <v>0</v>
      </c>
      <c r="L113" s="134" t="str">
        <f ca="1">_xlfn.XLOOKUP(D113, FORM3GERAL!$C$7:$C$317,FORM3GERAL!$L$7:$L$317)</f>
        <v>Atrasado</v>
      </c>
      <c r="M113" s="2">
        <f t="shared" si="3"/>
        <v>0</v>
      </c>
    </row>
    <row r="114" spans="1:65">
      <c r="B114" s="136">
        <v>13</v>
      </c>
      <c r="C114" s="136"/>
      <c r="D114" s="136" t="s">
        <v>674</v>
      </c>
      <c r="E114" s="137" t="str">
        <f>IFERROR(_xlfn.XLOOKUP(_xlfn.XLOOKUP(D114,FORM2.3!C119:C288,FORM2.3!I119:I288),'TABELAS AUXILIARES'!$E$8:$E$13,'TABELAS AUXILIARES'!$F$8:$F$13),"Por favor, preencha o campo")</f>
        <v>Por favor, preencha o campo</v>
      </c>
      <c r="F114" s="136"/>
      <c r="G114" s="136"/>
      <c r="H114" s="136"/>
      <c r="I114" s="136"/>
      <c r="J114" s="136"/>
      <c r="K114" s="135">
        <f>_xlfn.XLOOKUP(D114, FORM3GERAL!$C$7:$C$317,FORM3GERAL!$P$7:$P$317)</f>
        <v>0</v>
      </c>
      <c r="L114" s="134" t="str">
        <f ca="1">_xlfn.XLOOKUP(D114, FORM3GERAL!$C$7:$C$317,FORM3GERAL!$L$7:$L$317)</f>
        <v>Atrasado</v>
      </c>
      <c r="M114" s="2">
        <f t="shared" si="3"/>
        <v>0</v>
      </c>
    </row>
    <row r="115" spans="1:65">
      <c r="B115" s="136">
        <v>13</v>
      </c>
      <c r="C115" s="136"/>
      <c r="D115" s="136" t="s">
        <v>685</v>
      </c>
      <c r="E115" s="137" t="str">
        <f>IFERROR(_xlfn.XLOOKUP(_xlfn.XLOOKUP(D115,FORM2.3!C120:C289,FORM2.3!I120:I289),'TABELAS AUXILIARES'!$E$8:$E$13,'TABELAS AUXILIARES'!$F$8:$F$13),"Por favor, preencha o campo")</f>
        <v>Por favor, preencha o campo</v>
      </c>
      <c r="F115" s="136"/>
      <c r="G115" s="136"/>
      <c r="H115" s="136"/>
      <c r="I115" s="136"/>
      <c r="J115" s="136"/>
      <c r="K115" s="135">
        <f>_xlfn.XLOOKUP(D115, FORM3GERAL!$C$7:$C$317,FORM3GERAL!$P$7:$P$317)</f>
        <v>0</v>
      </c>
      <c r="L115" s="134" t="str">
        <f ca="1">_xlfn.XLOOKUP(D115, FORM3GERAL!$C$7:$C$317,FORM3GERAL!$L$7:$L$317)</f>
        <v>Atrasado</v>
      </c>
      <c r="M115" s="2">
        <f t="shared" si="3"/>
        <v>0</v>
      </c>
    </row>
    <row r="116" spans="1:65" s="138" customFormat="1">
      <c r="A116" s="2"/>
      <c r="B116" s="141">
        <v>14</v>
      </c>
      <c r="C116" s="144" t="str">
        <f>FORM2.3!K133</f>
        <v>Selecione sua Resposta</v>
      </c>
      <c r="D116" s="141" t="s">
        <v>689</v>
      </c>
      <c r="E116" s="143" t="str">
        <f>IFERROR(_xlfn.XLOOKUP(_xlfn.XLOOKUP(D116,FORM2.3!C121:C290,FORM2.3!I121:I290),'TABELAS AUXILIARES'!$E$8:$E$13,'TABELAS AUXILIARES'!$F$8:$F$13),"Por favor, preencha o campo")</f>
        <v>Por favor, preencha o campo</v>
      </c>
      <c r="F116" s="142" t="str">
        <f>IFERROR(IF(COUNTIF(E116:E124,"Por favor, preencha o campo")&gt;0, "Por favor preencha todas as medidas e controles",(SUMIF(E116:E124,"&gt;=0")/(COUNTA(E116:E124)-COUNTIF(E116:E124,'TABELAS AUXILIARES'!$F$13))/2)*(1+C116*1/5)),"Preencha todos os campos")</f>
        <v>Por favor preencha todas as medidas e controles</v>
      </c>
      <c r="G116" s="141"/>
      <c r="H116" s="141"/>
      <c r="I116" s="141"/>
      <c r="J116" s="141"/>
      <c r="K116" s="140">
        <f>_xlfn.XLOOKUP(D116, FORM3GERAL!$C$7:$C$317,FORM3GERAL!$P$7:$P$317)</f>
        <v>1</v>
      </c>
      <c r="L116" s="139" t="str">
        <f ca="1">_xlfn.XLOOKUP(D116, FORM3GERAL!$C$7:$C$317,FORM3GERAL!$L$7:$L$317)</f>
        <v>Atrasado</v>
      </c>
      <c r="M116" s="138">
        <f t="shared" ca="1" si="3"/>
        <v>0</v>
      </c>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c r="AW116" s="2"/>
      <c r="AX116" s="2"/>
      <c r="AY116" s="2"/>
      <c r="AZ116" s="2"/>
      <c r="BA116" s="2"/>
      <c r="BB116" s="2"/>
      <c r="BC116" s="2"/>
      <c r="BD116" s="2"/>
      <c r="BE116" s="2"/>
      <c r="BF116" s="2"/>
      <c r="BG116" s="2"/>
      <c r="BH116" s="2"/>
      <c r="BI116" s="2"/>
      <c r="BJ116" s="2"/>
      <c r="BK116" s="2"/>
      <c r="BL116" s="2"/>
      <c r="BM116" s="2"/>
    </row>
    <row r="117" spans="1:65">
      <c r="B117" s="136">
        <v>14</v>
      </c>
      <c r="D117" s="136" t="s">
        <v>692</v>
      </c>
      <c r="E117" s="137" t="str">
        <f>IFERROR(_xlfn.XLOOKUP(_xlfn.XLOOKUP(D117,FORM2.3!C122:C291,FORM2.3!I122:I291),'TABELAS AUXILIARES'!$E$8:$E$13,'TABELAS AUXILIARES'!$F$8:$F$13),"Por favor, preencha o campo")</f>
        <v>Por favor, preencha o campo</v>
      </c>
      <c r="F117" s="136"/>
      <c r="G117" s="136"/>
      <c r="H117" s="136"/>
      <c r="I117" s="136"/>
      <c r="J117" s="136"/>
      <c r="K117" s="135">
        <f>_xlfn.XLOOKUP(D117, FORM3GERAL!$C$7:$C$317,FORM3GERAL!$P$7:$P$317)</f>
        <v>1</v>
      </c>
      <c r="L117" s="134" t="str">
        <f ca="1">_xlfn.XLOOKUP(D117, FORM3GERAL!$C$7:$C$317,FORM3GERAL!$L$7:$L$317)</f>
        <v>Atrasado</v>
      </c>
      <c r="M117" s="2">
        <f t="shared" ca="1" si="3"/>
        <v>0</v>
      </c>
    </row>
    <row r="118" spans="1:65">
      <c r="B118" s="136">
        <v>14</v>
      </c>
      <c r="C118" s="136"/>
      <c r="D118" s="136" t="s">
        <v>695</v>
      </c>
      <c r="E118" s="137" t="str">
        <f>IFERROR(_xlfn.XLOOKUP(_xlfn.XLOOKUP(D118,FORM2.3!C123:C292,FORM2.3!I123:I292),'TABELAS AUXILIARES'!$E$8:$E$13,'TABELAS AUXILIARES'!$F$8:$F$13),"Por favor, preencha o campo")</f>
        <v>Por favor, preencha o campo</v>
      </c>
      <c r="F118" s="136"/>
      <c r="G118" s="136"/>
      <c r="H118" s="136"/>
      <c r="I118" s="136"/>
      <c r="J118" s="136"/>
      <c r="K118" s="135">
        <f>_xlfn.XLOOKUP(D118, FORM3GERAL!$C$7:$C$317,FORM3GERAL!$P$7:$P$317)</f>
        <v>1</v>
      </c>
      <c r="L118" s="134" t="str">
        <f ca="1">_xlfn.XLOOKUP(D118, FORM3GERAL!$C$7:$C$317,FORM3GERAL!$L$7:$L$317)</f>
        <v>Atrasado</v>
      </c>
      <c r="M118" s="2">
        <f t="shared" ca="1" si="3"/>
        <v>0</v>
      </c>
    </row>
    <row r="119" spans="1:65">
      <c r="B119" s="136">
        <v>14</v>
      </c>
      <c r="C119" s="136"/>
      <c r="D119" s="136" t="s">
        <v>698</v>
      </c>
      <c r="E119" s="137" t="str">
        <f>IFERROR(_xlfn.XLOOKUP(_xlfn.XLOOKUP(D119,FORM2.3!C124:C293,FORM2.3!I124:I293),'TABELAS AUXILIARES'!$E$8:$E$13,'TABELAS AUXILIARES'!$F$8:$F$13),"Por favor, preencha o campo")</f>
        <v>Por favor, preencha o campo</v>
      </c>
      <c r="F119" s="136"/>
      <c r="G119" s="136"/>
      <c r="H119" s="136"/>
      <c r="I119" s="136"/>
      <c r="J119" s="136"/>
      <c r="K119" s="135">
        <f>_xlfn.XLOOKUP(D119, FORM3GERAL!$C$7:$C$317,FORM3GERAL!$P$7:$P$317)</f>
        <v>1</v>
      </c>
      <c r="L119" s="134" t="str">
        <f ca="1">_xlfn.XLOOKUP(D119, FORM3GERAL!$C$7:$C$317,FORM3GERAL!$L$7:$L$317)</f>
        <v>Atrasado</v>
      </c>
      <c r="M119" s="2">
        <f t="shared" ca="1" si="3"/>
        <v>0</v>
      </c>
    </row>
    <row r="120" spans="1:65">
      <c r="B120" s="136">
        <v>14</v>
      </c>
      <c r="C120" s="136"/>
      <c r="D120" s="136" t="s">
        <v>701</v>
      </c>
      <c r="E120" s="137" t="str">
        <f>IFERROR(_xlfn.XLOOKUP(_xlfn.XLOOKUP(D120,FORM2.3!C125:C294,FORM2.3!I125:I294),'TABELAS AUXILIARES'!$E$8:$E$13,'TABELAS AUXILIARES'!$F$8:$F$13),"Por favor, preencha o campo")</f>
        <v>Por favor, preencha o campo</v>
      </c>
      <c r="F120" s="136"/>
      <c r="G120" s="136"/>
      <c r="H120" s="136"/>
      <c r="I120" s="136"/>
      <c r="J120" s="136"/>
      <c r="K120" s="135">
        <f>_xlfn.XLOOKUP(D120, FORM3GERAL!$C$7:$C$317,FORM3GERAL!$P$7:$P$317)</f>
        <v>1</v>
      </c>
      <c r="L120" s="134" t="str">
        <f ca="1">_xlfn.XLOOKUP(D120, FORM3GERAL!$C$7:$C$317,FORM3GERAL!$L$7:$L$317)</f>
        <v>Atrasado</v>
      </c>
      <c r="M120" s="2">
        <f t="shared" ca="1" si="3"/>
        <v>0</v>
      </c>
    </row>
    <row r="121" spans="1:65">
      <c r="B121" s="136">
        <v>14</v>
      </c>
      <c r="C121" s="136"/>
      <c r="D121" s="136" t="s">
        <v>704</v>
      </c>
      <c r="E121" s="137" t="str">
        <f>IFERROR(_xlfn.XLOOKUP(_xlfn.XLOOKUP(D121,FORM2.3!C126:C295,FORM2.3!I126:I295),'TABELAS AUXILIARES'!$E$8:$E$13,'TABELAS AUXILIARES'!$F$8:$F$13),"Por favor, preencha o campo")</f>
        <v>Por favor, preencha o campo</v>
      </c>
      <c r="F121" s="136"/>
      <c r="G121" s="136"/>
      <c r="H121" s="136"/>
      <c r="I121" s="136"/>
      <c r="J121" s="136"/>
      <c r="K121" s="135">
        <f>_xlfn.XLOOKUP(D121, FORM3GERAL!$C$7:$C$317,FORM3GERAL!$P$7:$P$317)</f>
        <v>1</v>
      </c>
      <c r="L121" s="134" t="str">
        <f ca="1">_xlfn.XLOOKUP(D121, FORM3GERAL!$C$7:$C$317,FORM3GERAL!$L$7:$L$317)</f>
        <v>Atrasado</v>
      </c>
      <c r="M121" s="2">
        <f t="shared" ca="1" si="3"/>
        <v>0</v>
      </c>
    </row>
    <row r="122" spans="1:65">
      <c r="B122" s="136">
        <v>14</v>
      </c>
      <c r="C122" s="136"/>
      <c r="D122" s="136" t="s">
        <v>707</v>
      </c>
      <c r="E122" s="137" t="str">
        <f>IFERROR(_xlfn.XLOOKUP(_xlfn.XLOOKUP(D122,FORM2.3!C127:C296,FORM2.3!I127:I296),'TABELAS AUXILIARES'!$E$8:$E$13,'TABELAS AUXILIARES'!$F$8:$F$13),"Por favor, preencha o campo")</f>
        <v>Por favor, preencha o campo</v>
      </c>
      <c r="F122" s="136"/>
      <c r="G122" s="136"/>
      <c r="H122" s="136"/>
      <c r="I122" s="136"/>
      <c r="J122" s="136"/>
      <c r="K122" s="135">
        <f>_xlfn.XLOOKUP(D122, FORM3GERAL!$C$7:$C$317,FORM3GERAL!$P$7:$P$317)</f>
        <v>1</v>
      </c>
      <c r="L122" s="134" t="str">
        <f ca="1">_xlfn.XLOOKUP(D122, FORM3GERAL!$C$7:$C$317,FORM3GERAL!$L$7:$L$317)</f>
        <v>Atrasado</v>
      </c>
      <c r="M122" s="2">
        <f t="shared" ca="1" si="3"/>
        <v>0</v>
      </c>
    </row>
    <row r="123" spans="1:65">
      <c r="B123" s="136">
        <v>14</v>
      </c>
      <c r="C123" s="136"/>
      <c r="D123" s="136" t="s">
        <v>710</v>
      </c>
      <c r="E123" s="137" t="str">
        <f>IFERROR(_xlfn.XLOOKUP(_xlfn.XLOOKUP(D123,FORM2.3!C128:C297,FORM2.3!I128:I297),'TABELAS AUXILIARES'!$E$8:$E$13,'TABELAS AUXILIARES'!$F$8:$F$13),"Por favor, preencha o campo")</f>
        <v>Por favor, preencha o campo</v>
      </c>
      <c r="F123" s="136"/>
      <c r="G123" s="136"/>
      <c r="H123" s="136"/>
      <c r="I123" s="136"/>
      <c r="J123" s="136"/>
      <c r="K123" s="135">
        <f>_xlfn.XLOOKUP(D123, FORM3GERAL!$C$7:$C$317,FORM3GERAL!$P$7:$P$317)</f>
        <v>1</v>
      </c>
      <c r="L123" s="134" t="str">
        <f ca="1">_xlfn.XLOOKUP(D123, FORM3GERAL!$C$7:$C$317,FORM3GERAL!$L$7:$L$317)</f>
        <v>Atrasado</v>
      </c>
      <c r="M123" s="2">
        <f t="shared" ca="1" si="3"/>
        <v>0</v>
      </c>
    </row>
    <row r="124" spans="1:65">
      <c r="B124" s="136">
        <v>14</v>
      </c>
      <c r="C124" s="136"/>
      <c r="D124" s="136" t="s">
        <v>713</v>
      </c>
      <c r="E124" s="137" t="str">
        <f>IFERROR(_xlfn.XLOOKUP(_xlfn.XLOOKUP(D124,FORM2.3!C129:C298,FORM2.3!I129:I298),'TABELAS AUXILIARES'!$E$8:$E$13,'TABELAS AUXILIARES'!$F$8:$F$13),"Por favor, preencha o campo")</f>
        <v>Por favor, preencha o campo</v>
      </c>
      <c r="F124" s="136"/>
      <c r="G124" s="136"/>
      <c r="H124" s="136"/>
      <c r="I124" s="136"/>
      <c r="J124" s="136"/>
      <c r="K124" s="135">
        <f>_xlfn.XLOOKUP(D124, FORM3GERAL!$C$7:$C$317,FORM3GERAL!$P$7:$P$317)</f>
        <v>0</v>
      </c>
      <c r="L124" s="134" t="str">
        <f ca="1">_xlfn.XLOOKUP(D124, FORM3GERAL!$C$7:$C$317,FORM3GERAL!$L$7:$L$317)</f>
        <v>Atrasado</v>
      </c>
      <c r="M124" s="2">
        <f t="shared" si="3"/>
        <v>0</v>
      </c>
    </row>
    <row r="125" spans="1:65" s="138" customFormat="1">
      <c r="A125" s="2"/>
      <c r="B125" s="141">
        <v>15</v>
      </c>
      <c r="C125" s="144" t="str">
        <f>FORM2.3!K143</f>
        <v>Selecione sua Resposta</v>
      </c>
      <c r="D125" s="141" t="s">
        <v>717</v>
      </c>
      <c r="E125" s="143" t="str">
        <f>IFERROR(_xlfn.XLOOKUP(_xlfn.XLOOKUP(D125,FORM2.3!C130:C299,FORM2.3!I130:I299),'TABELAS AUXILIARES'!$E$8:$E$13,'TABELAS AUXILIARES'!$F$8:$F$13),"Por favor, preencha o campo")</f>
        <v>Por favor, preencha o campo</v>
      </c>
      <c r="F125" s="142" t="str">
        <f>IFERROR(IF(COUNTIF(E125:E131,"Por favor, preencha o campo")&gt;0, "Por favor preencha todas as medidas e controles",(SUMIF(E125:E131,"&gt;=0")/(COUNTA(E125:E131)-COUNTIF(E125:E131,'TABELAS AUXILIARES'!$F$13))/2)*(1+C125*1/5)),"Preencha todos os campos")</f>
        <v>Por favor preencha todas as medidas e controles</v>
      </c>
      <c r="G125" s="141"/>
      <c r="H125" s="141"/>
      <c r="I125" s="141"/>
      <c r="J125" s="141"/>
      <c r="K125" s="140">
        <f>_xlfn.XLOOKUP(D125, FORM3GERAL!$C$7:$C$317,FORM3GERAL!$P$7:$P$317)</f>
        <v>1</v>
      </c>
      <c r="L125" s="139" t="str">
        <f ca="1">_xlfn.XLOOKUP(D125, FORM3GERAL!$C$7:$C$317,FORM3GERAL!$L$7:$L$317)</f>
        <v>Atrasado</v>
      </c>
      <c r="M125" s="138">
        <f t="shared" ca="1" si="3"/>
        <v>0</v>
      </c>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c r="AW125" s="2"/>
      <c r="AX125" s="2"/>
      <c r="AY125" s="2"/>
      <c r="AZ125" s="2"/>
      <c r="BA125" s="2"/>
      <c r="BB125" s="2"/>
      <c r="BC125" s="2"/>
      <c r="BD125" s="2"/>
      <c r="BE125" s="2"/>
      <c r="BF125" s="2"/>
      <c r="BG125" s="2"/>
      <c r="BH125" s="2"/>
      <c r="BI125" s="2"/>
      <c r="BJ125" s="2"/>
      <c r="BK125" s="2"/>
      <c r="BL125" s="2"/>
      <c r="BM125" s="2"/>
    </row>
    <row r="126" spans="1:65">
      <c r="B126" s="136">
        <v>15</v>
      </c>
      <c r="D126" s="136" t="s">
        <v>720</v>
      </c>
      <c r="E126" s="137" t="str">
        <f>IFERROR(_xlfn.XLOOKUP(_xlfn.XLOOKUP(D126,FORM2.3!C131:C300,FORM2.3!I131:I300),'TABELAS AUXILIARES'!$E$8:$E$13,'TABELAS AUXILIARES'!$F$8:$F$13),"Por favor, preencha o campo")</f>
        <v>Por favor, preencha o campo</v>
      </c>
      <c r="F126" s="136"/>
      <c r="G126" s="136"/>
      <c r="H126" s="136"/>
      <c r="I126" s="136"/>
      <c r="J126" s="136"/>
      <c r="K126" s="135">
        <f>_xlfn.XLOOKUP(D126, FORM3GERAL!$C$7:$C$317,FORM3GERAL!$P$7:$P$317)</f>
        <v>0</v>
      </c>
      <c r="L126" s="134" t="str">
        <f ca="1">_xlfn.XLOOKUP(D126, FORM3GERAL!$C$7:$C$317,FORM3GERAL!$L$7:$L$317)</f>
        <v>Atrasado</v>
      </c>
      <c r="M126" s="2">
        <f t="shared" si="3"/>
        <v>0</v>
      </c>
    </row>
    <row r="127" spans="1:65">
      <c r="B127" s="136">
        <v>15</v>
      </c>
      <c r="C127" s="136"/>
      <c r="D127" s="136" t="s">
        <v>723</v>
      </c>
      <c r="E127" s="137" t="str">
        <f>IFERROR(_xlfn.XLOOKUP(_xlfn.XLOOKUP(D127,FORM2.3!C132:C301,FORM2.3!I132:I301),'TABELAS AUXILIARES'!$E$8:$E$13,'TABELAS AUXILIARES'!$F$8:$F$13),"Por favor, preencha o campo")</f>
        <v>Por favor, preencha o campo</v>
      </c>
      <c r="F127" s="136"/>
      <c r="G127" s="136"/>
      <c r="H127" s="136"/>
      <c r="I127" s="136"/>
      <c r="J127" s="136"/>
      <c r="K127" s="135">
        <f>_xlfn.XLOOKUP(D127, FORM3GERAL!$C$7:$C$317,FORM3GERAL!$P$7:$P$317)</f>
        <v>0</v>
      </c>
      <c r="L127" s="134" t="str">
        <f ca="1">_xlfn.XLOOKUP(D127, FORM3GERAL!$C$7:$C$317,FORM3GERAL!$L$7:$L$317)</f>
        <v>Atrasado</v>
      </c>
      <c r="M127" s="2">
        <f t="shared" si="3"/>
        <v>0</v>
      </c>
    </row>
    <row r="128" spans="1:65">
      <c r="B128" s="136">
        <v>15</v>
      </c>
      <c r="C128" s="136"/>
      <c r="D128" s="136" t="s">
        <v>726</v>
      </c>
      <c r="E128" s="137" t="str">
        <f>IFERROR(_xlfn.XLOOKUP(_xlfn.XLOOKUP(D128,FORM2.3!C133:C302,FORM2.3!I133:I302),'TABELAS AUXILIARES'!$E$8:$E$13,'TABELAS AUXILIARES'!$F$8:$F$13),"Por favor, preencha o campo")</f>
        <v>Por favor, preencha o campo</v>
      </c>
      <c r="F128" s="136"/>
      <c r="G128" s="136"/>
      <c r="H128" s="136"/>
      <c r="I128" s="136"/>
      <c r="J128" s="136"/>
      <c r="K128" s="135">
        <f>_xlfn.XLOOKUP(D128, FORM3GERAL!$C$7:$C$317,FORM3GERAL!$P$7:$P$317)</f>
        <v>0</v>
      </c>
      <c r="L128" s="134" t="str">
        <f ca="1">_xlfn.XLOOKUP(D128, FORM3GERAL!$C$7:$C$317,FORM3GERAL!$L$7:$L$317)</f>
        <v>Atrasado</v>
      </c>
      <c r="M128" s="2">
        <f t="shared" si="3"/>
        <v>0</v>
      </c>
    </row>
    <row r="129" spans="1:65">
      <c r="B129" s="136">
        <v>15</v>
      </c>
      <c r="C129" s="136"/>
      <c r="D129" s="136" t="s">
        <v>727</v>
      </c>
      <c r="E129" s="137" t="str">
        <f>IFERROR(_xlfn.XLOOKUP(_xlfn.XLOOKUP(D129,FORM2.3!C134:C303,FORM2.3!I134:I303),'TABELAS AUXILIARES'!$E$8:$E$13,'TABELAS AUXILIARES'!$F$8:$F$13),"Por favor, preencha o campo")</f>
        <v>Por favor, preencha o campo</v>
      </c>
      <c r="F129" s="136"/>
      <c r="G129" s="136"/>
      <c r="H129" s="136"/>
      <c r="I129" s="136"/>
      <c r="J129" s="136"/>
      <c r="K129" s="135">
        <f>_xlfn.XLOOKUP(D129, FORM3GERAL!$C$7:$C$317,FORM3GERAL!$P$7:$P$317)</f>
        <v>0</v>
      </c>
      <c r="L129" s="134" t="str">
        <f ca="1">_xlfn.XLOOKUP(D129, FORM3GERAL!$C$7:$C$317,FORM3GERAL!$L$7:$L$317)</f>
        <v>Atrasado</v>
      </c>
      <c r="M129" s="2">
        <f t="shared" si="3"/>
        <v>0</v>
      </c>
    </row>
    <row r="130" spans="1:65">
      <c r="B130" s="136">
        <v>15</v>
      </c>
      <c r="C130" s="136"/>
      <c r="D130" s="136" t="s">
        <v>732</v>
      </c>
      <c r="E130" s="137" t="str">
        <f>IFERROR(_xlfn.XLOOKUP(_xlfn.XLOOKUP(D130,FORM2.3!C135:C304,FORM2.3!I135:I304),'TABELAS AUXILIARES'!$E$8:$E$13,'TABELAS AUXILIARES'!$F$8:$F$13),"Por favor, preencha o campo")</f>
        <v>Por favor, preencha o campo</v>
      </c>
      <c r="F130" s="136"/>
      <c r="G130" s="136"/>
      <c r="H130" s="136"/>
      <c r="I130" s="136"/>
      <c r="J130" s="136"/>
      <c r="K130" s="135">
        <f>_xlfn.XLOOKUP(D130, FORM3GERAL!$C$7:$C$317,FORM3GERAL!$P$7:$P$317)</f>
        <v>0</v>
      </c>
      <c r="L130" s="134" t="str">
        <f ca="1">_xlfn.XLOOKUP(D130, FORM3GERAL!$C$7:$C$317,FORM3GERAL!$L$7:$L$317)</f>
        <v>Atrasado</v>
      </c>
      <c r="M130" s="2">
        <f t="shared" si="3"/>
        <v>0</v>
      </c>
    </row>
    <row r="131" spans="1:65">
      <c r="B131" s="136">
        <v>15</v>
      </c>
      <c r="C131" s="136"/>
      <c r="D131" s="136" t="s">
        <v>733</v>
      </c>
      <c r="E131" s="137" t="str">
        <f>IFERROR(_xlfn.XLOOKUP(_xlfn.XLOOKUP(D131,FORM2.3!C136:C305,FORM2.3!I136:I305),'TABELAS AUXILIARES'!$E$8:$E$13,'TABELAS AUXILIARES'!$F$8:$F$13),"Por favor, preencha o campo")</f>
        <v>Por favor, preencha o campo</v>
      </c>
      <c r="F131" s="136"/>
      <c r="G131" s="136"/>
      <c r="H131" s="136"/>
      <c r="I131" s="136"/>
      <c r="J131" s="136"/>
      <c r="K131" s="135">
        <f>_xlfn.XLOOKUP(D131, FORM3GERAL!$C$7:$C$317,FORM3GERAL!$P$7:$P$317)</f>
        <v>0</v>
      </c>
      <c r="L131" s="134" t="str">
        <f ca="1">_xlfn.XLOOKUP(D131, FORM3GERAL!$C$7:$C$317,FORM3GERAL!$L$7:$L$317)</f>
        <v>Atrasado</v>
      </c>
      <c r="M131" s="2">
        <f t="shared" si="3"/>
        <v>0</v>
      </c>
    </row>
    <row r="132" spans="1:65" s="138" customFormat="1">
      <c r="A132" s="2"/>
      <c r="B132" s="141">
        <v>16</v>
      </c>
      <c r="C132" s="144" t="str">
        <f>FORM2.3!K151</f>
        <v>Selecione sua Resposta</v>
      </c>
      <c r="D132" s="141" t="s">
        <v>739</v>
      </c>
      <c r="E132" s="143" t="str">
        <f>IFERROR(_xlfn.XLOOKUP(_xlfn.XLOOKUP(D132,FORM2.3!C137:C306,FORM2.3!I137:I306),'TABELAS AUXILIARES'!$E$8:$E$13,'TABELAS AUXILIARES'!$F$8:$F$13),"Por favor, preencha o campo")</f>
        <v>Por favor, preencha o campo</v>
      </c>
      <c r="F132" s="142" t="str">
        <f>IFERROR(IF(COUNTIF(E132:E145,"Por favor, preencha o campo")&gt;0, "Por favor preencha todas as medidas e controles",(SUMIF(E132:E145,"&gt;=0")/(COUNTA(E132:E145)-COUNTIF(E132:E145,'TABELAS AUXILIARES'!$F$13))/2)*(1+C132*1/5)),"Preencha todos os campos")</f>
        <v>Por favor preencha todas as medidas e controles</v>
      </c>
      <c r="G132" s="141"/>
      <c r="H132" s="141"/>
      <c r="I132" s="141"/>
      <c r="J132" s="141"/>
      <c r="K132" s="140">
        <f>_xlfn.XLOOKUP(D132, FORM3GERAL!$C$7:$C$317,FORM3GERAL!$P$7:$P$317)</f>
        <v>0</v>
      </c>
      <c r="L132" s="139" t="str">
        <f ca="1">_xlfn.XLOOKUP(D132, FORM3GERAL!$C$7:$C$317,FORM3GERAL!$L$7:$L$317)</f>
        <v>Atrasado</v>
      </c>
      <c r="M132" s="138">
        <f t="shared" si="3"/>
        <v>0</v>
      </c>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c r="AW132" s="2"/>
      <c r="AX132" s="2"/>
      <c r="AY132" s="2"/>
      <c r="AZ132" s="2"/>
      <c r="BA132" s="2"/>
      <c r="BB132" s="2"/>
      <c r="BC132" s="2"/>
      <c r="BD132" s="2"/>
      <c r="BE132" s="2"/>
      <c r="BF132" s="2"/>
      <c r="BG132" s="2"/>
      <c r="BH132" s="2"/>
      <c r="BI132" s="2"/>
      <c r="BJ132" s="2"/>
      <c r="BK132" s="2"/>
      <c r="BL132" s="2"/>
      <c r="BM132" s="2"/>
    </row>
    <row r="133" spans="1:65">
      <c r="B133" s="136">
        <v>16</v>
      </c>
      <c r="D133" s="136" t="s">
        <v>742</v>
      </c>
      <c r="E133" s="137" t="str">
        <f>IFERROR(_xlfn.XLOOKUP(_xlfn.XLOOKUP(D133,FORM2.3!C138:C307,FORM2.3!I138:I307),'TABELAS AUXILIARES'!$E$8:$E$13,'TABELAS AUXILIARES'!$F$8:$F$13),"Por favor, preencha o campo")</f>
        <v>Por favor, preencha o campo</v>
      </c>
      <c r="F133" s="136"/>
      <c r="G133" s="136"/>
      <c r="H133" s="136"/>
      <c r="I133" s="136"/>
      <c r="J133" s="136"/>
      <c r="K133" s="135">
        <f>_xlfn.XLOOKUP(D133, FORM3GERAL!$C$7:$C$317,FORM3GERAL!$P$7:$P$317)</f>
        <v>0</v>
      </c>
      <c r="L133" s="134" t="str">
        <f ca="1">_xlfn.XLOOKUP(D133, FORM3GERAL!$C$7:$C$317,FORM3GERAL!$L$7:$L$317)</f>
        <v>Atrasado</v>
      </c>
      <c r="M133" s="2">
        <f t="shared" si="3"/>
        <v>0</v>
      </c>
    </row>
    <row r="134" spans="1:65">
      <c r="B134" s="136">
        <v>16</v>
      </c>
      <c r="C134" s="136"/>
      <c r="D134" s="136" t="s">
        <v>745</v>
      </c>
      <c r="E134" s="137" t="str">
        <f>IFERROR(_xlfn.XLOOKUP(_xlfn.XLOOKUP(D134,FORM2.3!C139:C308,FORM2.3!I139:I308),'TABELAS AUXILIARES'!$E$8:$E$13,'TABELAS AUXILIARES'!$F$8:$F$13),"Por favor, preencha o campo")</f>
        <v>Por favor, preencha o campo</v>
      </c>
      <c r="F134" s="136"/>
      <c r="G134" s="136"/>
      <c r="H134" s="136"/>
      <c r="I134" s="136"/>
      <c r="J134" s="136"/>
      <c r="K134" s="135">
        <f>_xlfn.XLOOKUP(D134, FORM3GERAL!$C$7:$C$317,FORM3GERAL!$P$7:$P$317)</f>
        <v>0</v>
      </c>
      <c r="L134" s="134" t="str">
        <f ca="1">_xlfn.XLOOKUP(D134, FORM3GERAL!$C$7:$C$317,FORM3GERAL!$L$7:$L$317)</f>
        <v>Atrasado</v>
      </c>
      <c r="M134" s="2">
        <f t="shared" si="3"/>
        <v>0</v>
      </c>
    </row>
    <row r="135" spans="1:65">
      <c r="B135" s="136">
        <v>16</v>
      </c>
      <c r="C135" s="136"/>
      <c r="D135" s="136" t="s">
        <v>748</v>
      </c>
      <c r="E135" s="137" t="str">
        <f>IFERROR(_xlfn.XLOOKUP(_xlfn.XLOOKUP(D135,FORM2.3!C140:C309,FORM2.3!I140:I309),'TABELAS AUXILIARES'!$E$8:$E$13,'TABELAS AUXILIARES'!$F$8:$F$13),"Por favor, preencha o campo")</f>
        <v>Por favor, preencha o campo</v>
      </c>
      <c r="F135" s="136"/>
      <c r="G135" s="136"/>
      <c r="H135" s="136"/>
      <c r="I135" s="136"/>
      <c r="J135" s="136"/>
      <c r="K135" s="135">
        <f>_xlfn.XLOOKUP(D135, FORM3GERAL!$C$7:$C$317,FORM3GERAL!$P$7:$P$317)</f>
        <v>0</v>
      </c>
      <c r="L135" s="134" t="str">
        <f ca="1">_xlfn.XLOOKUP(D135, FORM3GERAL!$C$7:$C$317,FORM3GERAL!$L$7:$L$317)</f>
        <v>Atrasado</v>
      </c>
      <c r="M135" s="2">
        <f t="shared" ref="M135:M159" si="4">IF(K135=1,IF(L135="Concluído",1,0),0)</f>
        <v>0</v>
      </c>
    </row>
    <row r="136" spans="1:65">
      <c r="B136" s="136">
        <v>16</v>
      </c>
      <c r="C136" s="136"/>
      <c r="D136" s="136" t="s">
        <v>751</v>
      </c>
      <c r="E136" s="137" t="str">
        <f>IFERROR(_xlfn.XLOOKUP(_xlfn.XLOOKUP(D136,FORM2.3!C141:C310,FORM2.3!I141:I310),'TABELAS AUXILIARES'!$E$8:$E$13,'TABELAS AUXILIARES'!$F$8:$F$13),"Por favor, preencha o campo")</f>
        <v>Por favor, preencha o campo</v>
      </c>
      <c r="F136" s="136"/>
      <c r="G136" s="136"/>
      <c r="H136" s="136"/>
      <c r="I136" s="136"/>
      <c r="J136" s="136"/>
      <c r="K136" s="135">
        <f>_xlfn.XLOOKUP(D136, FORM3GERAL!$C$7:$C$317,FORM3GERAL!$P$7:$P$317)</f>
        <v>0</v>
      </c>
      <c r="L136" s="134" t="str">
        <f ca="1">_xlfn.XLOOKUP(D136, FORM3GERAL!$C$7:$C$317,FORM3GERAL!$L$7:$L$317)</f>
        <v>Atrasado</v>
      </c>
      <c r="M136" s="2">
        <f t="shared" si="4"/>
        <v>0</v>
      </c>
    </row>
    <row r="137" spans="1:65">
      <c r="B137" s="136">
        <v>16</v>
      </c>
      <c r="C137" s="136"/>
      <c r="D137" s="136" t="s">
        <v>754</v>
      </c>
      <c r="E137" s="137" t="str">
        <f>IFERROR(_xlfn.XLOOKUP(_xlfn.XLOOKUP(D137,FORM2.3!C142:C311,FORM2.3!I142:I311),'TABELAS AUXILIARES'!$E$8:$E$13,'TABELAS AUXILIARES'!$F$8:$F$13),"Por favor, preencha o campo")</f>
        <v>Por favor, preencha o campo</v>
      </c>
      <c r="F137" s="136"/>
      <c r="G137" s="136"/>
      <c r="H137" s="136"/>
      <c r="I137" s="136"/>
      <c r="J137" s="136"/>
      <c r="K137" s="135">
        <f>_xlfn.XLOOKUP(D137, FORM3GERAL!$C$7:$C$317,FORM3GERAL!$P$7:$P$317)</f>
        <v>0</v>
      </c>
      <c r="L137" s="134" t="str">
        <f ca="1">_xlfn.XLOOKUP(D137, FORM3GERAL!$C$7:$C$317,FORM3GERAL!$L$7:$L$317)</f>
        <v>Atrasado</v>
      </c>
      <c r="M137" s="2">
        <f t="shared" si="4"/>
        <v>0</v>
      </c>
    </row>
    <row r="138" spans="1:65">
      <c r="B138" s="136">
        <v>16</v>
      </c>
      <c r="C138" s="136"/>
      <c r="D138" s="136" t="s">
        <v>757</v>
      </c>
      <c r="E138" s="137" t="str">
        <f>IFERROR(_xlfn.XLOOKUP(_xlfn.XLOOKUP(D138,FORM2.3!C143:C312,FORM2.3!I143:I312),'TABELAS AUXILIARES'!$E$8:$E$13,'TABELAS AUXILIARES'!$F$8:$F$13),"Por favor, preencha o campo")</f>
        <v>Por favor, preencha o campo</v>
      </c>
      <c r="F138" s="136"/>
      <c r="G138" s="136"/>
      <c r="H138" s="136"/>
      <c r="I138" s="136"/>
      <c r="J138" s="136"/>
      <c r="K138" s="135">
        <f>_xlfn.XLOOKUP(D138, FORM3GERAL!$C$7:$C$317,FORM3GERAL!$P$7:$P$317)</f>
        <v>0</v>
      </c>
      <c r="L138" s="134" t="str">
        <f ca="1">_xlfn.XLOOKUP(D138, FORM3GERAL!$C$7:$C$317,FORM3GERAL!$L$7:$L$317)</f>
        <v>Atrasado</v>
      </c>
      <c r="M138" s="2">
        <f t="shared" si="4"/>
        <v>0</v>
      </c>
    </row>
    <row r="139" spans="1:65">
      <c r="B139" s="136">
        <v>16</v>
      </c>
      <c r="C139" s="136"/>
      <c r="D139" s="136" t="s">
        <v>760</v>
      </c>
      <c r="E139" s="137" t="str">
        <f>IFERROR(_xlfn.XLOOKUP(_xlfn.XLOOKUP(D139,FORM2.3!C144:C313,FORM2.3!I144:I313),'TABELAS AUXILIARES'!$E$8:$E$13,'TABELAS AUXILIARES'!$F$8:$F$13),"Por favor, preencha o campo")</f>
        <v>Por favor, preencha o campo</v>
      </c>
      <c r="F139" s="136"/>
      <c r="G139" s="136"/>
      <c r="H139" s="136"/>
      <c r="I139" s="136"/>
      <c r="J139" s="136"/>
      <c r="K139" s="135">
        <f>_xlfn.XLOOKUP(D139, FORM3GERAL!$C$7:$C$317,FORM3GERAL!$P$7:$P$317)</f>
        <v>1</v>
      </c>
      <c r="L139" s="134" t="str">
        <f ca="1">_xlfn.XLOOKUP(D139, FORM3GERAL!$C$7:$C$317,FORM3GERAL!$L$7:$L$317)</f>
        <v>Atrasado</v>
      </c>
      <c r="M139" s="2">
        <f t="shared" ca="1" si="4"/>
        <v>0</v>
      </c>
    </row>
    <row r="140" spans="1:65">
      <c r="B140" s="136">
        <v>16</v>
      </c>
      <c r="C140" s="136"/>
      <c r="D140" s="136" t="s">
        <v>763</v>
      </c>
      <c r="E140" s="137" t="str">
        <f>IFERROR(_xlfn.XLOOKUP(_xlfn.XLOOKUP(D140,FORM2.3!C145:C314,FORM2.3!I145:I314),'TABELAS AUXILIARES'!$E$8:$E$13,'TABELAS AUXILIARES'!$F$8:$F$13),"Por favor, preencha o campo")</f>
        <v>Por favor, preencha o campo</v>
      </c>
      <c r="F140" s="136"/>
      <c r="G140" s="136"/>
      <c r="H140" s="136"/>
      <c r="I140" s="136"/>
      <c r="J140" s="136"/>
      <c r="K140" s="135">
        <f>_xlfn.XLOOKUP(D140, FORM3GERAL!$C$7:$C$317,FORM3GERAL!$P$7:$P$317)</f>
        <v>0</v>
      </c>
      <c r="L140" s="134" t="str">
        <f ca="1">_xlfn.XLOOKUP(D140, FORM3GERAL!$C$7:$C$317,FORM3GERAL!$L$7:$L$317)</f>
        <v>Atrasado</v>
      </c>
      <c r="M140" s="2">
        <f t="shared" si="4"/>
        <v>0</v>
      </c>
    </row>
    <row r="141" spans="1:65">
      <c r="B141" s="136">
        <v>16</v>
      </c>
      <c r="C141" s="136"/>
      <c r="D141" s="136" t="s">
        <v>766</v>
      </c>
      <c r="E141" s="137" t="str">
        <f>IFERROR(_xlfn.XLOOKUP(_xlfn.XLOOKUP(D141,FORM2.3!C146:C315,FORM2.3!I146:I315),'TABELAS AUXILIARES'!$E$8:$E$13,'TABELAS AUXILIARES'!$F$8:$F$13),"Por favor, preencha o campo")</f>
        <v>Por favor, preencha o campo</v>
      </c>
      <c r="F141" s="136"/>
      <c r="G141" s="136"/>
      <c r="H141" s="136"/>
      <c r="I141" s="136"/>
      <c r="J141" s="136"/>
      <c r="K141" s="135">
        <f>_xlfn.XLOOKUP(D141, FORM3GERAL!$C$7:$C$317,FORM3GERAL!$P$7:$P$317)</f>
        <v>0</v>
      </c>
      <c r="L141" s="134" t="str">
        <f ca="1">_xlfn.XLOOKUP(D141, FORM3GERAL!$C$7:$C$317,FORM3GERAL!$L$7:$L$317)</f>
        <v>Atrasado</v>
      </c>
      <c r="M141" s="2">
        <f t="shared" si="4"/>
        <v>0</v>
      </c>
    </row>
    <row r="142" spans="1:65">
      <c r="B142" s="136">
        <v>16</v>
      </c>
      <c r="C142" s="136"/>
      <c r="D142" s="136" t="s">
        <v>769</v>
      </c>
      <c r="E142" s="137" t="str">
        <f>IFERROR(_xlfn.XLOOKUP(_xlfn.XLOOKUP(D142,FORM2.3!C147:C316,FORM2.3!I147:I316),'TABELAS AUXILIARES'!$E$8:$E$13,'TABELAS AUXILIARES'!$F$8:$F$13),"Por favor, preencha o campo")</f>
        <v>Por favor, preencha o campo</v>
      </c>
      <c r="F142" s="136"/>
      <c r="G142" s="136"/>
      <c r="H142" s="136"/>
      <c r="I142" s="136"/>
      <c r="J142" s="136"/>
      <c r="K142" s="135">
        <f>_xlfn.XLOOKUP(D142, FORM3GERAL!$C$7:$C$317,FORM3GERAL!$P$7:$P$317)</f>
        <v>0</v>
      </c>
      <c r="L142" s="134" t="str">
        <f ca="1">_xlfn.XLOOKUP(D142, FORM3GERAL!$C$7:$C$317,FORM3GERAL!$L$7:$L$317)</f>
        <v>Atrasado</v>
      </c>
      <c r="M142" s="2">
        <f t="shared" si="4"/>
        <v>0</v>
      </c>
    </row>
    <row r="143" spans="1:65">
      <c r="B143" s="136">
        <v>16</v>
      </c>
      <c r="C143" s="136"/>
      <c r="D143" s="136" t="s">
        <v>772</v>
      </c>
      <c r="E143" s="137" t="str">
        <f>IFERROR(_xlfn.XLOOKUP(_xlfn.XLOOKUP(D143,FORM2.3!C148:C317,FORM2.3!I148:I317),'TABELAS AUXILIARES'!$E$8:$E$13,'TABELAS AUXILIARES'!$F$8:$F$13),"Por favor, preencha o campo")</f>
        <v>Por favor, preencha o campo</v>
      </c>
      <c r="F143" s="136"/>
      <c r="G143" s="136"/>
      <c r="H143" s="136"/>
      <c r="I143" s="136"/>
      <c r="J143" s="136"/>
      <c r="K143" s="135">
        <f>_xlfn.XLOOKUP(D143, FORM3GERAL!$C$7:$C$317,FORM3GERAL!$P$7:$P$317)</f>
        <v>0</v>
      </c>
      <c r="L143" s="134" t="str">
        <f ca="1">_xlfn.XLOOKUP(D143, FORM3GERAL!$C$7:$C$317,FORM3GERAL!$L$7:$L$317)</f>
        <v>Atrasado</v>
      </c>
      <c r="M143" s="2">
        <f t="shared" si="4"/>
        <v>0</v>
      </c>
    </row>
    <row r="144" spans="1:65">
      <c r="B144" s="136">
        <v>16</v>
      </c>
      <c r="C144" s="136"/>
      <c r="D144" s="136" t="s">
        <v>775</v>
      </c>
      <c r="E144" s="137" t="str">
        <f>IFERROR(_xlfn.XLOOKUP(_xlfn.XLOOKUP(D144,FORM2.3!C149:C318,FORM2.3!I149:I318),'TABELAS AUXILIARES'!$E$8:$E$13,'TABELAS AUXILIARES'!$F$8:$F$13),"Por favor, preencha o campo")</f>
        <v>Por favor, preencha o campo</v>
      </c>
      <c r="F144" s="136"/>
      <c r="G144" s="136"/>
      <c r="H144" s="136"/>
      <c r="I144" s="136"/>
      <c r="J144" s="136"/>
      <c r="K144" s="135">
        <f>_xlfn.XLOOKUP(D144, FORM3GERAL!$C$7:$C$317,FORM3GERAL!$P$7:$P$317)</f>
        <v>0</v>
      </c>
      <c r="L144" s="134" t="str">
        <f ca="1">_xlfn.XLOOKUP(D144, FORM3GERAL!$C$7:$C$317,FORM3GERAL!$L$7:$L$317)</f>
        <v>Atrasado</v>
      </c>
      <c r="M144" s="2">
        <f t="shared" si="4"/>
        <v>0</v>
      </c>
    </row>
    <row r="145" spans="1:65">
      <c r="B145" s="136">
        <v>16</v>
      </c>
      <c r="C145" s="136"/>
      <c r="D145" s="136" t="s">
        <v>778</v>
      </c>
      <c r="E145" s="137" t="str">
        <f>IFERROR(_xlfn.XLOOKUP(_xlfn.XLOOKUP(D145,FORM2.3!C150:C319,FORM2.3!I150:I319),'TABELAS AUXILIARES'!$E$8:$E$13,'TABELAS AUXILIARES'!$F$8:$F$13),"Por favor, preencha o campo")</f>
        <v>Por favor, preencha o campo</v>
      </c>
      <c r="F145" s="136"/>
      <c r="G145" s="136"/>
      <c r="H145" s="136"/>
      <c r="I145" s="136"/>
      <c r="J145" s="136"/>
      <c r="K145" s="135">
        <f>_xlfn.XLOOKUP(D145, FORM3GERAL!$C$7:$C$317,FORM3GERAL!$P$7:$P$317)</f>
        <v>0</v>
      </c>
      <c r="L145" s="134" t="str">
        <f ca="1">_xlfn.XLOOKUP(D145, FORM3GERAL!$C$7:$C$317,FORM3GERAL!$L$7:$L$317)</f>
        <v>Atrasado</v>
      </c>
      <c r="M145" s="2">
        <f t="shared" si="4"/>
        <v>0</v>
      </c>
    </row>
    <row r="146" spans="1:65" s="138" customFormat="1">
      <c r="A146" s="2"/>
      <c r="B146" s="141">
        <v>17</v>
      </c>
      <c r="C146" s="144" t="str">
        <f>FORM2.3!K166</f>
        <v>Selecione sua Resposta</v>
      </c>
      <c r="D146" s="141" t="s">
        <v>782</v>
      </c>
      <c r="E146" s="143" t="str">
        <f>IFERROR(_xlfn.XLOOKUP(_xlfn.XLOOKUP(D146,FORM2.3!C151:C320,FORM2.3!I151:I320),'TABELAS AUXILIARES'!$E$8:$E$13,'TABELAS AUXILIARES'!$F$8:$F$13),"Por favor, preencha o campo")</f>
        <v>Por favor, preencha o campo</v>
      </c>
      <c r="F146" s="142" t="str">
        <f>IFERROR(IF(COUNTIF(E146:E154,"Por favor, preencha o campo")&gt;0, "Por favor preencha todas as medidas e controles",(SUMIF(E146:E154,"&gt;=0")/(COUNTA(E146:E154)-COUNTIF(E146:E154,'TABELAS AUXILIARES'!$F$13))/2)*(1+C146*1/5)),"Preencha todos os campos")</f>
        <v>Por favor preencha todas as medidas e controles</v>
      </c>
      <c r="G146" s="141"/>
      <c r="H146" s="141"/>
      <c r="I146" s="141"/>
      <c r="J146" s="141"/>
      <c r="K146" s="140">
        <f>_xlfn.XLOOKUP(D146, FORM3GERAL!$C$7:$C$317,FORM3GERAL!$P$7:$P$317)</f>
        <v>1</v>
      </c>
      <c r="L146" s="139" t="str">
        <f ca="1">_xlfn.XLOOKUP(D146, FORM3GERAL!$C$7:$C$317,FORM3GERAL!$L$7:$L$317)</f>
        <v>Atrasado</v>
      </c>
      <c r="M146" s="138">
        <f t="shared" ca="1" si="4"/>
        <v>0</v>
      </c>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2"/>
      <c r="AQ146" s="2"/>
      <c r="AR146" s="2"/>
      <c r="AS146" s="2"/>
      <c r="AT146" s="2"/>
      <c r="AU146" s="2"/>
      <c r="AV146" s="2"/>
      <c r="AW146" s="2"/>
      <c r="AX146" s="2"/>
      <c r="AY146" s="2"/>
      <c r="AZ146" s="2"/>
      <c r="BA146" s="2"/>
      <c r="BB146" s="2"/>
      <c r="BC146" s="2"/>
      <c r="BD146" s="2"/>
      <c r="BE146" s="2"/>
      <c r="BF146" s="2"/>
      <c r="BG146" s="2"/>
      <c r="BH146" s="2"/>
      <c r="BI146" s="2"/>
      <c r="BJ146" s="2"/>
      <c r="BK146" s="2"/>
      <c r="BL146" s="2"/>
      <c r="BM146" s="2"/>
    </row>
    <row r="147" spans="1:65">
      <c r="B147" s="136">
        <v>17</v>
      </c>
      <c r="D147" s="136" t="s">
        <v>785</v>
      </c>
      <c r="E147" s="137" t="str">
        <f>IFERROR(_xlfn.XLOOKUP(_xlfn.XLOOKUP(D147,FORM2.3!C152:C321,FORM2.3!I152:I321),'TABELAS AUXILIARES'!$E$8:$E$13,'TABELAS AUXILIARES'!$F$8:$F$13),"Por favor, preencha o campo")</f>
        <v>Por favor, preencha o campo</v>
      </c>
      <c r="F147" s="136"/>
      <c r="G147" s="136"/>
      <c r="H147" s="136"/>
      <c r="I147" s="136"/>
      <c r="J147" s="136"/>
      <c r="K147" s="135">
        <f>_xlfn.XLOOKUP(D147, FORM3GERAL!$C$7:$C$317,FORM3GERAL!$P$7:$P$317)</f>
        <v>1</v>
      </c>
      <c r="L147" s="134" t="str">
        <f ca="1">_xlfn.XLOOKUP(D147, FORM3GERAL!$C$7:$C$317,FORM3GERAL!$L$7:$L$317)</f>
        <v>Atrasado</v>
      </c>
      <c r="M147" s="2">
        <f t="shared" ca="1" si="4"/>
        <v>0</v>
      </c>
    </row>
    <row r="148" spans="1:65">
      <c r="B148" s="136">
        <v>17</v>
      </c>
      <c r="C148" s="136"/>
      <c r="D148" s="136" t="s">
        <v>788</v>
      </c>
      <c r="E148" s="137" t="str">
        <f>IFERROR(_xlfn.XLOOKUP(_xlfn.XLOOKUP(D148,FORM2.3!C153:C322,FORM2.3!I153:I322),'TABELAS AUXILIARES'!$E$8:$E$13,'TABELAS AUXILIARES'!$F$8:$F$13),"Por favor, preencha o campo")</f>
        <v>Por favor, preencha o campo</v>
      </c>
      <c r="F148" s="136"/>
      <c r="G148" s="136"/>
      <c r="H148" s="136"/>
      <c r="I148" s="136"/>
      <c r="J148" s="136"/>
      <c r="K148" s="135">
        <f>_xlfn.XLOOKUP(D148, FORM3GERAL!$C$7:$C$317,FORM3GERAL!$P$7:$P$317)</f>
        <v>1</v>
      </c>
      <c r="L148" s="134" t="str">
        <f ca="1">_xlfn.XLOOKUP(D148, FORM3GERAL!$C$7:$C$317,FORM3GERAL!$L$7:$L$317)</f>
        <v>Atrasado</v>
      </c>
      <c r="M148" s="2">
        <f t="shared" ca="1" si="4"/>
        <v>0</v>
      </c>
    </row>
    <row r="149" spans="1:65">
      <c r="B149" s="136">
        <v>17</v>
      </c>
      <c r="C149" s="136"/>
      <c r="D149" s="136" t="s">
        <v>791</v>
      </c>
      <c r="E149" s="137" t="str">
        <f>IFERROR(_xlfn.XLOOKUP(_xlfn.XLOOKUP(D149,FORM2.3!C154:C323,FORM2.3!I154:I323),'TABELAS AUXILIARES'!$E$8:$E$13,'TABELAS AUXILIARES'!$F$8:$F$13),"Por favor, preencha o campo")</f>
        <v>Por favor, preencha o campo</v>
      </c>
      <c r="F149" s="136"/>
      <c r="G149" s="136"/>
      <c r="H149" s="136"/>
      <c r="I149" s="136"/>
      <c r="J149" s="136"/>
      <c r="K149" s="135">
        <f>_xlfn.XLOOKUP(D149, FORM3GERAL!$C$7:$C$317,FORM3GERAL!$P$7:$P$317)</f>
        <v>1</v>
      </c>
      <c r="L149" s="134" t="str">
        <f ca="1">_xlfn.XLOOKUP(D149, FORM3GERAL!$C$7:$C$317,FORM3GERAL!$L$7:$L$317)</f>
        <v>Atrasado</v>
      </c>
      <c r="M149" s="2">
        <f t="shared" ca="1" si="4"/>
        <v>0</v>
      </c>
    </row>
    <row r="150" spans="1:65">
      <c r="B150" s="136">
        <v>17</v>
      </c>
      <c r="C150" s="136"/>
      <c r="D150" s="136" t="s">
        <v>794</v>
      </c>
      <c r="E150" s="137" t="str">
        <f>IFERROR(_xlfn.XLOOKUP(_xlfn.XLOOKUP(D150,FORM2.3!C155:C324,FORM2.3!I155:I324),'TABELAS AUXILIARES'!$E$8:$E$13,'TABELAS AUXILIARES'!$F$8:$F$13),"Por favor, preencha o campo")</f>
        <v>Por favor, preencha o campo</v>
      </c>
      <c r="F150" s="136"/>
      <c r="G150" s="136"/>
      <c r="H150" s="136"/>
      <c r="I150" s="136"/>
      <c r="J150" s="136"/>
      <c r="K150" s="135">
        <f>_xlfn.XLOOKUP(D150, FORM3GERAL!$C$7:$C$317,FORM3GERAL!$P$7:$P$317)</f>
        <v>0</v>
      </c>
      <c r="L150" s="134" t="str">
        <f ca="1">_xlfn.XLOOKUP(D150, FORM3GERAL!$C$7:$C$317,FORM3GERAL!$L$7:$L$317)</f>
        <v>Atrasado</v>
      </c>
      <c r="M150" s="2">
        <f t="shared" si="4"/>
        <v>0</v>
      </c>
    </row>
    <row r="151" spans="1:65">
      <c r="B151" s="136">
        <v>17</v>
      </c>
      <c r="C151" s="136"/>
      <c r="D151" s="136" t="s">
        <v>796</v>
      </c>
      <c r="E151" s="137" t="str">
        <f>IFERROR(_xlfn.XLOOKUP(_xlfn.XLOOKUP(D151,FORM2.3!C156:C325,FORM2.3!I156:I325),'TABELAS AUXILIARES'!$E$8:$E$13,'TABELAS AUXILIARES'!$F$8:$F$13),"Por favor, preencha o campo")</f>
        <v>Por favor, preencha o campo</v>
      </c>
      <c r="F151" s="136"/>
      <c r="G151" s="136"/>
      <c r="H151" s="136"/>
      <c r="I151" s="136"/>
      <c r="J151" s="136"/>
      <c r="K151" s="135">
        <f>_xlfn.XLOOKUP(D151, FORM3GERAL!$C$7:$C$317,FORM3GERAL!$P$7:$P$317)</f>
        <v>0</v>
      </c>
      <c r="L151" s="134" t="str">
        <f ca="1">_xlfn.XLOOKUP(D151, FORM3GERAL!$C$7:$C$317,FORM3GERAL!$L$7:$L$317)</f>
        <v>Atrasado</v>
      </c>
      <c r="M151" s="2">
        <f t="shared" si="4"/>
        <v>0</v>
      </c>
    </row>
    <row r="152" spans="1:65">
      <c r="B152" s="136">
        <v>17</v>
      </c>
      <c r="C152" s="136"/>
      <c r="D152" s="136" t="s">
        <v>799</v>
      </c>
      <c r="E152" s="137" t="str">
        <f>IFERROR(_xlfn.XLOOKUP(_xlfn.XLOOKUP(D152,FORM2.3!C157:C326,FORM2.3!I157:I326),'TABELAS AUXILIARES'!$E$8:$E$13,'TABELAS AUXILIARES'!$F$8:$F$13),"Por favor, preencha o campo")</f>
        <v>Por favor, preencha o campo</v>
      </c>
      <c r="F152" s="136"/>
      <c r="G152" s="136"/>
      <c r="H152" s="136"/>
      <c r="I152" s="136"/>
      <c r="J152" s="136"/>
      <c r="K152" s="135">
        <f>_xlfn.XLOOKUP(D152, FORM3GERAL!$C$7:$C$317,FORM3GERAL!$P$7:$P$317)</f>
        <v>0</v>
      </c>
      <c r="L152" s="134" t="str">
        <f ca="1">_xlfn.XLOOKUP(D152, FORM3GERAL!$C$7:$C$317,FORM3GERAL!$L$7:$L$317)</f>
        <v>Atrasado</v>
      </c>
      <c r="M152" s="2">
        <f t="shared" si="4"/>
        <v>0</v>
      </c>
    </row>
    <row r="153" spans="1:65">
      <c r="B153" s="136">
        <v>17</v>
      </c>
      <c r="C153" s="136"/>
      <c r="D153" s="136" t="s">
        <v>802</v>
      </c>
      <c r="E153" s="137" t="str">
        <f>IFERROR(_xlfn.XLOOKUP(_xlfn.XLOOKUP(D153,FORM2.3!C158:C327,FORM2.3!I158:I327),'TABELAS AUXILIARES'!$E$8:$E$13,'TABELAS AUXILIARES'!$F$8:$F$13),"Por favor, preencha o campo")</f>
        <v>Por favor, preencha o campo</v>
      </c>
      <c r="F153" s="136"/>
      <c r="G153" s="136"/>
      <c r="H153" s="136"/>
      <c r="I153" s="136"/>
      <c r="J153" s="136"/>
      <c r="K153" s="135">
        <f>_xlfn.XLOOKUP(D153, FORM3GERAL!$C$7:$C$317,FORM3GERAL!$P$7:$P$317)</f>
        <v>0</v>
      </c>
      <c r="L153" s="134" t="str">
        <f ca="1">_xlfn.XLOOKUP(D153, FORM3GERAL!$C$7:$C$317,FORM3GERAL!$L$7:$L$317)</f>
        <v>Atrasado</v>
      </c>
      <c r="M153" s="2">
        <f t="shared" si="4"/>
        <v>0</v>
      </c>
    </row>
    <row r="154" spans="1:65">
      <c r="B154" s="136">
        <v>17</v>
      </c>
      <c r="C154" s="136"/>
      <c r="D154" s="136" t="s">
        <v>805</v>
      </c>
      <c r="E154" s="137" t="str">
        <f>IFERROR(_xlfn.XLOOKUP(_xlfn.XLOOKUP(D154,FORM2.3!C159:C328,FORM2.3!I159:I328),'TABELAS AUXILIARES'!$E$8:$E$13,'TABELAS AUXILIARES'!$F$8:$F$13),"Por favor, preencha o campo")</f>
        <v>Por favor, preencha o campo</v>
      </c>
      <c r="F154" s="136"/>
      <c r="G154" s="136"/>
      <c r="H154" s="136"/>
      <c r="I154" s="136"/>
      <c r="J154" s="136"/>
      <c r="K154" s="135">
        <f>_xlfn.XLOOKUP(D154, FORM3GERAL!$C$7:$C$317,FORM3GERAL!$P$7:$P$317)</f>
        <v>0</v>
      </c>
      <c r="L154" s="134" t="str">
        <f ca="1">_xlfn.XLOOKUP(D154, FORM3GERAL!$C$7:$C$317,FORM3GERAL!$L$7:$L$317)</f>
        <v>Atrasado</v>
      </c>
      <c r="M154" s="2">
        <f t="shared" si="4"/>
        <v>0</v>
      </c>
    </row>
    <row r="155" spans="1:65" s="138" customFormat="1">
      <c r="A155" s="2"/>
      <c r="B155" s="141">
        <v>18</v>
      </c>
      <c r="C155" s="144" t="str">
        <f>FORM2.3!K176</f>
        <v>Selecione sua Resposta</v>
      </c>
      <c r="D155" s="141" t="s">
        <v>809</v>
      </c>
      <c r="E155" s="143" t="str">
        <f>IFERROR(_xlfn.XLOOKUP(_xlfn.XLOOKUP(D155,FORM2.3!C160:C329,FORM2.3!I160:I329),'TABELAS AUXILIARES'!$E$8:$E$13,'TABELAS AUXILIARES'!$F$8:$F$13),"Por favor, preencha o campo")</f>
        <v>Por favor, preencha o campo</v>
      </c>
      <c r="F155" s="142" t="str">
        <f>IFERROR(IF(COUNTIF(E155:E159,"Por favor, preencha o campo")&gt;0, "Por favor preencha todas as medidas e controles",(SUMIF(E155:E159,"&gt;=0")/(COUNTA(E155:E159)-COUNTIF(E155:E159,'TABELAS AUXILIARES'!$F$13))/2)*(1+C155*1/5)),"Preencha todos os campos")</f>
        <v>Por favor preencha todas as medidas e controles</v>
      </c>
      <c r="G155" s="141"/>
      <c r="H155" s="141"/>
      <c r="I155" s="141"/>
      <c r="J155" s="141"/>
      <c r="K155" s="140">
        <f>_xlfn.XLOOKUP(D155, FORM3GERAL!$C$7:$C$317,FORM3GERAL!$P$7:$P$317)</f>
        <v>0</v>
      </c>
      <c r="L155" s="139" t="str">
        <f ca="1">_xlfn.XLOOKUP(D155, FORM3GERAL!$C$7:$C$317,FORM3GERAL!$L$7:$L$317)</f>
        <v>Atrasado</v>
      </c>
      <c r="M155" s="138">
        <f t="shared" si="4"/>
        <v>0</v>
      </c>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c r="AT155" s="2"/>
      <c r="AU155" s="2"/>
      <c r="AV155" s="2"/>
      <c r="AW155" s="2"/>
      <c r="AX155" s="2"/>
      <c r="AY155" s="2"/>
      <c r="AZ155" s="2"/>
      <c r="BA155" s="2"/>
      <c r="BB155" s="2"/>
      <c r="BC155" s="2"/>
      <c r="BD155" s="2"/>
      <c r="BE155" s="2"/>
      <c r="BF155" s="2"/>
      <c r="BG155" s="2"/>
      <c r="BH155" s="2"/>
      <c r="BI155" s="2"/>
      <c r="BJ155" s="2"/>
      <c r="BK155" s="2"/>
      <c r="BL155" s="2"/>
      <c r="BM155" s="2"/>
    </row>
    <row r="156" spans="1:65">
      <c r="B156" s="136">
        <v>18</v>
      </c>
      <c r="D156" s="136" t="s">
        <v>812</v>
      </c>
      <c r="E156" s="137" t="str">
        <f>IFERROR(_xlfn.XLOOKUP(_xlfn.XLOOKUP(D156,FORM2.3!C161:C330,FORM2.3!I161:I330),'TABELAS AUXILIARES'!$E$8:$E$13,'TABELAS AUXILIARES'!$F$8:$F$13),"Por favor, preencha o campo")</f>
        <v>Por favor, preencha o campo</v>
      </c>
      <c r="F156" s="136"/>
      <c r="G156" s="136"/>
      <c r="H156" s="136"/>
      <c r="I156" s="136"/>
      <c r="J156" s="136"/>
      <c r="K156" s="135">
        <f>_xlfn.XLOOKUP(D156, FORM3GERAL!$C$7:$C$317,FORM3GERAL!$P$7:$P$317)</f>
        <v>0</v>
      </c>
      <c r="L156" s="134" t="str">
        <f ca="1">_xlfn.XLOOKUP(D156, FORM3GERAL!$C$7:$C$317,FORM3GERAL!$L$7:$L$317)</f>
        <v>Atrasado</v>
      </c>
      <c r="M156" s="2">
        <f t="shared" si="4"/>
        <v>0</v>
      </c>
    </row>
    <row r="157" spans="1:65">
      <c r="B157" s="136">
        <v>18</v>
      </c>
      <c r="C157" s="136"/>
      <c r="D157" s="136" t="s">
        <v>815</v>
      </c>
      <c r="E157" s="137" t="str">
        <f>IFERROR(_xlfn.XLOOKUP(_xlfn.XLOOKUP(D157,FORM2.3!C162:C331,FORM2.3!I162:I331),'TABELAS AUXILIARES'!$E$8:$E$13,'TABELAS AUXILIARES'!$F$8:$F$13),"Por favor, preencha o campo")</f>
        <v>Por favor, preencha o campo</v>
      </c>
      <c r="F157" s="136"/>
      <c r="G157" s="136"/>
      <c r="H157" s="136"/>
      <c r="I157" s="136"/>
      <c r="J157" s="136"/>
      <c r="K157" s="135">
        <f>_xlfn.XLOOKUP(D157, FORM3GERAL!$C$7:$C$317,FORM3GERAL!$P$7:$P$317)</f>
        <v>0</v>
      </c>
      <c r="L157" s="134" t="str">
        <f ca="1">_xlfn.XLOOKUP(D157, FORM3GERAL!$C$7:$C$317,FORM3GERAL!$L$7:$L$317)</f>
        <v>Atrasado</v>
      </c>
      <c r="M157" s="2">
        <f t="shared" si="4"/>
        <v>0</v>
      </c>
    </row>
    <row r="158" spans="1:65">
      <c r="B158" s="136">
        <v>18</v>
      </c>
      <c r="C158" s="136"/>
      <c r="D158" s="136" t="s">
        <v>819</v>
      </c>
      <c r="E158" s="137" t="str">
        <f>IFERROR(_xlfn.XLOOKUP(_xlfn.XLOOKUP(D158,FORM2.3!C163:C332,FORM2.3!I163:I332),'TABELAS AUXILIARES'!$E$8:$E$13,'TABELAS AUXILIARES'!$F$8:$F$13),"Por favor, preencha o campo")</f>
        <v>Por favor, preencha o campo</v>
      </c>
      <c r="F158" s="136"/>
      <c r="G158" s="136"/>
      <c r="H158" s="136"/>
      <c r="I158" s="136"/>
      <c r="J158" s="136"/>
      <c r="K158" s="135">
        <f>_xlfn.XLOOKUP(D158, FORM3GERAL!$C$7:$C$317,FORM3GERAL!$P$7:$P$317)</f>
        <v>0</v>
      </c>
      <c r="L158" s="134" t="str">
        <f ca="1">_xlfn.XLOOKUP(D158, FORM3GERAL!$C$7:$C$317,FORM3GERAL!$L$7:$L$317)</f>
        <v>Atrasado</v>
      </c>
      <c r="M158" s="2">
        <f t="shared" si="4"/>
        <v>0</v>
      </c>
    </row>
    <row r="159" spans="1:65">
      <c r="B159" s="136">
        <v>18</v>
      </c>
      <c r="C159" s="136"/>
      <c r="D159" s="136" t="s">
        <v>816</v>
      </c>
      <c r="E159" s="137" t="str">
        <f>IFERROR(_xlfn.XLOOKUP(_xlfn.XLOOKUP(D159,FORM2.3!C164:C333,FORM2.3!I164:I333),'TABELAS AUXILIARES'!$E$8:$E$13,'TABELAS AUXILIARES'!$F$8:$F$13),"Por favor, preencha o campo")</f>
        <v>Por favor, preencha o campo</v>
      </c>
      <c r="F159" s="136"/>
      <c r="G159" s="136"/>
      <c r="H159" s="136"/>
      <c r="I159" s="136"/>
      <c r="J159" s="136"/>
      <c r="K159" s="135">
        <f>_xlfn.XLOOKUP(D159, FORM3GERAL!$C$7:$C$317,FORM3GERAL!$P$7:$P$317)</f>
        <v>0</v>
      </c>
      <c r="L159" s="134" t="str">
        <f ca="1">_xlfn.XLOOKUP(D159, FORM3GERAL!$C$7:$C$317,FORM3GERAL!$L$7:$L$317)</f>
        <v>Atrasado</v>
      </c>
      <c r="M159" s="2">
        <f t="shared" si="4"/>
        <v>0</v>
      </c>
    </row>
    <row r="160" spans="1:65">
      <c r="B160" s="32"/>
      <c r="C160" s="133"/>
      <c r="D160" s="126"/>
      <c r="E160" s="129"/>
      <c r="F160" s="132"/>
      <c r="G160" s="131"/>
      <c r="H160" s="128"/>
      <c r="I160" s="128"/>
      <c r="J160" s="128"/>
      <c r="K160" s="127"/>
    </row>
    <row r="161" spans="1:11">
      <c r="A161" s="32"/>
      <c r="B161" s="32"/>
      <c r="D161" s="32"/>
      <c r="E161" s="130"/>
      <c r="F161" s="32"/>
      <c r="G161" s="32"/>
      <c r="H161" s="128"/>
      <c r="I161" s="128"/>
      <c r="J161" s="128"/>
      <c r="K161" s="127"/>
    </row>
    <row r="162" spans="1:11">
      <c r="A162" s="32"/>
      <c r="B162" s="32"/>
      <c r="C162" s="32"/>
      <c r="D162" s="32"/>
      <c r="E162" s="130"/>
      <c r="F162" s="32"/>
      <c r="G162" s="32"/>
      <c r="H162" s="128"/>
      <c r="I162" s="128"/>
      <c r="J162" s="128"/>
      <c r="K162" s="127"/>
    </row>
    <row r="163" spans="1:11">
      <c r="A163" s="32"/>
      <c r="B163" s="32"/>
      <c r="C163" s="32"/>
      <c r="D163" s="32"/>
      <c r="E163" s="130"/>
      <c r="F163" s="32"/>
      <c r="G163" s="32"/>
      <c r="H163" s="128"/>
      <c r="I163" s="128"/>
      <c r="J163" s="128"/>
      <c r="K163" s="127"/>
    </row>
    <row r="164" spans="1:11">
      <c r="A164" s="32"/>
      <c r="B164" s="32"/>
      <c r="C164" s="32"/>
      <c r="D164" s="32"/>
      <c r="E164" s="130"/>
      <c r="F164" s="32"/>
      <c r="G164" s="32"/>
      <c r="H164" s="128"/>
      <c r="I164" s="128"/>
      <c r="J164" s="128"/>
      <c r="K164" s="127"/>
    </row>
    <row r="165" spans="1:11">
      <c r="A165" s="32"/>
      <c r="B165" s="32"/>
      <c r="C165" s="32"/>
      <c r="D165" s="32"/>
      <c r="E165" s="130"/>
      <c r="F165" s="32"/>
      <c r="G165" s="32"/>
      <c r="H165" s="128"/>
      <c r="I165" s="128"/>
      <c r="J165" s="128"/>
      <c r="K165" s="127"/>
    </row>
    <row r="166" spans="1:11">
      <c r="A166" s="32"/>
      <c r="B166" s="32"/>
      <c r="C166" s="32"/>
      <c r="D166" s="32"/>
      <c r="E166" s="130"/>
      <c r="F166" s="32"/>
      <c r="G166" s="32"/>
      <c r="H166" s="128"/>
      <c r="I166" s="128"/>
      <c r="J166" s="128"/>
      <c r="K166" s="127"/>
    </row>
    <row r="167" spans="1:11">
      <c r="A167" s="32"/>
      <c r="B167" s="32"/>
      <c r="C167" s="32"/>
      <c r="D167" s="32"/>
      <c r="E167" s="130"/>
      <c r="F167" s="32"/>
      <c r="G167" s="32"/>
      <c r="H167" s="128"/>
      <c r="I167" s="128"/>
      <c r="J167" s="128"/>
      <c r="K167" s="127"/>
    </row>
    <row r="168" spans="1:11">
      <c r="A168" s="32"/>
      <c r="B168" s="32"/>
      <c r="C168" s="32"/>
      <c r="D168" s="32"/>
      <c r="E168" s="130"/>
      <c r="F168" s="32"/>
      <c r="G168" s="32"/>
      <c r="H168" s="128"/>
      <c r="I168" s="128"/>
      <c r="J168" s="128"/>
      <c r="K168" s="127"/>
    </row>
    <row r="169" spans="1:11">
      <c r="A169" s="32"/>
      <c r="B169" s="32"/>
      <c r="C169" s="32"/>
      <c r="D169" s="32"/>
      <c r="E169" s="130"/>
      <c r="F169" s="32"/>
      <c r="G169" s="32"/>
      <c r="H169" s="128"/>
      <c r="I169" s="128"/>
      <c r="J169" s="128"/>
      <c r="K169" s="127"/>
    </row>
    <row r="170" spans="1:11">
      <c r="A170" s="32"/>
      <c r="B170" s="32"/>
      <c r="C170" s="32"/>
      <c r="D170" s="32"/>
      <c r="E170" s="130"/>
      <c r="F170" s="32"/>
      <c r="G170" s="32"/>
      <c r="H170" s="128"/>
      <c r="I170" s="128"/>
      <c r="J170" s="128"/>
      <c r="K170" s="127"/>
    </row>
    <row r="171" spans="1:11">
      <c r="A171" s="32"/>
      <c r="B171" s="32"/>
      <c r="C171" s="32"/>
      <c r="D171" s="32"/>
      <c r="E171" s="130"/>
      <c r="F171" s="32"/>
      <c r="G171" s="32"/>
      <c r="H171" s="128"/>
      <c r="I171" s="128"/>
      <c r="J171" s="128"/>
      <c r="K171" s="127"/>
    </row>
    <row r="172" spans="1:11">
      <c r="A172" s="32"/>
      <c r="B172" s="32"/>
      <c r="C172" s="32"/>
      <c r="D172" s="32"/>
      <c r="E172" s="130"/>
      <c r="F172" s="32"/>
      <c r="G172" s="32"/>
      <c r="H172" s="128"/>
      <c r="I172" s="128"/>
      <c r="J172" s="128"/>
      <c r="K172" s="127"/>
    </row>
    <row r="173" spans="1:11">
      <c r="A173" s="32"/>
      <c r="B173" s="32"/>
      <c r="C173" s="32"/>
      <c r="D173" s="32"/>
      <c r="E173" s="130"/>
      <c r="F173" s="32"/>
      <c r="G173" s="32"/>
      <c r="H173" s="128"/>
      <c r="I173" s="128"/>
      <c r="J173" s="128"/>
      <c r="K173" s="127"/>
    </row>
    <row r="174" spans="1:11">
      <c r="A174" s="32"/>
      <c r="B174" s="32"/>
      <c r="C174" s="32"/>
      <c r="D174" s="32"/>
      <c r="E174" s="130"/>
      <c r="F174" s="32"/>
      <c r="G174" s="32"/>
      <c r="H174" s="128"/>
      <c r="I174" s="128"/>
      <c r="J174" s="128"/>
      <c r="K174" s="127"/>
    </row>
    <row r="175" spans="1:11">
      <c r="A175" s="32"/>
      <c r="B175" s="32"/>
      <c r="C175" s="32"/>
      <c r="D175" s="32"/>
      <c r="E175" s="130"/>
      <c r="F175" s="32"/>
      <c r="G175" s="32"/>
      <c r="H175" s="128"/>
      <c r="I175" s="128"/>
      <c r="J175" s="128"/>
      <c r="K175" s="127"/>
    </row>
    <row r="176" spans="1:11">
      <c r="A176" s="32"/>
      <c r="B176" s="32"/>
      <c r="C176" s="32"/>
      <c r="D176" s="32"/>
      <c r="E176" s="130"/>
      <c r="F176" s="32"/>
      <c r="G176" s="32"/>
      <c r="H176" s="128"/>
      <c r="I176" s="128"/>
      <c r="J176" s="128"/>
      <c r="K176" s="127"/>
    </row>
    <row r="177" spans="1:11">
      <c r="A177" s="32"/>
      <c r="B177" s="32"/>
      <c r="C177" s="32"/>
      <c r="D177" s="32"/>
      <c r="E177" s="130"/>
      <c r="F177" s="32"/>
      <c r="G177" s="32"/>
      <c r="H177" s="128"/>
      <c r="I177" s="128"/>
      <c r="J177" s="128"/>
      <c r="K177" s="127"/>
    </row>
    <row r="178" spans="1:11">
      <c r="A178" s="32"/>
      <c r="B178" s="32"/>
      <c r="C178" s="32"/>
      <c r="D178" s="32"/>
      <c r="E178" s="130"/>
      <c r="F178" s="32"/>
      <c r="G178" s="32"/>
      <c r="H178" s="128"/>
      <c r="I178" s="128"/>
      <c r="J178" s="128"/>
      <c r="K178" s="127"/>
    </row>
    <row r="179" spans="1:11">
      <c r="A179" s="32"/>
      <c r="B179" s="32"/>
      <c r="E179" s="129"/>
      <c r="H179" s="128"/>
      <c r="I179" s="128"/>
      <c r="J179" s="128"/>
      <c r="K179" s="127"/>
    </row>
    <row r="180" spans="1:11">
      <c r="A180" s="32"/>
      <c r="B180" s="32"/>
      <c r="E180" s="129"/>
      <c r="H180" s="128"/>
      <c r="I180" s="128"/>
      <c r="J180" s="128"/>
      <c r="K180" s="127"/>
    </row>
    <row r="181" spans="1:11">
      <c r="A181" s="32"/>
      <c r="B181" s="32"/>
      <c r="E181" s="129"/>
      <c r="H181" s="128"/>
      <c r="I181" s="128"/>
      <c r="J181" s="128"/>
      <c r="K181" s="127"/>
    </row>
    <row r="182" spans="1:11">
      <c r="A182" s="32"/>
      <c r="B182" s="32"/>
      <c r="E182" s="129"/>
      <c r="H182" s="128"/>
      <c r="I182" s="128"/>
      <c r="J182" s="128"/>
      <c r="K182" s="127"/>
    </row>
    <row r="183" spans="1:11">
      <c r="A183" s="32"/>
      <c r="B183" s="32"/>
      <c r="E183" s="129"/>
      <c r="H183" s="128"/>
      <c r="I183" s="128"/>
      <c r="J183" s="128"/>
      <c r="K183" s="127"/>
    </row>
    <row r="184" spans="1:11">
      <c r="A184" s="32"/>
      <c r="B184" s="32"/>
      <c r="E184" s="129"/>
      <c r="H184" s="128"/>
      <c r="I184" s="128"/>
      <c r="J184" s="128"/>
      <c r="K184" s="127"/>
    </row>
    <row r="185" spans="1:11">
      <c r="A185" s="32"/>
      <c r="B185" s="32"/>
      <c r="E185" s="129"/>
      <c r="H185" s="128"/>
      <c r="I185" s="128"/>
      <c r="J185" s="128"/>
      <c r="K185" s="127"/>
    </row>
    <row r="186" spans="1:11">
      <c r="A186" s="32"/>
      <c r="B186" s="32"/>
      <c r="E186" s="129"/>
      <c r="H186" s="128"/>
      <c r="I186" s="128"/>
      <c r="J186" s="128"/>
      <c r="K186" s="127"/>
    </row>
    <row r="187" spans="1:11">
      <c r="A187" s="32"/>
      <c r="B187" s="32"/>
      <c r="E187" s="129"/>
      <c r="H187" s="128"/>
      <c r="I187" s="128"/>
      <c r="J187" s="128"/>
      <c r="K187" s="127"/>
    </row>
    <row r="188" spans="1:11">
      <c r="A188" s="32"/>
      <c r="B188" s="32"/>
      <c r="E188" s="129"/>
      <c r="H188" s="128"/>
      <c r="I188" s="128"/>
      <c r="J188" s="128"/>
      <c r="K188" s="127"/>
    </row>
    <row r="189" spans="1:11">
      <c r="A189" s="32"/>
      <c r="B189" s="32"/>
      <c r="E189" s="129"/>
      <c r="H189" s="128"/>
      <c r="I189" s="128"/>
      <c r="J189" s="128"/>
      <c r="K189" s="127"/>
    </row>
    <row r="190" spans="1:11">
      <c r="A190" s="32"/>
      <c r="B190" s="32"/>
      <c r="E190" s="129"/>
      <c r="H190" s="128"/>
      <c r="I190" s="128"/>
      <c r="J190" s="128"/>
      <c r="K190" s="127"/>
    </row>
    <row r="191" spans="1:11">
      <c r="A191" s="32"/>
      <c r="B191" s="32"/>
      <c r="E191" s="129"/>
      <c r="H191" s="128"/>
      <c r="I191" s="128"/>
      <c r="J191" s="128"/>
      <c r="K191" s="127"/>
    </row>
    <row r="192" spans="1:11">
      <c r="A192" s="32"/>
      <c r="B192" s="32"/>
      <c r="E192" s="129"/>
      <c r="H192" s="128"/>
      <c r="I192" s="128"/>
      <c r="J192" s="128"/>
      <c r="K192" s="127"/>
    </row>
    <row r="193" spans="1:11">
      <c r="A193" s="32"/>
      <c r="B193" s="32"/>
      <c r="E193" s="129"/>
      <c r="H193" s="128"/>
      <c r="I193" s="128"/>
      <c r="J193" s="128"/>
      <c r="K193" s="127"/>
    </row>
    <row r="194" spans="1:11">
      <c r="A194" s="32"/>
      <c r="B194" s="32"/>
      <c r="E194" s="129"/>
      <c r="H194" s="128"/>
      <c r="I194" s="128"/>
      <c r="J194" s="128"/>
      <c r="K194" s="127"/>
    </row>
  </sheetData>
  <sheetProtection algorithmName="SHA-512" hashValue="VDFOvYvRnIAK1wE71pMDFgt/JldgSwwJ2zmj4wasVxCeank4EMHr10KtvMB5WrZWSqKvNXDwen7nvrNhJqUfcg==" saltValue="y6GQvV9cG8sdwHzg+D7fBA==" spinCount="100000" sheet="1" objects="1" scenarios="1"/>
  <mergeCells count="2">
    <mergeCell ref="B4:C4"/>
    <mergeCell ref="I6:J6"/>
  </mergeCells>
  <conditionalFormatting sqref="B7:B8">
    <cfRule type="expression" dxfId="37" priority="7">
      <formula>#REF!="TAXA"</formula>
    </cfRule>
  </conditionalFormatting>
  <conditionalFormatting sqref="B9:C9">
    <cfRule type="expression" dxfId="36" priority="6">
      <formula>#REF!="TAXA"</formula>
    </cfRule>
  </conditionalFormatting>
  <conditionalFormatting sqref="D7:D13 B13 B14:D18 D19:D20 B20 B21:D22 B27:D28">
    <cfRule type="expression" dxfId="35" priority="8">
      <formula>#REF!="TAXA"</formula>
    </cfRule>
  </conditionalFormatting>
  <conditionalFormatting sqref="D160 G160">
    <cfRule type="expression" dxfId="34" priority="9">
      <formula>#REF!="TAXA"</formula>
    </cfRule>
  </conditionalFormatting>
  <conditionalFormatting sqref="F27:J28">
    <cfRule type="expression" dxfId="33" priority="2">
      <formula>#REF!="TAXA"</formula>
    </cfRule>
  </conditionalFormatting>
  <conditionalFormatting sqref="G4">
    <cfRule type="cellIs" dxfId="32" priority="10" operator="greaterThan">
      <formula>0</formula>
    </cfRule>
  </conditionalFormatting>
  <conditionalFormatting sqref="G7:G22">
    <cfRule type="expression" dxfId="31" priority="3">
      <formula>#REF!="TAXA"</formula>
    </cfRule>
  </conditionalFormatting>
  <conditionalFormatting sqref="H8:I22">
    <cfRule type="expression" dxfId="30" priority="5">
      <formula>#REF!="TAXA"</formula>
    </cfRule>
  </conditionalFormatting>
  <conditionalFormatting sqref="I7">
    <cfRule type="expression" dxfId="29" priority="4">
      <formula>#REF!="TAXA"</formula>
    </cfRule>
  </conditionalFormatting>
  <conditionalFormatting sqref="J7:J22">
    <cfRule type="expression" dxfId="28" priority="1">
      <formula>#REF!="TAXA"</formula>
    </cfRule>
  </conditionalFormatting>
  <pageMargins left="0.7" right="0.7" top="0.75" bottom="0.75" header="0.3" footer="0.3"/>
  <pageSetup paperSize="9" orientation="portrait" r:id="rId1"/>
  <drawing r:id="rId2"/>
  <legacyDrawing r:id="rId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585E29-7DB7-4BF0-86A4-708C326A1CD5}">
  <dimension ref="A2:BM194"/>
  <sheetViews>
    <sheetView showGridLines="0" zoomScale="70" zoomScaleNormal="70" zoomScaleSheetLayoutView="50" workbookViewId="0">
      <selection activeCell="E37" sqref="E37"/>
    </sheetView>
  </sheetViews>
  <sheetFormatPr defaultColWidth="8.88671875" defaultRowHeight="14.4"/>
  <cols>
    <col min="1" max="1" width="20.44140625" style="2" customWidth="1"/>
    <col min="2" max="2" width="31.44140625" style="2" customWidth="1"/>
    <col min="3" max="3" width="46.44140625" style="2" customWidth="1"/>
    <col min="4" max="4" width="13.44140625" style="2" customWidth="1"/>
    <col min="5" max="5" width="47.44140625" style="2" customWidth="1"/>
    <col min="6" max="6" width="50.44140625" style="126" customWidth="1"/>
    <col min="7" max="7" width="39.44140625" style="2" customWidth="1"/>
    <col min="8" max="8" width="20.44140625" style="2" hidden="1" customWidth="1"/>
    <col min="9" max="9" width="28.44140625" style="2" hidden="1" customWidth="1"/>
    <col min="10" max="10" width="6.44140625" style="2" hidden="1" customWidth="1"/>
    <col min="11" max="11" width="25.109375" style="32" customWidth="1"/>
    <col min="12" max="12" width="25" style="2" bestFit="1" customWidth="1"/>
    <col min="13" max="13" width="23.6640625" style="2" customWidth="1"/>
    <col min="14" max="14" width="18.6640625" style="2" customWidth="1"/>
    <col min="15" max="16384" width="8.88671875" style="2"/>
  </cols>
  <sheetData>
    <row r="2" spans="1:65">
      <c r="F2" s="160" t="s">
        <v>1700</v>
      </c>
      <c r="G2" s="159">
        <f>COUNTA(D7:D159)</f>
        <v>153</v>
      </c>
    </row>
    <row r="4" spans="1:65" ht="28.8">
      <c r="B4" s="394" t="s">
        <v>1701</v>
      </c>
      <c r="C4" s="394"/>
      <c r="D4" s="158"/>
      <c r="E4" s="158"/>
      <c r="F4" s="157" t="s">
        <v>1702</v>
      </c>
      <c r="G4" s="156">
        <f>COUNTIF(FORM2.3!$I$12:$I$181,"Selecione a Resposta")</f>
        <v>153</v>
      </c>
      <c r="H4" s="128"/>
      <c r="I4" s="128"/>
      <c r="J4" s="128"/>
      <c r="K4" s="127"/>
    </row>
    <row r="5" spans="1:65">
      <c r="C5" s="155"/>
      <c r="G5" s="128"/>
      <c r="H5" s="128"/>
      <c r="I5" s="128"/>
      <c r="J5" s="128"/>
      <c r="K5" s="127"/>
    </row>
    <row r="6" spans="1:65" ht="31.8" thickBot="1">
      <c r="B6" s="154" t="s">
        <v>1703</v>
      </c>
      <c r="C6" s="154" t="s">
        <v>1689</v>
      </c>
      <c r="D6" s="154" t="s">
        <v>1692</v>
      </c>
      <c r="E6" s="154" t="s">
        <v>1693</v>
      </c>
      <c r="F6" s="154" t="s">
        <v>1690</v>
      </c>
      <c r="G6" s="154" t="s">
        <v>1704</v>
      </c>
      <c r="H6" s="154"/>
      <c r="I6" s="395"/>
      <c r="J6" s="396"/>
      <c r="K6" s="153" t="s">
        <v>1694</v>
      </c>
      <c r="L6" s="154" t="s">
        <v>1695</v>
      </c>
      <c r="M6" s="153" t="s">
        <v>1705</v>
      </c>
      <c r="N6" s="152"/>
    </row>
    <row r="7" spans="1:65" s="138" customFormat="1" ht="15" thickTop="1">
      <c r="A7" s="2"/>
      <c r="B7" s="141">
        <v>1</v>
      </c>
      <c r="C7" s="144" t="str">
        <f>FORM2.3!K11</f>
        <v>Selecione sua Resposta</v>
      </c>
      <c r="D7" s="148" t="s">
        <v>348</v>
      </c>
      <c r="E7" s="143">
        <f>IFERROR(_xlfn.XLOOKUP(_xlfn.XLOOKUP(D7,FORM2.3!C12:C181,FORM2.3!I12:I181),'TABELAS AUXILIARES'!$E$8:$E$13,'TABELAS AUXILIARES'!$F$8:$F$13),0)</f>
        <v>0</v>
      </c>
      <c r="F7" s="151">
        <f>IFERROR(IF(COUNTIF(E7:E11,"Por favor, preencha o campo")&gt;0, "Por favor preencha todas as medidas e controles",(SUMIF(E7:E11,"&gt;=0")/(COUNTA(E7:E11)-COUNTIF(E7:E11,'TABELAS AUXILIARES'!$F$13))/2)*(1+C7*1/5)),0)</f>
        <v>0</v>
      </c>
      <c r="G7" s="150">
        <f>IFERROR(((LOGICA_CONTROLE_0_incompleto!E4*4) + SUM(F7:F159))/22, "Por favor preencha todos os campos")</f>
        <v>0</v>
      </c>
      <c r="H7" s="149"/>
      <c r="I7" s="141"/>
      <c r="J7" s="141"/>
      <c r="K7" s="140">
        <f>_xlfn.XLOOKUP(D7, FORM3GERAL!$C$7:$C$317,FORM3GERAL!$P$7:$P$317)</f>
        <v>1</v>
      </c>
      <c r="L7" s="139" t="str">
        <f ca="1">_xlfn.XLOOKUP(D7, FORM3GERAL!$C$7:$C$317,FORM3GERAL!$L$7:$L$317)</f>
        <v>Atrasado</v>
      </c>
      <c r="M7" s="138">
        <f t="shared" ref="M7:M70" ca="1" si="0">IF(K7=1,IF(L7="Concluído",1,0),0)</f>
        <v>0</v>
      </c>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row>
    <row r="8" spans="1:65">
      <c r="B8" s="136">
        <v>1</v>
      </c>
      <c r="C8" s="136"/>
      <c r="D8" s="146" t="s">
        <v>353</v>
      </c>
      <c r="E8" s="143">
        <f>IFERROR(_xlfn.XLOOKUP(_xlfn.XLOOKUP(D8,FORM2.3!C13:C182,FORM2.3!I13:I182),'TABELAS AUXILIARES'!$E$8:$E$13,'TABELAS AUXILIARES'!$F$8:$F$13),0)</f>
        <v>0</v>
      </c>
      <c r="F8" s="146"/>
      <c r="G8" s="145"/>
      <c r="H8" s="145"/>
      <c r="I8" s="136"/>
      <c r="J8" s="136"/>
      <c r="K8" s="135">
        <f>_xlfn.XLOOKUP(D8, FORM3GERAL!$C$7:$C$317,FORM3GERAL!$P$7:$P$317)</f>
        <v>0</v>
      </c>
      <c r="L8" s="134" t="str">
        <f ca="1">_xlfn.XLOOKUP(D8, FORM3GERAL!$C$7:$C$317,FORM3GERAL!$L$7:$L$317)</f>
        <v>Atrasado</v>
      </c>
      <c r="M8" s="2">
        <f t="shared" si="0"/>
        <v>0</v>
      </c>
    </row>
    <row r="9" spans="1:65">
      <c r="B9" s="136">
        <v>1</v>
      </c>
      <c r="C9" s="136"/>
      <c r="D9" s="146" t="s">
        <v>358</v>
      </c>
      <c r="E9" s="143">
        <f>IFERROR(_xlfn.XLOOKUP(_xlfn.XLOOKUP(D9,FORM2.3!C14:C183,FORM2.3!I14:I183),'TABELAS AUXILIARES'!$E$8:$E$13,'TABELAS AUXILIARES'!$F$8:$F$13),0)</f>
        <v>0</v>
      </c>
      <c r="F9" s="146"/>
      <c r="G9" s="145"/>
      <c r="H9" s="145"/>
      <c r="I9" s="136"/>
      <c r="J9" s="136"/>
      <c r="K9" s="135">
        <f>_xlfn.XLOOKUP(D9, FORM3GERAL!$C$7:$C$317,FORM3GERAL!$P$7:$P$317)</f>
        <v>0</v>
      </c>
      <c r="L9" s="134" t="str">
        <f ca="1">_xlfn.XLOOKUP(D9, FORM3GERAL!$C$7:$C$317,FORM3GERAL!$L$7:$L$317)</f>
        <v>Atrasado</v>
      </c>
      <c r="M9" s="2">
        <f t="shared" si="0"/>
        <v>0</v>
      </c>
    </row>
    <row r="10" spans="1:65">
      <c r="B10" s="136">
        <v>1</v>
      </c>
      <c r="C10" s="136"/>
      <c r="D10" s="146" t="s">
        <v>354</v>
      </c>
      <c r="E10" s="143">
        <f>IFERROR(_xlfn.XLOOKUP(_xlfn.XLOOKUP(D10,FORM2.3!C15:C184,FORM2.3!I15:I184),'TABELAS AUXILIARES'!$E$8:$E$13,'TABELAS AUXILIARES'!$F$8:$F$13),0)</f>
        <v>0</v>
      </c>
      <c r="F10" s="146"/>
      <c r="G10" s="145"/>
      <c r="H10" s="145"/>
      <c r="I10" s="136"/>
      <c r="J10" s="136"/>
      <c r="K10" s="135">
        <f>_xlfn.XLOOKUP(D10, FORM3GERAL!$C$7:$C$317,FORM3GERAL!$P$7:$P$317)</f>
        <v>0</v>
      </c>
      <c r="L10" s="134" t="str">
        <f ca="1">_xlfn.XLOOKUP(D10, FORM3GERAL!$C$7:$C$317,FORM3GERAL!$L$7:$L$317)</f>
        <v>Atrasado</v>
      </c>
      <c r="M10" s="2">
        <f t="shared" si="0"/>
        <v>0</v>
      </c>
    </row>
    <row r="11" spans="1:65">
      <c r="B11" s="136">
        <v>1</v>
      </c>
      <c r="C11" s="136"/>
      <c r="D11" s="146" t="s">
        <v>362</v>
      </c>
      <c r="E11" s="143">
        <f>IFERROR(_xlfn.XLOOKUP(_xlfn.XLOOKUP(D11,FORM2.3!C16:C185,FORM2.3!I16:I185),'TABELAS AUXILIARES'!$E$8:$E$13,'TABELAS AUXILIARES'!$F$8:$F$13),0)</f>
        <v>0</v>
      </c>
      <c r="F11" s="146"/>
      <c r="G11" s="145"/>
      <c r="H11" s="145"/>
      <c r="I11" s="136"/>
      <c r="J11" s="136"/>
      <c r="K11" s="135">
        <f>_xlfn.XLOOKUP(D11, FORM3GERAL!$C$7:$C$317,FORM3GERAL!$P$7:$P$317)</f>
        <v>1</v>
      </c>
      <c r="L11" s="134" t="str">
        <f ca="1">_xlfn.XLOOKUP(D11, FORM3GERAL!$C$7:$C$317,FORM3GERAL!$L$7:$L$317)</f>
        <v>Atrasado</v>
      </c>
      <c r="M11" s="2">
        <f t="shared" ca="1" si="0"/>
        <v>0</v>
      </c>
    </row>
    <row r="12" spans="1:65" s="138" customFormat="1">
      <c r="A12" s="2"/>
      <c r="B12" s="141">
        <v>2</v>
      </c>
      <c r="C12" s="144" t="str">
        <f>FORM2.3!K17</f>
        <v>Selecione sua Resposta</v>
      </c>
      <c r="D12" s="148" t="s">
        <v>370</v>
      </c>
      <c r="E12" s="143">
        <f>IFERROR(_xlfn.XLOOKUP(_xlfn.XLOOKUP(D12,FORM2.3!C17:C186,FORM2.3!I17:I186),'TABELAS AUXILIARES'!$E$8:$E$13,'TABELAS AUXILIARES'!$F$8:$F$13),0)</f>
        <v>0</v>
      </c>
      <c r="F12" s="142">
        <f>IFERROR(IF(COUNTIF(E12:E18,"Por favor, preencha o campo")&gt;0, "Por favor preencha todas as medidas e controles",(SUMIF(E12:E18,"&gt;=0")/(COUNTA(E12:E18)-COUNTIF(E12:E18,'TABELAS AUXILIARES'!$F$13))/2)*(1+C12*1/5)),0)</f>
        <v>0</v>
      </c>
      <c r="G12" s="147"/>
      <c r="H12" s="147"/>
      <c r="I12" s="141"/>
      <c r="J12" s="141"/>
      <c r="K12" s="140">
        <f>_xlfn.XLOOKUP(D12, FORM3GERAL!$C$7:$C$317,FORM3GERAL!$P$7:$P$317)</f>
        <v>1</v>
      </c>
      <c r="L12" s="139" t="str">
        <f ca="1">_xlfn.XLOOKUP(D12, FORM3GERAL!$C$7:$C$317,FORM3GERAL!$L$7:$L$317)</f>
        <v>Atrasado</v>
      </c>
      <c r="M12" s="138">
        <f t="shared" ca="1" si="0"/>
        <v>0</v>
      </c>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row>
    <row r="13" spans="1:65">
      <c r="B13" s="136">
        <v>2</v>
      </c>
      <c r="D13" s="146" t="s">
        <v>373</v>
      </c>
      <c r="E13" s="143">
        <f>IFERROR(_xlfn.XLOOKUP(_xlfn.XLOOKUP(D13,FORM2.3!C18:C187,FORM2.3!I18:I187),'TABELAS AUXILIARES'!$E$8:$E$13,'TABELAS AUXILIARES'!$F$8:$F$13),0)</f>
        <v>0</v>
      </c>
      <c r="F13" s="146"/>
      <c r="G13" s="145"/>
      <c r="H13" s="145"/>
      <c r="I13" s="136"/>
      <c r="J13" s="136"/>
      <c r="K13" s="135">
        <f>_xlfn.XLOOKUP(D13, FORM3GERAL!$C$7:$C$317,FORM3GERAL!$P$7:$P$317)</f>
        <v>1</v>
      </c>
      <c r="L13" s="134" t="str">
        <f ca="1">_xlfn.XLOOKUP(D13, FORM3GERAL!$C$7:$C$317,FORM3GERAL!$L$7:$L$317)</f>
        <v>Atrasado</v>
      </c>
      <c r="M13" s="2">
        <f t="shared" ca="1" si="0"/>
        <v>0</v>
      </c>
    </row>
    <row r="14" spans="1:65">
      <c r="B14" s="136">
        <v>2</v>
      </c>
      <c r="C14" s="136"/>
      <c r="D14" s="146" t="s">
        <v>376</v>
      </c>
      <c r="E14" s="143">
        <f>IFERROR(_xlfn.XLOOKUP(_xlfn.XLOOKUP(D14,FORM2.3!C19:C188,FORM2.3!I19:I188),'TABELAS AUXILIARES'!$E$8:$E$13,'TABELAS AUXILIARES'!$F$8:$F$13),0)</f>
        <v>0</v>
      </c>
      <c r="F14" s="146"/>
      <c r="G14" s="145"/>
      <c r="H14" s="145"/>
      <c r="I14" s="136"/>
      <c r="J14" s="136"/>
      <c r="K14" s="135">
        <f>_xlfn.XLOOKUP(D14, FORM3GERAL!$C$7:$C$317,FORM3GERAL!$P$7:$P$317)</f>
        <v>0</v>
      </c>
      <c r="L14" s="134" t="str">
        <f ca="1">_xlfn.XLOOKUP(D14, FORM3GERAL!$C$7:$C$317,FORM3GERAL!$L$7:$L$317)</f>
        <v>Atrasado</v>
      </c>
      <c r="M14" s="2">
        <f t="shared" si="0"/>
        <v>0</v>
      </c>
    </row>
    <row r="15" spans="1:65">
      <c r="B15" s="136">
        <v>2</v>
      </c>
      <c r="C15" s="136"/>
      <c r="D15" s="146" t="s">
        <v>381</v>
      </c>
      <c r="E15" s="143">
        <f>IFERROR(_xlfn.XLOOKUP(_xlfn.XLOOKUP(D15,FORM2.3!C20:C189,FORM2.3!I20:I189),'TABELAS AUXILIARES'!$E$8:$E$13,'TABELAS AUXILIARES'!$F$8:$F$13),0)</f>
        <v>0</v>
      </c>
      <c r="F15" s="146"/>
      <c r="G15" s="145"/>
      <c r="H15" s="145"/>
      <c r="I15" s="136"/>
      <c r="J15" s="136"/>
      <c r="K15" s="135">
        <f>_xlfn.XLOOKUP(D15, FORM3GERAL!$C$7:$C$317,FORM3GERAL!$P$7:$P$317)</f>
        <v>0</v>
      </c>
      <c r="L15" s="134" t="str">
        <f ca="1">_xlfn.XLOOKUP(D15, FORM3GERAL!$C$7:$C$317,FORM3GERAL!$L$7:$L$317)</f>
        <v>Atrasado</v>
      </c>
      <c r="M15" s="2">
        <f t="shared" si="0"/>
        <v>0</v>
      </c>
    </row>
    <row r="16" spans="1:65">
      <c r="B16" s="136">
        <v>2</v>
      </c>
      <c r="C16" s="136"/>
      <c r="D16" s="146" t="s">
        <v>377</v>
      </c>
      <c r="E16" s="143">
        <f>IFERROR(_xlfn.XLOOKUP(_xlfn.XLOOKUP(D16,FORM2.3!C21:C190,FORM2.3!I21:I190),'TABELAS AUXILIARES'!$E$8:$E$13,'TABELAS AUXILIARES'!$F$8:$F$13),0)</f>
        <v>0</v>
      </c>
      <c r="F16" s="146"/>
      <c r="G16" s="145"/>
      <c r="H16" s="145"/>
      <c r="I16" s="136"/>
      <c r="J16" s="136"/>
      <c r="K16" s="135">
        <f>_xlfn.XLOOKUP(D16, FORM3GERAL!$C$7:$C$317,FORM3GERAL!$P$7:$P$317)</f>
        <v>0</v>
      </c>
      <c r="L16" s="134" t="str">
        <f ca="1">_xlfn.XLOOKUP(D16, FORM3GERAL!$C$7:$C$317,FORM3GERAL!$L$7:$L$317)</f>
        <v>Atrasado</v>
      </c>
      <c r="M16" s="2">
        <f t="shared" si="0"/>
        <v>0</v>
      </c>
    </row>
    <row r="17" spans="1:65">
      <c r="B17" s="136">
        <v>2</v>
      </c>
      <c r="C17" s="136"/>
      <c r="D17" s="146" t="s">
        <v>382</v>
      </c>
      <c r="E17" s="143">
        <f>IFERROR(_xlfn.XLOOKUP(_xlfn.XLOOKUP(D17,FORM2.3!C22:C191,FORM2.3!I22:I191),'TABELAS AUXILIARES'!$E$8:$E$13,'TABELAS AUXILIARES'!$F$8:$F$13),0)</f>
        <v>0</v>
      </c>
      <c r="F17" s="146"/>
      <c r="G17" s="145"/>
      <c r="H17" s="145"/>
      <c r="I17" s="136"/>
      <c r="J17" s="136"/>
      <c r="K17" s="135">
        <f>_xlfn.XLOOKUP(D17, FORM3GERAL!$C$7:$C$317,FORM3GERAL!$P$7:$P$317)</f>
        <v>1</v>
      </c>
      <c r="L17" s="134" t="str">
        <f ca="1">_xlfn.XLOOKUP(D17, FORM3GERAL!$C$7:$C$317,FORM3GERAL!$L$7:$L$317)</f>
        <v>Atrasado</v>
      </c>
      <c r="M17" s="2">
        <f t="shared" ca="1" si="0"/>
        <v>0</v>
      </c>
    </row>
    <row r="18" spans="1:65">
      <c r="B18" s="136">
        <v>2</v>
      </c>
      <c r="C18" s="136"/>
      <c r="D18" s="146" t="s">
        <v>385</v>
      </c>
      <c r="E18" s="143">
        <f>IFERROR(_xlfn.XLOOKUP(_xlfn.XLOOKUP(D18,FORM2.3!C23:C192,FORM2.3!I23:I192),'TABELAS AUXILIARES'!$E$8:$E$13,'TABELAS AUXILIARES'!$F$8:$F$13),0)</f>
        <v>0</v>
      </c>
      <c r="F18" s="146"/>
      <c r="G18" s="145"/>
      <c r="H18" s="145"/>
      <c r="I18" s="136"/>
      <c r="J18" s="136"/>
      <c r="K18" s="135">
        <f>_xlfn.XLOOKUP(D18, FORM3GERAL!$C$7:$C$317,FORM3GERAL!$P$7:$P$317)</f>
        <v>1</v>
      </c>
      <c r="L18" s="134" t="str">
        <f ca="1">_xlfn.XLOOKUP(D18, FORM3GERAL!$C$7:$C$317,FORM3GERAL!$L$7:$L$317)</f>
        <v>Atrasado</v>
      </c>
      <c r="M18" s="2">
        <f t="shared" ca="1" si="0"/>
        <v>0</v>
      </c>
    </row>
    <row r="19" spans="1:65" s="138" customFormat="1">
      <c r="A19" s="2"/>
      <c r="B19" s="144">
        <v>3</v>
      </c>
      <c r="C19" s="144" t="str">
        <f>FORM2.3!K25</f>
        <v>Selecione sua Resposta</v>
      </c>
      <c r="D19" s="148" t="s">
        <v>392</v>
      </c>
      <c r="E19" s="143">
        <f>IFERROR(_xlfn.XLOOKUP(_xlfn.XLOOKUP(D19,FORM2.3!C24:C193,FORM2.3!I24:I193),'TABELAS AUXILIARES'!$E$8:$E$13,'TABELAS AUXILIARES'!$F$8:$F$13),0)</f>
        <v>0</v>
      </c>
      <c r="F19" s="142">
        <f>IFERROR(IF(COUNTIF(E19:E32,"Por favor, preencha o campo")&gt;0, "Por favor preencha todas as medidas e controles",(SUMIF(E19:E32,"&gt;=0")/(COUNTA(E19:E32)-COUNTIF(E19:E32,'TABELAS AUXILIARES'!$F$13))/2)*(1+C19*1/5)),0)</f>
        <v>0</v>
      </c>
      <c r="G19" s="147"/>
      <c r="H19" s="147"/>
      <c r="I19" s="141"/>
      <c r="J19" s="141"/>
      <c r="K19" s="140">
        <f>_xlfn.XLOOKUP(D19, FORM3GERAL!$C$7:$C$317,FORM3GERAL!$P$7:$P$317)</f>
        <v>1</v>
      </c>
      <c r="L19" s="139" t="str">
        <f ca="1">_xlfn.XLOOKUP(D19, FORM3GERAL!$C$7:$C$317,FORM3GERAL!$L$7:$L$317)</f>
        <v>Atrasado</v>
      </c>
      <c r="M19" s="138">
        <f t="shared" ca="1" si="0"/>
        <v>0</v>
      </c>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row>
    <row r="20" spans="1:65">
      <c r="B20" s="136">
        <v>3</v>
      </c>
      <c r="D20" s="146" t="s">
        <v>395</v>
      </c>
      <c r="E20" s="143">
        <f>IFERROR(_xlfn.XLOOKUP(_xlfn.XLOOKUP(D20,FORM2.3!C25:C194,FORM2.3!I25:I194),'TABELAS AUXILIARES'!$E$8:$E$13,'TABELAS AUXILIARES'!$F$8:$F$13),0)</f>
        <v>0</v>
      </c>
      <c r="F20" s="146"/>
      <c r="G20" s="145"/>
      <c r="H20" s="145"/>
      <c r="I20" s="136"/>
      <c r="J20" s="136"/>
      <c r="K20" s="135">
        <f>_xlfn.XLOOKUP(D20, FORM3GERAL!$C$7:$C$317,FORM3GERAL!$P$7:$P$317)</f>
        <v>1</v>
      </c>
      <c r="L20" s="134" t="str">
        <f ca="1">_xlfn.XLOOKUP(D20, FORM3GERAL!$C$7:$C$317,FORM3GERAL!$L$7:$L$317)</f>
        <v>Atrasado</v>
      </c>
      <c r="M20" s="2">
        <f t="shared" ca="1" si="0"/>
        <v>0</v>
      </c>
    </row>
    <row r="21" spans="1:65">
      <c r="B21" s="136">
        <v>3</v>
      </c>
      <c r="C21" s="136"/>
      <c r="D21" s="146" t="s">
        <v>398</v>
      </c>
      <c r="E21" s="143">
        <f>IFERROR(_xlfn.XLOOKUP(_xlfn.XLOOKUP(D21,FORM2.3!C26:C195,FORM2.3!I26:I195),'TABELAS AUXILIARES'!$E$8:$E$13,'TABELAS AUXILIARES'!$F$8:$F$13),0)</f>
        <v>0</v>
      </c>
      <c r="F21" s="146"/>
      <c r="G21" s="145"/>
      <c r="H21" s="145"/>
      <c r="I21" s="136"/>
      <c r="J21" s="136"/>
      <c r="K21" s="135">
        <f>_xlfn.XLOOKUP(D21, FORM3GERAL!$C$7:$C$317,FORM3GERAL!$P$7:$P$317)</f>
        <v>0</v>
      </c>
      <c r="L21" s="134" t="str">
        <f ca="1">_xlfn.XLOOKUP(D21, FORM3GERAL!$C$7:$C$317,FORM3GERAL!$L$7:$L$317)</f>
        <v>Atrasado</v>
      </c>
      <c r="M21" s="2">
        <f t="shared" si="0"/>
        <v>0</v>
      </c>
    </row>
    <row r="22" spans="1:65">
      <c r="B22" s="136">
        <v>3</v>
      </c>
      <c r="C22" s="136"/>
      <c r="D22" s="146" t="s">
        <v>402</v>
      </c>
      <c r="E22" s="143">
        <f>IFERROR(_xlfn.XLOOKUP(_xlfn.XLOOKUP(D22,FORM2.3!C27:C196,FORM2.3!I27:I196),'TABELAS AUXILIARES'!$E$8:$E$13,'TABELAS AUXILIARES'!$F$8:$F$13),0)</f>
        <v>0</v>
      </c>
      <c r="F22" s="146"/>
      <c r="G22" s="145"/>
      <c r="H22" s="145"/>
      <c r="I22" s="136"/>
      <c r="J22" s="136"/>
      <c r="K22" s="135">
        <f>_xlfn.XLOOKUP(D22, FORM3GERAL!$C$7:$C$317,FORM3GERAL!$P$7:$P$317)</f>
        <v>0</v>
      </c>
      <c r="L22" s="134" t="str">
        <f ca="1">_xlfn.XLOOKUP(D22, FORM3GERAL!$C$7:$C$317,FORM3GERAL!$L$7:$L$317)</f>
        <v>Atrasado</v>
      </c>
      <c r="M22" s="2">
        <f t="shared" si="0"/>
        <v>0</v>
      </c>
    </row>
    <row r="23" spans="1:65">
      <c r="B23" s="136">
        <v>3</v>
      </c>
      <c r="C23" s="136"/>
      <c r="D23" s="146" t="s">
        <v>406</v>
      </c>
      <c r="E23" s="143">
        <f>IFERROR(_xlfn.XLOOKUP(_xlfn.XLOOKUP(D23,FORM2.3!C28:C197,FORM2.3!I28:I197),'TABELAS AUXILIARES'!$E$8:$E$13,'TABELAS AUXILIARES'!$F$8:$F$13),0)</f>
        <v>0</v>
      </c>
      <c r="F23" s="146"/>
      <c r="G23" s="145"/>
      <c r="H23" s="145"/>
      <c r="I23" s="136"/>
      <c r="J23" s="136"/>
      <c r="K23" s="135">
        <f>_xlfn.XLOOKUP(D23, FORM3GERAL!$C$7:$C$317,FORM3GERAL!$P$7:$P$317)</f>
        <v>1</v>
      </c>
      <c r="L23" s="134" t="str">
        <f ca="1">_xlfn.XLOOKUP(D23, FORM3GERAL!$C$7:$C$317,FORM3GERAL!$L$7:$L$317)</f>
        <v>Atrasado</v>
      </c>
      <c r="M23" s="2">
        <f t="shared" ca="1" si="0"/>
        <v>0</v>
      </c>
    </row>
    <row r="24" spans="1:65">
      <c r="B24" s="136">
        <v>3</v>
      </c>
      <c r="C24" s="136"/>
      <c r="D24" s="146" t="s">
        <v>409</v>
      </c>
      <c r="E24" s="143">
        <f>IFERROR(_xlfn.XLOOKUP(_xlfn.XLOOKUP(D24,FORM2.3!C29:C198,FORM2.3!I29:I198),'TABELAS AUXILIARES'!$E$8:$E$13,'TABELAS AUXILIARES'!$F$8:$F$13),0)</f>
        <v>0</v>
      </c>
      <c r="F24" s="146"/>
      <c r="G24" s="145"/>
      <c r="H24" s="145"/>
      <c r="I24" s="136"/>
      <c r="J24" s="136"/>
      <c r="K24" s="135">
        <f>_xlfn.XLOOKUP(D24, FORM3GERAL!$C$7:$C$317,FORM3GERAL!$P$7:$P$317)</f>
        <v>1</v>
      </c>
      <c r="L24" s="134" t="str">
        <f ca="1">_xlfn.XLOOKUP(D24, FORM3GERAL!$C$7:$C$317,FORM3GERAL!$L$7:$L$317)</f>
        <v>Atrasado</v>
      </c>
      <c r="M24" s="2">
        <f t="shared" ca="1" si="0"/>
        <v>0</v>
      </c>
    </row>
    <row r="25" spans="1:65">
      <c r="B25" s="136">
        <v>3</v>
      </c>
      <c r="C25" s="136"/>
      <c r="D25" s="146" t="s">
        <v>399</v>
      </c>
      <c r="E25" s="143">
        <f>IFERROR(_xlfn.XLOOKUP(_xlfn.XLOOKUP(D25,FORM2.3!C30:C199,FORM2.3!I30:I199),'TABELAS AUXILIARES'!$E$8:$E$13,'TABELAS AUXILIARES'!$F$8:$F$13),0)</f>
        <v>0</v>
      </c>
      <c r="F25" s="146"/>
      <c r="G25" s="145"/>
      <c r="H25" s="145"/>
      <c r="I25" s="136"/>
      <c r="J25" s="136"/>
      <c r="K25" s="135">
        <f>_xlfn.XLOOKUP(D25, FORM3GERAL!$C$7:$C$317,FORM3GERAL!$P$7:$P$317)</f>
        <v>1</v>
      </c>
      <c r="L25" s="134" t="str">
        <f ca="1">_xlfn.XLOOKUP(D25, FORM3GERAL!$C$7:$C$317,FORM3GERAL!$L$7:$L$317)</f>
        <v>Atrasado</v>
      </c>
      <c r="M25" s="2">
        <f t="shared" ca="1" si="0"/>
        <v>0</v>
      </c>
    </row>
    <row r="26" spans="1:65">
      <c r="B26" s="136">
        <v>3</v>
      </c>
      <c r="C26" s="136"/>
      <c r="D26" s="146" t="s">
        <v>403</v>
      </c>
      <c r="E26" s="143">
        <f>IFERROR(_xlfn.XLOOKUP(_xlfn.XLOOKUP(D26,FORM2.3!C31:C200,FORM2.3!I31:I200),'TABELAS AUXILIARES'!$E$8:$E$13,'TABELAS AUXILIARES'!$F$8:$F$13),0)</f>
        <v>0</v>
      </c>
      <c r="F26" s="146"/>
      <c r="G26" s="145"/>
      <c r="H26" s="145"/>
      <c r="I26" s="136"/>
      <c r="J26" s="136"/>
      <c r="K26" s="135">
        <f>_xlfn.XLOOKUP(D26, FORM3GERAL!$C$7:$C$317,FORM3GERAL!$P$7:$P$317)</f>
        <v>1</v>
      </c>
      <c r="L26" s="134" t="str">
        <f ca="1">_xlfn.XLOOKUP(D26, FORM3GERAL!$C$7:$C$317,FORM3GERAL!$L$7:$L$317)</f>
        <v>Atrasado</v>
      </c>
      <c r="M26" s="2">
        <f t="shared" ca="1" si="0"/>
        <v>0</v>
      </c>
    </row>
    <row r="27" spans="1:65">
      <c r="B27" s="136">
        <v>3</v>
      </c>
      <c r="C27" s="136"/>
      <c r="D27" s="146" t="s">
        <v>415</v>
      </c>
      <c r="E27" s="143">
        <f>IFERROR(_xlfn.XLOOKUP(_xlfn.XLOOKUP(D27,FORM2.3!C32:C201,FORM2.3!I32:I201),'TABELAS AUXILIARES'!$E$8:$E$13,'TABELAS AUXILIARES'!$F$8:$F$13),0)</f>
        <v>0</v>
      </c>
      <c r="F27" s="146"/>
      <c r="G27" s="145"/>
      <c r="H27" s="145"/>
      <c r="I27" s="136"/>
      <c r="J27" s="136"/>
      <c r="K27" s="135">
        <f>_xlfn.XLOOKUP(D27, FORM3GERAL!$C$7:$C$317,FORM3GERAL!$P$7:$P$317)</f>
        <v>0</v>
      </c>
      <c r="L27" s="134" t="str">
        <f ca="1">_xlfn.XLOOKUP(D27, FORM3GERAL!$C$7:$C$317,FORM3GERAL!$L$7:$L$317)</f>
        <v>Atrasado</v>
      </c>
      <c r="M27" s="2">
        <f t="shared" si="0"/>
        <v>0</v>
      </c>
    </row>
    <row r="28" spans="1:65">
      <c r="B28" s="136">
        <v>3</v>
      </c>
      <c r="C28" s="136"/>
      <c r="D28" s="146" t="s">
        <v>418</v>
      </c>
      <c r="E28" s="143">
        <f>IFERROR(_xlfn.XLOOKUP(_xlfn.XLOOKUP(D28,FORM2.3!C33:C202,FORM2.3!I33:I202),'TABELAS AUXILIARES'!$E$8:$E$13,'TABELAS AUXILIARES'!$F$8:$F$13),0)</f>
        <v>0</v>
      </c>
      <c r="F28" s="146"/>
      <c r="G28" s="145"/>
      <c r="H28" s="145"/>
      <c r="I28" s="136"/>
      <c r="J28" s="136"/>
      <c r="K28" s="135">
        <f>_xlfn.XLOOKUP(D28, FORM3GERAL!$C$7:$C$317,FORM3GERAL!$P$7:$P$317)</f>
        <v>1</v>
      </c>
      <c r="L28" s="134" t="str">
        <f ca="1">_xlfn.XLOOKUP(D28, FORM3GERAL!$C$7:$C$317,FORM3GERAL!$L$7:$L$317)</f>
        <v>Atrasado</v>
      </c>
      <c r="M28" s="2">
        <f t="shared" ca="1" si="0"/>
        <v>0</v>
      </c>
    </row>
    <row r="29" spans="1:65">
      <c r="B29" s="136">
        <v>3</v>
      </c>
      <c r="C29" s="136"/>
      <c r="D29" s="146" t="s">
        <v>421</v>
      </c>
      <c r="E29" s="143">
        <f>IFERROR(_xlfn.XLOOKUP(_xlfn.XLOOKUP(D29,FORM2.3!C34:C203,FORM2.3!I34:I203),'TABELAS AUXILIARES'!$E$8:$E$13,'TABELAS AUXILIARES'!$F$8:$F$13),0)</f>
        <v>0</v>
      </c>
      <c r="F29" s="146"/>
      <c r="G29" s="145"/>
      <c r="H29" s="145"/>
      <c r="I29" s="136"/>
      <c r="J29" s="136"/>
      <c r="K29" s="135">
        <f>_xlfn.XLOOKUP(D29, FORM3GERAL!$C$7:$C$317,FORM3GERAL!$P$7:$P$317)</f>
        <v>0</v>
      </c>
      <c r="L29" s="134" t="str">
        <f ca="1">_xlfn.XLOOKUP(D29, FORM3GERAL!$C$7:$C$317,FORM3GERAL!$L$7:$L$317)</f>
        <v>Atrasado</v>
      </c>
      <c r="M29" s="2">
        <f t="shared" si="0"/>
        <v>0</v>
      </c>
    </row>
    <row r="30" spans="1:65">
      <c r="B30" s="136">
        <v>3</v>
      </c>
      <c r="C30" s="136"/>
      <c r="D30" s="146" t="s">
        <v>424</v>
      </c>
      <c r="E30" s="143">
        <f>IFERROR(_xlfn.XLOOKUP(_xlfn.XLOOKUP(D30,FORM2.3!C35:C204,FORM2.3!I35:I204),'TABELAS AUXILIARES'!$E$8:$E$13,'TABELAS AUXILIARES'!$F$8:$F$13),0)</f>
        <v>0</v>
      </c>
      <c r="F30" s="146"/>
      <c r="G30" s="145"/>
      <c r="H30" s="145"/>
      <c r="I30" s="136"/>
      <c r="J30" s="136"/>
      <c r="K30" s="135">
        <f>_xlfn.XLOOKUP(D30, FORM3GERAL!$C$7:$C$317,FORM3GERAL!$P$7:$P$317)</f>
        <v>0</v>
      </c>
      <c r="L30" s="134" t="str">
        <f ca="1">_xlfn.XLOOKUP(D30, FORM3GERAL!$C$7:$C$317,FORM3GERAL!$L$7:$L$317)</f>
        <v>Atrasado</v>
      </c>
      <c r="M30" s="2">
        <f t="shared" si="0"/>
        <v>0</v>
      </c>
    </row>
    <row r="31" spans="1:65">
      <c r="B31" s="136">
        <v>3</v>
      </c>
      <c r="C31" s="136"/>
      <c r="D31" s="146" t="s">
        <v>427</v>
      </c>
      <c r="E31" s="143">
        <f>IFERROR(_xlfn.XLOOKUP(_xlfn.XLOOKUP(D31,FORM2.3!C36:C205,FORM2.3!I36:I205),'TABELAS AUXILIARES'!$E$8:$E$13,'TABELAS AUXILIARES'!$F$8:$F$13),0)</f>
        <v>0</v>
      </c>
      <c r="F31" s="146"/>
      <c r="G31" s="145"/>
      <c r="H31" s="145"/>
      <c r="I31" s="136"/>
      <c r="J31" s="136"/>
      <c r="K31" s="135">
        <f>_xlfn.XLOOKUP(D31, FORM3GERAL!$C$7:$C$317,FORM3GERAL!$P$7:$P$317)</f>
        <v>0</v>
      </c>
      <c r="L31" s="134" t="str">
        <f ca="1">_xlfn.XLOOKUP(D31, FORM3GERAL!$C$7:$C$317,FORM3GERAL!$L$7:$L$317)</f>
        <v>Atrasado</v>
      </c>
      <c r="M31" s="2">
        <f t="shared" si="0"/>
        <v>0</v>
      </c>
    </row>
    <row r="32" spans="1:65">
      <c r="B32" s="136">
        <v>3</v>
      </c>
      <c r="C32" s="136"/>
      <c r="D32" s="146" t="s">
        <v>429</v>
      </c>
      <c r="E32" s="143">
        <f>IFERROR(_xlfn.XLOOKUP(_xlfn.XLOOKUP(D32,FORM2.3!C37:C206,FORM2.3!I37:I206),'TABELAS AUXILIARES'!$E$8:$E$13,'TABELAS AUXILIARES'!$F$8:$F$13),0)</f>
        <v>0</v>
      </c>
      <c r="F32" s="146"/>
      <c r="G32" s="145"/>
      <c r="H32" s="145"/>
      <c r="I32" s="136"/>
      <c r="J32" s="136"/>
      <c r="K32" s="135">
        <f>_xlfn.XLOOKUP(D32, FORM3GERAL!$C$7:$C$317,FORM3GERAL!$P$7:$P$317)</f>
        <v>1</v>
      </c>
      <c r="L32" s="134" t="str">
        <f ca="1">_xlfn.XLOOKUP(D32, FORM3GERAL!$C$7:$C$317,FORM3GERAL!$L$7:$L$317)</f>
        <v>Atrasado</v>
      </c>
      <c r="M32" s="2">
        <f t="shared" ca="1" si="0"/>
        <v>0</v>
      </c>
    </row>
    <row r="33" spans="1:65" s="138" customFormat="1">
      <c r="A33" s="2"/>
      <c r="B33" s="141">
        <v>4</v>
      </c>
      <c r="C33" s="144" t="str">
        <f>FORM2.3!K40</f>
        <v>Selecione sua Resposta</v>
      </c>
      <c r="D33" s="148" t="s">
        <v>433</v>
      </c>
      <c r="E33" s="143">
        <f>IFERROR(_xlfn.XLOOKUP(_xlfn.XLOOKUP(D33,FORM2.3!C38:C207,FORM2.3!I38:I207),'TABELAS AUXILIARES'!$E$8:$E$13,'TABELAS AUXILIARES'!$F$8:$F$13),0)</f>
        <v>0</v>
      </c>
      <c r="F33" s="142">
        <f>IFERROR(IF(COUNTIF(E33:E44,"Por favor, preencha o campo")&gt;0, "Por favor preencha todas as medidas e controles",(SUMIF(E33:E44,"&gt;=0")/(COUNTA(E33:E44)-COUNTIF(E33:E44,'TABELAS AUXILIARES'!$F$13))/2)*(1+C33*1/5)),0)</f>
        <v>0</v>
      </c>
      <c r="G33" s="147"/>
      <c r="H33" s="147"/>
      <c r="I33" s="141"/>
      <c r="J33" s="141"/>
      <c r="K33" s="140">
        <f>_xlfn.XLOOKUP(D33, FORM3GERAL!$C$7:$C$317,FORM3GERAL!$P$7:$P$317)</f>
        <v>1</v>
      </c>
      <c r="L33" s="139" t="str">
        <f ca="1">_xlfn.XLOOKUP(D33, FORM3GERAL!$C$7:$C$317,FORM3GERAL!$L$7:$L$317)</f>
        <v>Atrasado</v>
      </c>
      <c r="M33" s="138">
        <f t="shared" ca="1" si="0"/>
        <v>0</v>
      </c>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c r="BM33" s="2"/>
    </row>
    <row r="34" spans="1:65">
      <c r="B34" s="136">
        <v>4</v>
      </c>
      <c r="D34" s="146" t="s">
        <v>436</v>
      </c>
      <c r="E34" s="143">
        <f>IFERROR(_xlfn.XLOOKUP(_xlfn.XLOOKUP(D34,FORM2.3!C39:C208,FORM2.3!I39:I208),'TABELAS AUXILIARES'!$E$8:$E$13,'TABELAS AUXILIARES'!$F$8:$F$13),0)</f>
        <v>0</v>
      </c>
      <c r="F34" s="146"/>
      <c r="G34" s="145"/>
      <c r="H34" s="145"/>
      <c r="I34" s="136"/>
      <c r="J34" s="136"/>
      <c r="K34" s="135">
        <f>_xlfn.XLOOKUP(D34, FORM3GERAL!$C$7:$C$317,FORM3GERAL!$P$7:$P$317)</f>
        <v>1</v>
      </c>
      <c r="L34" s="134" t="str">
        <f ca="1">_xlfn.XLOOKUP(D34, FORM3GERAL!$C$7:$C$317,FORM3GERAL!$L$7:$L$317)</f>
        <v>Atrasado</v>
      </c>
      <c r="M34" s="2">
        <f t="shared" ca="1" si="0"/>
        <v>0</v>
      </c>
    </row>
    <row r="35" spans="1:65">
      <c r="B35" s="136">
        <v>4</v>
      </c>
      <c r="C35" s="145"/>
      <c r="D35" s="146" t="s">
        <v>439</v>
      </c>
      <c r="E35" s="143">
        <f>IFERROR(_xlfn.XLOOKUP(_xlfn.XLOOKUP(D35,FORM2.3!C40:C209,FORM2.3!I40:I209),'TABELAS AUXILIARES'!$E$8:$E$13,'TABELAS AUXILIARES'!$F$8:$F$13),0)</f>
        <v>0</v>
      </c>
      <c r="F35" s="146"/>
      <c r="G35" s="145"/>
      <c r="H35" s="145"/>
      <c r="I35" s="136"/>
      <c r="J35" s="136"/>
      <c r="K35" s="135">
        <f>_xlfn.XLOOKUP(D35, FORM3GERAL!$C$7:$C$317,FORM3GERAL!$P$7:$P$317)</f>
        <v>1</v>
      </c>
      <c r="L35" s="134" t="str">
        <f ca="1">_xlfn.XLOOKUP(D35, FORM3GERAL!$C$7:$C$317,FORM3GERAL!$L$7:$L$317)</f>
        <v>Atrasado</v>
      </c>
      <c r="M35" s="2">
        <f t="shared" ca="1" si="0"/>
        <v>0</v>
      </c>
    </row>
    <row r="36" spans="1:65">
      <c r="B36" s="136">
        <v>4</v>
      </c>
      <c r="C36" s="145"/>
      <c r="D36" s="146" t="s">
        <v>441</v>
      </c>
      <c r="E36" s="143">
        <f>IFERROR(_xlfn.XLOOKUP(_xlfn.XLOOKUP(D36,FORM2.3!C41:C210,FORM2.3!I41:I210),'TABELAS AUXILIARES'!$E$8:$E$13,'TABELAS AUXILIARES'!$F$8:$F$13),0)</f>
        <v>0</v>
      </c>
      <c r="F36" s="146"/>
      <c r="G36" s="145"/>
      <c r="H36" s="145"/>
      <c r="I36" s="136"/>
      <c r="J36" s="136"/>
      <c r="K36" s="135">
        <f>_xlfn.XLOOKUP(D36, FORM3GERAL!$C$7:$C$317,FORM3GERAL!$P$7:$P$317)</f>
        <v>1</v>
      </c>
      <c r="L36" s="134" t="str">
        <f ca="1">_xlfn.XLOOKUP(D36, FORM3GERAL!$C$7:$C$317,FORM3GERAL!$L$7:$L$317)</f>
        <v>Atrasado</v>
      </c>
      <c r="M36" s="2">
        <f t="shared" ca="1" si="0"/>
        <v>0</v>
      </c>
    </row>
    <row r="37" spans="1:65">
      <c r="B37" s="136">
        <v>4</v>
      </c>
      <c r="C37" s="145"/>
      <c r="D37" s="146" t="s">
        <v>444</v>
      </c>
      <c r="E37" s="143">
        <f>IFERROR(_xlfn.XLOOKUP(_xlfn.XLOOKUP(D37,FORM2.3!C42:C211,FORM2.3!I42:I211),'TABELAS AUXILIARES'!$E$8:$E$13,'TABELAS AUXILIARES'!$F$8:$F$13),0)</f>
        <v>0</v>
      </c>
      <c r="F37" s="146"/>
      <c r="G37" s="145"/>
      <c r="H37" s="145"/>
      <c r="I37" s="136"/>
      <c r="J37" s="136"/>
      <c r="K37" s="135">
        <f>_xlfn.XLOOKUP(D37, FORM3GERAL!$C$7:$C$317,FORM3GERAL!$P$7:$P$317)</f>
        <v>1</v>
      </c>
      <c r="L37" s="134" t="str">
        <f ca="1">_xlfn.XLOOKUP(D37, FORM3GERAL!$C$7:$C$317,FORM3GERAL!$L$7:$L$317)</f>
        <v>Atrasado</v>
      </c>
      <c r="M37" s="2">
        <f t="shared" ca="1" si="0"/>
        <v>0</v>
      </c>
    </row>
    <row r="38" spans="1:65">
      <c r="B38" s="136">
        <v>4</v>
      </c>
      <c r="C38" s="145"/>
      <c r="D38" s="146" t="s">
        <v>447</v>
      </c>
      <c r="E38" s="143">
        <f>IFERROR(_xlfn.XLOOKUP(_xlfn.XLOOKUP(D38,FORM2.3!C43:C212,FORM2.3!I43:I212),'TABELAS AUXILIARES'!$E$8:$E$13,'TABELAS AUXILIARES'!$F$8:$F$13),0)</f>
        <v>0</v>
      </c>
      <c r="F38" s="146"/>
      <c r="G38" s="145"/>
      <c r="H38" s="145"/>
      <c r="I38" s="136"/>
      <c r="J38" s="136"/>
      <c r="K38" s="135">
        <f>_xlfn.XLOOKUP(D38, FORM3GERAL!$C$7:$C$317,FORM3GERAL!$P$7:$P$317)</f>
        <v>1</v>
      </c>
      <c r="L38" s="134" t="str">
        <f ca="1">_xlfn.XLOOKUP(D38, FORM3GERAL!$C$7:$C$317,FORM3GERAL!$L$7:$L$317)</f>
        <v>Atrasado</v>
      </c>
      <c r="M38" s="2">
        <f t="shared" ca="1" si="0"/>
        <v>0</v>
      </c>
    </row>
    <row r="39" spans="1:65">
      <c r="B39" s="136">
        <v>4</v>
      </c>
      <c r="C39" s="145"/>
      <c r="D39" s="146" t="s">
        <v>450</v>
      </c>
      <c r="E39" s="143">
        <f>IFERROR(_xlfn.XLOOKUP(_xlfn.XLOOKUP(D39,FORM2.3!C44:C213,FORM2.3!I44:I213),'TABELAS AUXILIARES'!$E$8:$E$13,'TABELAS AUXILIARES'!$F$8:$F$13),0)</f>
        <v>0</v>
      </c>
      <c r="F39" s="146"/>
      <c r="G39" s="145"/>
      <c r="H39" s="145"/>
      <c r="I39" s="136"/>
      <c r="J39" s="136"/>
      <c r="K39" s="135">
        <f>_xlfn.XLOOKUP(D39, FORM3GERAL!$C$7:$C$317,FORM3GERAL!$P$7:$P$317)</f>
        <v>1</v>
      </c>
      <c r="L39" s="134" t="str">
        <f ca="1">_xlfn.XLOOKUP(D39, FORM3GERAL!$C$7:$C$317,FORM3GERAL!$L$7:$L$317)</f>
        <v>Atrasado</v>
      </c>
      <c r="M39" s="2">
        <f t="shared" ca="1" si="0"/>
        <v>0</v>
      </c>
    </row>
    <row r="40" spans="1:65">
      <c r="B40" s="136">
        <v>4</v>
      </c>
      <c r="C40" s="145"/>
      <c r="D40" s="146" t="s">
        <v>453</v>
      </c>
      <c r="E40" s="143">
        <f>IFERROR(_xlfn.XLOOKUP(_xlfn.XLOOKUP(D40,FORM2.3!C45:C214,FORM2.3!I45:I214),'TABELAS AUXILIARES'!$E$8:$E$13,'TABELAS AUXILIARES'!$F$8:$F$13),0)</f>
        <v>0</v>
      </c>
      <c r="F40" s="146"/>
      <c r="G40" s="145"/>
      <c r="H40" s="145"/>
      <c r="I40" s="136"/>
      <c r="J40" s="136"/>
      <c r="K40" s="135">
        <f>_xlfn.XLOOKUP(D40, FORM3GERAL!$C$7:$C$317,FORM3GERAL!$P$7:$P$317)</f>
        <v>0</v>
      </c>
      <c r="L40" s="134" t="str">
        <f ca="1">_xlfn.XLOOKUP(D40, FORM3GERAL!$C$7:$C$317,FORM3GERAL!$L$7:$L$317)</f>
        <v>Atrasado</v>
      </c>
      <c r="M40" s="2">
        <f t="shared" si="0"/>
        <v>0</v>
      </c>
    </row>
    <row r="41" spans="1:65">
      <c r="B41" s="136">
        <v>4</v>
      </c>
      <c r="C41" s="145"/>
      <c r="D41" s="146" t="s">
        <v>456</v>
      </c>
      <c r="E41" s="143">
        <f>IFERROR(_xlfn.XLOOKUP(_xlfn.XLOOKUP(D41,FORM2.3!C46:C215,FORM2.3!I46:I215),'TABELAS AUXILIARES'!$E$8:$E$13,'TABELAS AUXILIARES'!$F$8:$F$13),0)</f>
        <v>0</v>
      </c>
      <c r="F41" s="136"/>
      <c r="G41" s="145"/>
      <c r="H41" s="145"/>
      <c r="I41" s="136"/>
      <c r="J41" s="136"/>
      <c r="K41" s="135">
        <f>_xlfn.XLOOKUP(D41, FORM3GERAL!$C$7:$C$317,FORM3GERAL!$P$7:$P$317)</f>
        <v>0</v>
      </c>
      <c r="L41" s="134" t="str">
        <f ca="1">_xlfn.XLOOKUP(D41, FORM3GERAL!$C$7:$C$317,FORM3GERAL!$L$7:$L$317)</f>
        <v>Atrasado</v>
      </c>
      <c r="M41" s="2">
        <f t="shared" si="0"/>
        <v>0</v>
      </c>
    </row>
    <row r="42" spans="1:65">
      <c r="B42" s="136">
        <v>4</v>
      </c>
      <c r="C42" s="145"/>
      <c r="D42" s="146" t="s">
        <v>459</v>
      </c>
      <c r="E42" s="143">
        <f>IFERROR(_xlfn.XLOOKUP(_xlfn.XLOOKUP(D42,FORM2.3!C47:C216,FORM2.3!I47:I216),'TABELAS AUXILIARES'!$E$8:$E$13,'TABELAS AUXILIARES'!$F$8:$F$13),0)</f>
        <v>0</v>
      </c>
      <c r="F42" s="146"/>
      <c r="G42" s="145"/>
      <c r="H42" s="145"/>
      <c r="I42" s="136"/>
      <c r="J42" s="136"/>
      <c r="K42" s="135">
        <f>_xlfn.XLOOKUP(D42, FORM3GERAL!$C$7:$C$317,FORM3GERAL!$P$7:$P$317)</f>
        <v>0</v>
      </c>
      <c r="L42" s="134" t="str">
        <f ca="1">_xlfn.XLOOKUP(D42, FORM3GERAL!$C$7:$C$317,FORM3GERAL!$L$7:$L$317)</f>
        <v>Atrasado</v>
      </c>
      <c r="M42" s="2">
        <f t="shared" si="0"/>
        <v>0</v>
      </c>
    </row>
    <row r="43" spans="1:65">
      <c r="B43" s="136">
        <v>4</v>
      </c>
      <c r="C43" s="145"/>
      <c r="D43" s="146" t="s">
        <v>460</v>
      </c>
      <c r="E43" s="143">
        <f>IFERROR(_xlfn.XLOOKUP(_xlfn.XLOOKUP(D43,FORM2.3!C48:C217,FORM2.3!I48:I217),'TABELAS AUXILIARES'!$E$8:$E$13,'TABELAS AUXILIARES'!$F$8:$F$13),0)</f>
        <v>0</v>
      </c>
      <c r="F43" s="146"/>
      <c r="G43" s="145"/>
      <c r="H43" s="145"/>
      <c r="I43" s="136"/>
      <c r="J43" s="136"/>
      <c r="K43" s="135">
        <f>_xlfn.XLOOKUP(D43, FORM3GERAL!$C$7:$C$317,FORM3GERAL!$P$7:$P$317)</f>
        <v>0</v>
      </c>
      <c r="L43" s="134" t="str">
        <f ca="1">_xlfn.XLOOKUP(D43, FORM3GERAL!$C$7:$C$317,FORM3GERAL!$L$7:$L$317)</f>
        <v>Atrasado</v>
      </c>
      <c r="M43" s="2">
        <f t="shared" si="0"/>
        <v>0</v>
      </c>
    </row>
    <row r="44" spans="1:65">
      <c r="B44" s="136">
        <v>4</v>
      </c>
      <c r="C44" s="145"/>
      <c r="D44" s="146" t="s">
        <v>463</v>
      </c>
      <c r="E44" s="143">
        <f>IFERROR(_xlfn.XLOOKUP(_xlfn.XLOOKUP(D44,FORM2.3!C49:C218,FORM2.3!I49:I218),'TABELAS AUXILIARES'!$E$8:$E$13,'TABELAS AUXILIARES'!$F$8:$F$13),0)</f>
        <v>0</v>
      </c>
      <c r="F44" s="146"/>
      <c r="G44" s="145"/>
      <c r="H44" s="145"/>
      <c r="I44" s="136"/>
      <c r="J44" s="136"/>
      <c r="K44" s="135">
        <f>_xlfn.XLOOKUP(D44, FORM3GERAL!$C$7:$C$317,FORM3GERAL!$P$7:$P$317)</f>
        <v>0</v>
      </c>
      <c r="L44" s="134" t="str">
        <f ca="1">_xlfn.XLOOKUP(D44, FORM3GERAL!$C$7:$C$317,FORM3GERAL!$L$7:$L$317)</f>
        <v>Atrasado</v>
      </c>
      <c r="M44" s="2">
        <f t="shared" si="0"/>
        <v>0</v>
      </c>
    </row>
    <row r="45" spans="1:65" s="138" customFormat="1">
      <c r="A45" s="2"/>
      <c r="B45" s="141">
        <v>5</v>
      </c>
      <c r="C45" s="144" t="str">
        <f>FORM2.3!K53</f>
        <v>Selecione sua Resposta</v>
      </c>
      <c r="D45" s="148" t="s">
        <v>469</v>
      </c>
      <c r="E45" s="143">
        <f>IFERROR(_xlfn.XLOOKUP(_xlfn.XLOOKUP(D45,FORM2.3!C50:C219,FORM2.3!I50:I219),'TABELAS AUXILIARES'!$E$8:$E$13,'TABELAS AUXILIARES'!$F$8:$F$13),0)</f>
        <v>0</v>
      </c>
      <c r="F45" s="142">
        <f>IFERROR(IF(COUNTIF(E45:E50,"Por favor, preencha o campo")&gt;0, "Por favor preencha todas as medidas e controles",(SUMIF(E45:E50,"&gt;=0")/(COUNTA(E45:E50)-COUNTIF(E45:E50,'TABELAS AUXILIARES'!$F$13))/2)*(1+C45*1/5)),0)</f>
        <v>0</v>
      </c>
      <c r="G45" s="147"/>
      <c r="H45" s="147"/>
      <c r="I45" s="141"/>
      <c r="J45" s="141"/>
      <c r="K45" s="140">
        <f>_xlfn.XLOOKUP(D45, FORM3GERAL!$C$7:$C$317,FORM3GERAL!$P$7:$P$317)</f>
        <v>1</v>
      </c>
      <c r="L45" s="139" t="str">
        <f ca="1">_xlfn.XLOOKUP(D45, FORM3GERAL!$C$7:$C$317,FORM3GERAL!$L$7:$L$317)</f>
        <v>Atrasado</v>
      </c>
      <c r="M45" s="138">
        <f t="shared" ca="1" si="0"/>
        <v>0</v>
      </c>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row>
    <row r="46" spans="1:65">
      <c r="B46" s="136">
        <v>5</v>
      </c>
      <c r="D46" s="146" t="s">
        <v>472</v>
      </c>
      <c r="E46" s="143">
        <f>IFERROR(_xlfn.XLOOKUP(_xlfn.XLOOKUP(D46,FORM2.3!C51:C220,FORM2.3!I51:I220),'TABELAS AUXILIARES'!$E$8:$E$13,'TABELAS AUXILIARES'!$F$8:$F$13),0)</f>
        <v>0</v>
      </c>
      <c r="F46" s="146"/>
      <c r="G46" s="145"/>
      <c r="H46" s="145"/>
      <c r="I46" s="136"/>
      <c r="J46" s="136"/>
      <c r="K46" s="135">
        <f>_xlfn.XLOOKUP(D46, FORM3GERAL!$C$7:$C$317,FORM3GERAL!$P$7:$P$317)</f>
        <v>0</v>
      </c>
      <c r="L46" s="134" t="str">
        <f ca="1">_xlfn.XLOOKUP(D46, FORM3GERAL!$C$7:$C$317,FORM3GERAL!$L$7:$L$317)</f>
        <v>Atrasado</v>
      </c>
      <c r="M46" s="2">
        <f t="shared" si="0"/>
        <v>0</v>
      </c>
    </row>
    <row r="47" spans="1:65">
      <c r="B47" s="136">
        <v>5</v>
      </c>
      <c r="C47" s="145"/>
      <c r="D47" s="146" t="s">
        <v>476</v>
      </c>
      <c r="E47" s="143">
        <f>IFERROR(_xlfn.XLOOKUP(_xlfn.XLOOKUP(D47,FORM2.3!C52:C221,FORM2.3!I52:I221),'TABELAS AUXILIARES'!$E$8:$E$13,'TABELAS AUXILIARES'!$F$8:$F$13),0)</f>
        <v>0</v>
      </c>
      <c r="F47" s="146"/>
      <c r="G47" s="145"/>
      <c r="H47" s="145"/>
      <c r="I47" s="136"/>
      <c r="J47" s="136"/>
      <c r="K47" s="135">
        <f>_xlfn.XLOOKUP(D47, FORM3GERAL!$C$7:$C$317,FORM3GERAL!$P$7:$P$317)</f>
        <v>1</v>
      </c>
      <c r="L47" s="134" t="str">
        <f ca="1">_xlfn.XLOOKUP(D47, FORM3GERAL!$C$7:$C$317,FORM3GERAL!$L$7:$L$317)</f>
        <v>Atrasado</v>
      </c>
      <c r="M47" s="2">
        <f t="shared" ca="1" si="0"/>
        <v>0</v>
      </c>
    </row>
    <row r="48" spans="1:65">
      <c r="B48" s="136">
        <v>5</v>
      </c>
      <c r="C48" s="145"/>
      <c r="D48" s="146" t="s">
        <v>478</v>
      </c>
      <c r="E48" s="143">
        <f>IFERROR(_xlfn.XLOOKUP(_xlfn.XLOOKUP(D48,FORM2.3!C53:C222,FORM2.3!I53:I222),'TABELAS AUXILIARES'!$E$8:$E$13,'TABELAS AUXILIARES'!$F$8:$F$13),0)</f>
        <v>0</v>
      </c>
      <c r="F48" s="146"/>
      <c r="G48" s="145"/>
      <c r="H48" s="145"/>
      <c r="I48" s="136"/>
      <c r="J48" s="136"/>
      <c r="K48" s="135">
        <f>_xlfn.XLOOKUP(D48, FORM3GERAL!$C$7:$C$317,FORM3GERAL!$P$7:$P$317)</f>
        <v>1</v>
      </c>
      <c r="L48" s="134" t="str">
        <f ca="1">_xlfn.XLOOKUP(D48, FORM3GERAL!$C$7:$C$317,FORM3GERAL!$L$7:$L$317)</f>
        <v>Atrasado</v>
      </c>
      <c r="M48" s="2">
        <f t="shared" ca="1" si="0"/>
        <v>0</v>
      </c>
    </row>
    <row r="49" spans="1:65">
      <c r="B49" s="136">
        <v>5</v>
      </c>
      <c r="C49" s="145"/>
      <c r="D49" s="146" t="s">
        <v>473</v>
      </c>
      <c r="E49" s="143">
        <f>IFERROR(_xlfn.XLOOKUP(_xlfn.XLOOKUP(D49,FORM2.3!C54:C223,FORM2.3!I54:I223),'TABELAS AUXILIARES'!$E$8:$E$13,'TABELAS AUXILIARES'!$F$8:$F$13),0)</f>
        <v>0</v>
      </c>
      <c r="F49" s="146"/>
      <c r="G49" s="145"/>
      <c r="H49" s="145"/>
      <c r="I49" s="136"/>
      <c r="J49" s="136"/>
      <c r="K49" s="135">
        <f>_xlfn.XLOOKUP(D49, FORM3GERAL!$C$7:$C$317,FORM3GERAL!$P$7:$P$317)</f>
        <v>0</v>
      </c>
      <c r="L49" s="134" t="str">
        <f ca="1">_xlfn.XLOOKUP(D49, FORM3GERAL!$C$7:$C$317,FORM3GERAL!$L$7:$L$317)</f>
        <v>Atrasado</v>
      </c>
      <c r="M49" s="2">
        <f t="shared" si="0"/>
        <v>0</v>
      </c>
    </row>
    <row r="50" spans="1:65">
      <c r="B50" s="136">
        <v>5</v>
      </c>
      <c r="C50" s="145"/>
      <c r="D50" s="146" t="s">
        <v>480</v>
      </c>
      <c r="E50" s="143">
        <f>IFERROR(_xlfn.XLOOKUP(_xlfn.XLOOKUP(D50,FORM2.3!C55:C224,FORM2.3!I55:I224),'TABELAS AUXILIARES'!$E$8:$E$13,'TABELAS AUXILIARES'!$F$8:$F$13),0)</f>
        <v>0</v>
      </c>
      <c r="F50" s="146"/>
      <c r="G50" s="145"/>
      <c r="H50" s="145"/>
      <c r="I50" s="136"/>
      <c r="J50" s="136"/>
      <c r="K50" s="135">
        <f>_xlfn.XLOOKUP(D50, FORM3GERAL!$C$7:$C$317,FORM3GERAL!$P$7:$P$317)</f>
        <v>1</v>
      </c>
      <c r="L50" s="134" t="str">
        <f ca="1">_xlfn.XLOOKUP(D50, FORM3GERAL!$C$7:$C$317,FORM3GERAL!$L$7:$L$317)</f>
        <v>Atrasado</v>
      </c>
      <c r="M50" s="2">
        <f t="shared" ca="1" si="0"/>
        <v>0</v>
      </c>
    </row>
    <row r="51" spans="1:65" s="138" customFormat="1">
      <c r="A51" s="2"/>
      <c r="B51" s="141">
        <v>6</v>
      </c>
      <c r="C51" s="144" t="str">
        <f>FORM2.3!K60</f>
        <v>Selecione sua Resposta</v>
      </c>
      <c r="D51" s="148" t="s">
        <v>485</v>
      </c>
      <c r="E51" s="143">
        <f>IFERROR(_xlfn.XLOOKUP(_xlfn.XLOOKUP(D51,FORM2.3!C56:C225,FORM2.3!I56:I225),'TABELAS AUXILIARES'!$E$8:$E$13,'TABELAS AUXILIARES'!$F$8:$F$13),0)</f>
        <v>0</v>
      </c>
      <c r="F51" s="142">
        <f>IFERROR(IF(COUNTIF(E51:E58,"Por favor, preencha o campo")&gt;0, "Por favor preencha todas as medidas e controles",(SUMIF(E51:E58,"&gt;=0")/(COUNTA(E51:E58)-COUNTIF(E51:E58,'TABELAS AUXILIARES'!$F$13))/2)*(1+C51*1/5)),0)</f>
        <v>0</v>
      </c>
      <c r="G51" s="147"/>
      <c r="H51" s="147"/>
      <c r="I51" s="141"/>
      <c r="J51" s="141"/>
      <c r="K51" s="140">
        <f>_xlfn.XLOOKUP(D51, FORM3GERAL!$C$7:$C$317,FORM3GERAL!$P$7:$P$317)</f>
        <v>1</v>
      </c>
      <c r="L51" s="139" t="str">
        <f ca="1">_xlfn.XLOOKUP(D51, FORM3GERAL!$C$7:$C$317,FORM3GERAL!$L$7:$L$317)</f>
        <v>Atrasado</v>
      </c>
      <c r="M51" s="138">
        <f t="shared" ca="1" si="0"/>
        <v>0</v>
      </c>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c r="BJ51" s="2"/>
      <c r="BK51" s="2"/>
      <c r="BL51" s="2"/>
      <c r="BM51" s="2"/>
    </row>
    <row r="52" spans="1:65">
      <c r="B52" s="136">
        <v>6</v>
      </c>
      <c r="D52" s="146" t="s">
        <v>489</v>
      </c>
      <c r="E52" s="143">
        <f>IFERROR(_xlfn.XLOOKUP(_xlfn.XLOOKUP(D52,FORM2.3!C57:C226,FORM2.3!I57:I226),'TABELAS AUXILIARES'!$E$8:$E$13,'TABELAS AUXILIARES'!$F$8:$F$13),0)</f>
        <v>0</v>
      </c>
      <c r="F52" s="146"/>
      <c r="G52" s="145"/>
      <c r="H52" s="145"/>
      <c r="I52" s="136"/>
      <c r="J52" s="136"/>
      <c r="K52" s="135">
        <f>_xlfn.XLOOKUP(D52, FORM3GERAL!$C$7:$C$317,FORM3GERAL!$P$7:$P$317)</f>
        <v>1</v>
      </c>
      <c r="L52" s="134" t="str">
        <f ca="1">_xlfn.XLOOKUP(D52, FORM3GERAL!$C$7:$C$317,FORM3GERAL!$L$7:$L$317)</f>
        <v>Atrasado</v>
      </c>
      <c r="M52" s="2">
        <f t="shared" ca="1" si="0"/>
        <v>0</v>
      </c>
    </row>
    <row r="53" spans="1:65">
      <c r="B53" s="136">
        <v>6</v>
      </c>
      <c r="C53" s="145"/>
      <c r="D53" s="146" t="s">
        <v>492</v>
      </c>
      <c r="E53" s="143">
        <f>IFERROR(_xlfn.XLOOKUP(_xlfn.XLOOKUP(D53,FORM2.3!C58:C227,FORM2.3!I58:I227),'TABELAS AUXILIARES'!$E$8:$E$13,'TABELAS AUXILIARES'!$F$8:$F$13),0)</f>
        <v>0</v>
      </c>
      <c r="F53" s="146"/>
      <c r="G53" s="145"/>
      <c r="H53" s="145"/>
      <c r="I53" s="136"/>
      <c r="J53" s="136"/>
      <c r="K53" s="135">
        <f>_xlfn.XLOOKUP(D53, FORM3GERAL!$C$7:$C$317,FORM3GERAL!$P$7:$P$317)</f>
        <v>1</v>
      </c>
      <c r="L53" s="134" t="str">
        <f ca="1">_xlfn.XLOOKUP(D53, FORM3GERAL!$C$7:$C$317,FORM3GERAL!$L$7:$L$317)</f>
        <v>Atrasado</v>
      </c>
      <c r="M53" s="2">
        <f t="shared" ca="1" si="0"/>
        <v>0</v>
      </c>
    </row>
    <row r="54" spans="1:65">
      <c r="B54" s="136">
        <v>6</v>
      </c>
      <c r="C54" s="145"/>
      <c r="D54" s="146" t="s">
        <v>495</v>
      </c>
      <c r="E54" s="143">
        <f>IFERROR(_xlfn.XLOOKUP(_xlfn.XLOOKUP(D54,FORM2.3!C59:C228,FORM2.3!I59:I228),'TABELAS AUXILIARES'!$E$8:$E$13,'TABELAS AUXILIARES'!$F$8:$F$13),0)</f>
        <v>0</v>
      </c>
      <c r="F54" s="146"/>
      <c r="G54" s="145"/>
      <c r="H54" s="145"/>
      <c r="I54" s="136"/>
      <c r="J54" s="136"/>
      <c r="K54" s="135">
        <f>_xlfn.XLOOKUP(D54, FORM3GERAL!$C$7:$C$317,FORM3GERAL!$P$7:$P$317)</f>
        <v>1</v>
      </c>
      <c r="L54" s="134" t="str">
        <f ca="1">_xlfn.XLOOKUP(D54, FORM3GERAL!$C$7:$C$317,FORM3GERAL!$L$7:$L$317)</f>
        <v>Atrasado</v>
      </c>
      <c r="M54" s="2">
        <f t="shared" ca="1" si="0"/>
        <v>0</v>
      </c>
    </row>
    <row r="55" spans="1:65">
      <c r="B55" s="136">
        <v>6</v>
      </c>
      <c r="C55" s="136"/>
      <c r="D55" s="136" t="s">
        <v>498</v>
      </c>
      <c r="E55" s="143">
        <f>IFERROR(_xlfn.XLOOKUP(_xlfn.XLOOKUP(D55,FORM2.3!C60:C229,FORM2.3!I60:I229),'TABELAS AUXILIARES'!$E$8:$E$13,'TABELAS AUXILIARES'!$F$8:$F$13),0)</f>
        <v>0</v>
      </c>
      <c r="F55" s="136"/>
      <c r="G55" s="136"/>
      <c r="H55" s="136"/>
      <c r="I55" s="136"/>
      <c r="J55" s="136"/>
      <c r="K55" s="135">
        <f>_xlfn.XLOOKUP(D55, FORM3GERAL!$C$7:$C$317,FORM3GERAL!$P$7:$P$317)</f>
        <v>1</v>
      </c>
      <c r="L55" s="134" t="str">
        <f ca="1">_xlfn.XLOOKUP(D55, FORM3GERAL!$C$7:$C$317,FORM3GERAL!$L$7:$L$317)</f>
        <v>Atrasado</v>
      </c>
      <c r="M55" s="2">
        <f t="shared" ca="1" si="0"/>
        <v>0</v>
      </c>
    </row>
    <row r="56" spans="1:65">
      <c r="B56" s="136">
        <v>6</v>
      </c>
      <c r="C56" s="136"/>
      <c r="D56" s="136" t="s">
        <v>486</v>
      </c>
      <c r="E56" s="143">
        <f>IFERROR(_xlfn.XLOOKUP(_xlfn.XLOOKUP(D56,FORM2.3!C61:C230,FORM2.3!I61:I230),'TABELAS AUXILIARES'!$E$8:$E$13,'TABELAS AUXILIARES'!$F$8:$F$13),0)</f>
        <v>0</v>
      </c>
      <c r="F56" s="136"/>
      <c r="G56" s="136"/>
      <c r="H56" s="136"/>
      <c r="I56" s="136"/>
      <c r="J56" s="136"/>
      <c r="K56" s="135">
        <f>_xlfn.XLOOKUP(D56, FORM3GERAL!$C$7:$C$317,FORM3GERAL!$P$7:$P$317)</f>
        <v>1</v>
      </c>
      <c r="L56" s="134" t="str">
        <f ca="1">_xlfn.XLOOKUP(D56, FORM3GERAL!$C$7:$C$317,FORM3GERAL!$L$7:$L$317)</f>
        <v>Atrasado</v>
      </c>
      <c r="M56" s="2">
        <f t="shared" ca="1" si="0"/>
        <v>0</v>
      </c>
    </row>
    <row r="57" spans="1:65">
      <c r="B57" s="136">
        <v>6</v>
      </c>
      <c r="C57" s="136"/>
      <c r="D57" s="136" t="s">
        <v>503</v>
      </c>
      <c r="E57" s="143">
        <f>IFERROR(_xlfn.XLOOKUP(_xlfn.XLOOKUP(D57,FORM2.3!C62:C231,FORM2.3!I62:I231),'TABELAS AUXILIARES'!$E$8:$E$13,'TABELAS AUXILIARES'!$F$8:$F$13),0)</f>
        <v>0</v>
      </c>
      <c r="F57" s="136"/>
      <c r="G57" s="136"/>
      <c r="H57" s="136"/>
      <c r="I57" s="136"/>
      <c r="J57" s="136"/>
      <c r="K57" s="135">
        <f>_xlfn.XLOOKUP(D57, FORM3GERAL!$C$7:$C$317,FORM3GERAL!$P$7:$P$317)</f>
        <v>0</v>
      </c>
      <c r="L57" s="134" t="str">
        <f ca="1">_xlfn.XLOOKUP(D57, FORM3GERAL!$C$7:$C$317,FORM3GERAL!$L$7:$L$317)</f>
        <v>Atrasado</v>
      </c>
      <c r="M57" s="2">
        <f t="shared" si="0"/>
        <v>0</v>
      </c>
    </row>
    <row r="58" spans="1:65">
      <c r="B58" s="136">
        <v>6</v>
      </c>
      <c r="C58" s="136"/>
      <c r="D58" s="136" t="s">
        <v>506</v>
      </c>
      <c r="E58" s="143">
        <f>IFERROR(_xlfn.XLOOKUP(_xlfn.XLOOKUP(D58,FORM2.3!C63:C232,FORM2.3!I63:I232),'TABELAS AUXILIARES'!$E$8:$E$13,'TABELAS AUXILIARES'!$F$8:$F$13),0)</f>
        <v>0</v>
      </c>
      <c r="F58" s="136"/>
      <c r="G58" s="136"/>
      <c r="H58" s="136"/>
      <c r="I58" s="136"/>
      <c r="J58" s="136"/>
      <c r="K58" s="135">
        <f>_xlfn.XLOOKUP(D58, FORM3GERAL!$C$7:$C$317,FORM3GERAL!$P$7:$P$317)</f>
        <v>0</v>
      </c>
      <c r="L58" s="134" t="str">
        <f ca="1">_xlfn.XLOOKUP(D58, FORM3GERAL!$C$7:$C$317,FORM3GERAL!$L$7:$L$317)</f>
        <v>Atrasado</v>
      </c>
      <c r="M58" s="2">
        <f t="shared" si="0"/>
        <v>0</v>
      </c>
    </row>
    <row r="59" spans="1:65" s="138" customFormat="1">
      <c r="A59" s="2"/>
      <c r="B59" s="141">
        <v>7</v>
      </c>
      <c r="C59" s="144" t="str">
        <f>FORM2.3!K69</f>
        <v>Selecione sua Resposta</v>
      </c>
      <c r="D59" s="141" t="s">
        <v>510</v>
      </c>
      <c r="E59" s="143">
        <f>IFERROR(_xlfn.XLOOKUP(_xlfn.XLOOKUP(D59,FORM2.3!C64:C233,FORM2.3!I64:I233),'TABELAS AUXILIARES'!$E$8:$E$13,'TABELAS AUXILIARES'!$F$8:$F$13),0)</f>
        <v>0</v>
      </c>
      <c r="F59" s="142">
        <f>IFERROR(IF(COUNTIF(E59:E65,"Por favor, preencha o campo")&gt;0, "Por favor preencha todas as medidas e controles",(SUMIF(E59:E65,"&gt;=0")/(COUNTA(E59:E65)-COUNTIF(E59:E65,'TABELAS AUXILIARES'!$F$13))/2)*(1+C59*1/5)),0)</f>
        <v>0</v>
      </c>
      <c r="G59" s="141"/>
      <c r="H59" s="141"/>
      <c r="I59" s="141"/>
      <c r="J59" s="141"/>
      <c r="K59" s="140">
        <f>_xlfn.XLOOKUP(D59, FORM3GERAL!$C$7:$C$317,FORM3GERAL!$P$7:$P$317)</f>
        <v>0</v>
      </c>
      <c r="L59" s="139" t="str">
        <f ca="1">_xlfn.XLOOKUP(D59, FORM3GERAL!$C$7:$C$317,FORM3GERAL!$L$7:$L$317)</f>
        <v>Atrasado</v>
      </c>
      <c r="M59" s="138">
        <f t="shared" si="0"/>
        <v>0</v>
      </c>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c r="AW59" s="2"/>
      <c r="AX59" s="2"/>
      <c r="AY59" s="2"/>
      <c r="AZ59" s="2"/>
      <c r="BA59" s="2"/>
      <c r="BB59" s="2"/>
      <c r="BC59" s="2"/>
      <c r="BD59" s="2"/>
      <c r="BE59" s="2"/>
      <c r="BF59" s="2"/>
      <c r="BG59" s="2"/>
      <c r="BH59" s="2"/>
      <c r="BI59" s="2"/>
      <c r="BJ59" s="2"/>
      <c r="BK59" s="2"/>
      <c r="BL59" s="2"/>
      <c r="BM59" s="2"/>
    </row>
    <row r="60" spans="1:65">
      <c r="B60" s="136">
        <v>7</v>
      </c>
      <c r="D60" s="136" t="s">
        <v>514</v>
      </c>
      <c r="E60" s="143">
        <f>IFERROR(_xlfn.XLOOKUP(_xlfn.XLOOKUP(D60,FORM2.3!C65:C234,FORM2.3!I65:I234),'TABELAS AUXILIARES'!$E$8:$E$13,'TABELAS AUXILIARES'!$F$8:$F$13),0)</f>
        <v>0</v>
      </c>
      <c r="F60" s="136"/>
      <c r="G60" s="136"/>
      <c r="H60" s="136"/>
      <c r="I60" s="136"/>
      <c r="J60" s="136"/>
      <c r="K60" s="135">
        <f>_xlfn.XLOOKUP(D60, FORM3GERAL!$C$7:$C$317,FORM3GERAL!$P$7:$P$317)</f>
        <v>0</v>
      </c>
      <c r="L60" s="134" t="str">
        <f ca="1">_xlfn.XLOOKUP(D60, FORM3GERAL!$C$7:$C$317,FORM3GERAL!$L$7:$L$317)</f>
        <v>Atrasado</v>
      </c>
      <c r="M60" s="2">
        <f t="shared" si="0"/>
        <v>0</v>
      </c>
    </row>
    <row r="61" spans="1:65">
      <c r="B61" s="136">
        <v>7</v>
      </c>
      <c r="C61" s="136"/>
      <c r="D61" s="136" t="s">
        <v>518</v>
      </c>
      <c r="E61" s="143">
        <f>IFERROR(_xlfn.XLOOKUP(_xlfn.XLOOKUP(D61,FORM2.3!C66:C235,FORM2.3!I66:I235),'TABELAS AUXILIARES'!$E$8:$E$13,'TABELAS AUXILIARES'!$F$8:$F$13),0)</f>
        <v>0</v>
      </c>
      <c r="F61" s="136"/>
      <c r="G61" s="136"/>
      <c r="H61" s="136"/>
      <c r="I61" s="136"/>
      <c r="J61" s="136"/>
      <c r="K61" s="135">
        <f>_xlfn.XLOOKUP(D61, FORM3GERAL!$C$7:$C$317,FORM3GERAL!$P$7:$P$317)</f>
        <v>1</v>
      </c>
      <c r="L61" s="134" t="str">
        <f ca="1">_xlfn.XLOOKUP(D61, FORM3GERAL!$C$7:$C$317,FORM3GERAL!$L$7:$L$317)</f>
        <v>Atrasado</v>
      </c>
      <c r="M61" s="2">
        <f t="shared" ca="1" si="0"/>
        <v>0</v>
      </c>
    </row>
    <row r="62" spans="1:65">
      <c r="B62" s="136">
        <v>7</v>
      </c>
      <c r="C62" s="136"/>
      <c r="D62" s="136" t="s">
        <v>521</v>
      </c>
      <c r="E62" s="143">
        <f>IFERROR(_xlfn.XLOOKUP(_xlfn.XLOOKUP(D62,FORM2.3!C67:C236,FORM2.3!I67:I236),'TABELAS AUXILIARES'!$E$8:$E$13,'TABELAS AUXILIARES'!$F$8:$F$13),0)</f>
        <v>0</v>
      </c>
      <c r="F62" s="136"/>
      <c r="G62" s="136"/>
      <c r="H62" s="136"/>
      <c r="I62" s="136"/>
      <c r="J62" s="136"/>
      <c r="K62" s="135">
        <f>_xlfn.XLOOKUP(D62, FORM3GERAL!$C$7:$C$317,FORM3GERAL!$P$7:$P$317)</f>
        <v>1</v>
      </c>
      <c r="L62" s="134" t="str">
        <f ca="1">_xlfn.XLOOKUP(D62, FORM3GERAL!$C$7:$C$317,FORM3GERAL!$L$7:$L$317)</f>
        <v>Atrasado</v>
      </c>
      <c r="M62" s="2">
        <f t="shared" ca="1" si="0"/>
        <v>0</v>
      </c>
    </row>
    <row r="63" spans="1:65">
      <c r="B63" s="136">
        <v>7</v>
      </c>
      <c r="C63" s="136"/>
      <c r="D63" s="136" t="s">
        <v>511</v>
      </c>
      <c r="E63" s="143">
        <f>IFERROR(_xlfn.XLOOKUP(_xlfn.XLOOKUP(D63,FORM2.3!C68:C237,FORM2.3!I68:I237),'TABELAS AUXILIARES'!$E$8:$E$13,'TABELAS AUXILIARES'!$F$8:$F$13),0)</f>
        <v>0</v>
      </c>
      <c r="F63" s="136"/>
      <c r="G63" s="136"/>
      <c r="H63" s="136"/>
      <c r="I63" s="136"/>
      <c r="J63" s="136"/>
      <c r="K63" s="135">
        <f>_xlfn.XLOOKUP(D63, FORM3GERAL!$C$7:$C$317,FORM3GERAL!$P$7:$P$317)</f>
        <v>1</v>
      </c>
      <c r="L63" s="134" t="str">
        <f ca="1">_xlfn.XLOOKUP(D63, FORM3GERAL!$C$7:$C$317,FORM3GERAL!$L$7:$L$317)</f>
        <v>Atrasado</v>
      </c>
      <c r="M63" s="2">
        <f t="shared" ca="1" si="0"/>
        <v>0</v>
      </c>
    </row>
    <row r="64" spans="1:65">
      <c r="B64" s="136">
        <v>7</v>
      </c>
      <c r="C64" s="136"/>
      <c r="D64" s="136" t="s">
        <v>515</v>
      </c>
      <c r="E64" s="143">
        <f>IFERROR(_xlfn.XLOOKUP(_xlfn.XLOOKUP(D64,FORM2.3!C69:C238,FORM2.3!I69:I238),'TABELAS AUXILIARES'!$E$8:$E$13,'TABELAS AUXILIARES'!$F$8:$F$13),0)</f>
        <v>0</v>
      </c>
      <c r="F64" s="136"/>
      <c r="G64" s="136"/>
      <c r="H64" s="136"/>
      <c r="I64" s="136"/>
      <c r="J64" s="136"/>
      <c r="K64" s="135">
        <f>_xlfn.XLOOKUP(D64, FORM3GERAL!$C$7:$C$317,FORM3GERAL!$P$7:$P$317)</f>
        <v>1</v>
      </c>
      <c r="L64" s="134" t="str">
        <f ca="1">_xlfn.XLOOKUP(D64, FORM3GERAL!$C$7:$C$317,FORM3GERAL!$L$7:$L$317)</f>
        <v>Atrasado</v>
      </c>
      <c r="M64" s="2">
        <f t="shared" ca="1" si="0"/>
        <v>0</v>
      </c>
    </row>
    <row r="65" spans="1:65">
      <c r="B65" s="136">
        <v>7</v>
      </c>
      <c r="C65" s="136"/>
      <c r="D65" s="136" t="s">
        <v>528</v>
      </c>
      <c r="E65" s="143">
        <f>IFERROR(_xlfn.XLOOKUP(_xlfn.XLOOKUP(D65,FORM2.3!C70:C239,FORM2.3!I70:I239),'TABELAS AUXILIARES'!$E$8:$E$13,'TABELAS AUXILIARES'!$F$8:$F$13),0)</f>
        <v>0</v>
      </c>
      <c r="F65" s="136"/>
      <c r="G65" s="136"/>
      <c r="H65" s="136"/>
      <c r="I65" s="136"/>
      <c r="J65" s="136"/>
      <c r="K65" s="135">
        <f>_xlfn.XLOOKUP(D65, FORM3GERAL!$C$7:$C$317,FORM3GERAL!$P$7:$P$317)</f>
        <v>1</v>
      </c>
      <c r="L65" s="134" t="str">
        <f ca="1">_xlfn.XLOOKUP(D65, FORM3GERAL!$C$7:$C$317,FORM3GERAL!$L$7:$L$317)</f>
        <v>Atrasado</v>
      </c>
      <c r="M65" s="2">
        <f t="shared" ca="1" si="0"/>
        <v>0</v>
      </c>
    </row>
    <row r="66" spans="1:65" s="138" customFormat="1">
      <c r="A66" s="2"/>
      <c r="B66" s="141">
        <v>8</v>
      </c>
      <c r="C66" s="144" t="str">
        <f>FORM2.3!K77</f>
        <v>Selecione sua Resposta</v>
      </c>
      <c r="D66" s="141" t="s">
        <v>532</v>
      </c>
      <c r="E66" s="143">
        <f>IFERROR(_xlfn.XLOOKUP(_xlfn.XLOOKUP(D66,FORM2.3!C71:C240,FORM2.3!I71:I240),'TABELAS AUXILIARES'!$E$8:$E$13,'TABELAS AUXILIARES'!$F$8:$F$13),0)</f>
        <v>0</v>
      </c>
      <c r="F66" s="142">
        <f>IFERROR(IF(COUNTIF(E66:E77,"Por favor, preencha o campo")&gt;0, "Por favor preencha todas as medidas e controles",(SUMIF(E66:E77,"&gt;=0")/(COUNTA(E66:E77)-COUNTIF(E66:E77,'TABELAS AUXILIARES'!$F$13))/2)*(1+C66*1/5)),0)</f>
        <v>0</v>
      </c>
      <c r="G66" s="141"/>
      <c r="H66" s="141"/>
      <c r="I66" s="141"/>
      <c r="J66" s="141"/>
      <c r="K66" s="140">
        <f>_xlfn.XLOOKUP(D66, FORM3GERAL!$C$7:$C$317,FORM3GERAL!$P$7:$P$317)</f>
        <v>1</v>
      </c>
      <c r="L66" s="139" t="str">
        <f ca="1">_xlfn.XLOOKUP(D66, FORM3GERAL!$C$7:$C$317,FORM3GERAL!$L$7:$L$317)</f>
        <v>Atrasado</v>
      </c>
      <c r="M66" s="138">
        <f t="shared" ca="1" si="0"/>
        <v>0</v>
      </c>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2"/>
      <c r="BK66" s="2"/>
      <c r="BL66" s="2"/>
      <c r="BM66" s="2"/>
    </row>
    <row r="67" spans="1:65">
      <c r="B67" s="136">
        <v>8</v>
      </c>
      <c r="D67" s="136" t="s">
        <v>535</v>
      </c>
      <c r="E67" s="143">
        <f>IFERROR(_xlfn.XLOOKUP(_xlfn.XLOOKUP(D67,FORM2.3!C72:C241,FORM2.3!I72:I241),'TABELAS AUXILIARES'!$E$8:$E$13,'TABELAS AUXILIARES'!$F$8:$F$13),0)</f>
        <v>0</v>
      </c>
      <c r="F67" s="136"/>
      <c r="G67" s="136"/>
      <c r="H67" s="136"/>
      <c r="I67" s="136"/>
      <c r="J67" s="136"/>
      <c r="K67" s="135">
        <f>_xlfn.XLOOKUP(D67, FORM3GERAL!$C$7:$C$317,FORM3GERAL!$P$7:$P$317)</f>
        <v>1</v>
      </c>
      <c r="L67" s="134" t="str">
        <f ca="1">_xlfn.XLOOKUP(D67, FORM3GERAL!$C$7:$C$317,FORM3GERAL!$L$7:$L$317)</f>
        <v>Atrasado</v>
      </c>
      <c r="M67" s="2">
        <f t="shared" ca="1" si="0"/>
        <v>0</v>
      </c>
    </row>
    <row r="68" spans="1:65">
      <c r="B68" s="136">
        <v>8</v>
      </c>
      <c r="C68" s="136"/>
      <c r="D68" s="136" t="s">
        <v>536</v>
      </c>
      <c r="E68" s="143">
        <f>IFERROR(_xlfn.XLOOKUP(_xlfn.XLOOKUP(D68,FORM2.3!C73:C242,FORM2.3!I73:I242),'TABELAS AUXILIARES'!$E$8:$E$13,'TABELAS AUXILIARES'!$F$8:$F$13),0)</f>
        <v>0</v>
      </c>
      <c r="F68" s="136"/>
      <c r="G68" s="136"/>
      <c r="H68" s="136"/>
      <c r="I68" s="136"/>
      <c r="J68" s="136"/>
      <c r="K68" s="135">
        <f>_xlfn.XLOOKUP(D68, FORM3GERAL!$C$7:$C$317,FORM3GERAL!$P$7:$P$317)</f>
        <v>1</v>
      </c>
      <c r="L68" s="134" t="str">
        <f ca="1">_xlfn.XLOOKUP(D68, FORM3GERAL!$C$7:$C$317,FORM3GERAL!$L$7:$L$317)</f>
        <v>Atrasado</v>
      </c>
      <c r="M68" s="2">
        <f t="shared" ca="1" si="0"/>
        <v>0</v>
      </c>
    </row>
    <row r="69" spans="1:65">
      <c r="B69" s="136">
        <v>8</v>
      </c>
      <c r="C69" s="136"/>
      <c r="D69" s="136" t="s">
        <v>539</v>
      </c>
      <c r="E69" s="143">
        <f>IFERROR(_xlfn.XLOOKUP(_xlfn.XLOOKUP(D69,FORM2.3!C74:C243,FORM2.3!I74:I243),'TABELAS AUXILIARES'!$E$8:$E$13,'TABELAS AUXILIARES'!$F$8:$F$13),0)</f>
        <v>0</v>
      </c>
      <c r="F69" s="136"/>
      <c r="G69" s="136"/>
      <c r="H69" s="136"/>
      <c r="I69" s="136"/>
      <c r="J69" s="136"/>
      <c r="K69" s="135">
        <f>_xlfn.XLOOKUP(D69, FORM3GERAL!$C$7:$C$317,FORM3GERAL!$P$7:$P$317)</f>
        <v>1</v>
      </c>
      <c r="L69" s="134" t="str">
        <f ca="1">_xlfn.XLOOKUP(D69, FORM3GERAL!$C$7:$C$317,FORM3GERAL!$L$7:$L$317)</f>
        <v>Atrasado</v>
      </c>
      <c r="M69" s="2">
        <f t="shared" ca="1" si="0"/>
        <v>0</v>
      </c>
    </row>
    <row r="70" spans="1:65">
      <c r="B70" s="136">
        <v>8</v>
      </c>
      <c r="C70" s="136"/>
      <c r="D70" s="136" t="s">
        <v>545</v>
      </c>
      <c r="E70" s="143">
        <f>IFERROR(_xlfn.XLOOKUP(_xlfn.XLOOKUP(D70,FORM2.3!C75:C244,FORM2.3!I75:I244),'TABELAS AUXILIARES'!$E$8:$E$13,'TABELAS AUXILIARES'!$F$8:$F$13),0)</f>
        <v>0</v>
      </c>
      <c r="F70" s="136"/>
      <c r="G70" s="136"/>
      <c r="H70" s="136"/>
      <c r="I70" s="136"/>
      <c r="J70" s="136"/>
      <c r="K70" s="135">
        <f>_xlfn.XLOOKUP(D70, FORM3GERAL!$C$7:$C$317,FORM3GERAL!$P$7:$P$317)</f>
        <v>1</v>
      </c>
      <c r="L70" s="134" t="str">
        <f ca="1">_xlfn.XLOOKUP(D70, FORM3GERAL!$C$7:$C$317,FORM3GERAL!$L$7:$L$317)</f>
        <v>Atrasado</v>
      </c>
      <c r="M70" s="2">
        <f t="shared" ca="1" si="0"/>
        <v>0</v>
      </c>
    </row>
    <row r="71" spans="1:65">
      <c r="B71" s="136">
        <v>8</v>
      </c>
      <c r="C71" s="136"/>
      <c r="D71" s="136" t="s">
        <v>548</v>
      </c>
      <c r="E71" s="143">
        <f>IFERROR(_xlfn.XLOOKUP(_xlfn.XLOOKUP(D71,FORM2.3!C76:C245,FORM2.3!I76:I245),'TABELAS AUXILIARES'!$E$8:$E$13,'TABELAS AUXILIARES'!$F$8:$F$13),0)</f>
        <v>0</v>
      </c>
      <c r="F71" s="136"/>
      <c r="G71" s="136"/>
      <c r="H71" s="136"/>
      <c r="I71" s="136"/>
      <c r="J71" s="136"/>
      <c r="K71" s="135">
        <f>_xlfn.XLOOKUP(D71, FORM3GERAL!$C$7:$C$317,FORM3GERAL!$P$7:$P$317)</f>
        <v>0</v>
      </c>
      <c r="L71" s="134" t="str">
        <f ca="1">_xlfn.XLOOKUP(D71, FORM3GERAL!$C$7:$C$317,FORM3GERAL!$L$7:$L$317)</f>
        <v>Atrasado</v>
      </c>
      <c r="M71" s="2">
        <f t="shared" ref="M71:M134" si="1">IF(K71=1,IF(L71="Concluído",1,0),0)</f>
        <v>0</v>
      </c>
    </row>
    <row r="72" spans="1:65">
      <c r="B72" s="136">
        <v>8</v>
      </c>
      <c r="C72" s="136"/>
      <c r="D72" s="136" t="s">
        <v>551</v>
      </c>
      <c r="E72" s="143">
        <f>IFERROR(_xlfn.XLOOKUP(_xlfn.XLOOKUP(D72,FORM2.3!C77:C246,FORM2.3!I77:I246),'TABELAS AUXILIARES'!$E$8:$E$13,'TABELAS AUXILIARES'!$F$8:$F$13),0)</f>
        <v>0</v>
      </c>
      <c r="F72" s="136"/>
      <c r="G72" s="136"/>
      <c r="H72" s="136"/>
      <c r="I72" s="136"/>
      <c r="J72" s="136"/>
      <c r="K72" s="135">
        <f>_xlfn.XLOOKUP(D72, FORM3GERAL!$C$7:$C$317,FORM3GERAL!$P$7:$P$317)</f>
        <v>1</v>
      </c>
      <c r="L72" s="134" t="str">
        <f ca="1">_xlfn.XLOOKUP(D72, FORM3GERAL!$C$7:$C$317,FORM3GERAL!$L$7:$L$317)</f>
        <v>Atrasado</v>
      </c>
      <c r="M72" s="2">
        <f t="shared" ca="1" si="1"/>
        <v>0</v>
      </c>
    </row>
    <row r="73" spans="1:65">
      <c r="B73" s="136">
        <v>8</v>
      </c>
      <c r="C73" s="136"/>
      <c r="D73" s="136" t="s">
        <v>554</v>
      </c>
      <c r="E73" s="143">
        <f>IFERROR(_xlfn.XLOOKUP(_xlfn.XLOOKUP(D73,FORM2.3!C78:C247,FORM2.3!I78:I247),'TABELAS AUXILIARES'!$E$8:$E$13,'TABELAS AUXILIARES'!$F$8:$F$13),0)</f>
        <v>0</v>
      </c>
      <c r="F73" s="136"/>
      <c r="G73" s="136"/>
      <c r="H73" s="136"/>
      <c r="I73" s="136"/>
      <c r="J73" s="136"/>
      <c r="K73" s="135">
        <f>_xlfn.XLOOKUP(D73, FORM3GERAL!$C$7:$C$317,FORM3GERAL!$P$7:$P$317)</f>
        <v>0</v>
      </c>
      <c r="L73" s="134" t="str">
        <f ca="1">_xlfn.XLOOKUP(D73, FORM3GERAL!$C$7:$C$317,FORM3GERAL!$L$7:$L$317)</f>
        <v>Atrasado</v>
      </c>
      <c r="M73" s="2">
        <f t="shared" si="1"/>
        <v>0</v>
      </c>
    </row>
    <row r="74" spans="1:65">
      <c r="B74" s="136">
        <v>8</v>
      </c>
      <c r="C74" s="136"/>
      <c r="D74" s="136" t="s">
        <v>557</v>
      </c>
      <c r="E74" s="143">
        <f>IFERROR(_xlfn.XLOOKUP(_xlfn.XLOOKUP(D74,FORM2.3!C79:C248,FORM2.3!I79:I248),'TABELAS AUXILIARES'!$E$8:$E$13,'TABELAS AUXILIARES'!$F$8:$F$13),0)</f>
        <v>0</v>
      </c>
      <c r="F74" s="136"/>
      <c r="G74" s="136"/>
      <c r="H74" s="136"/>
      <c r="I74" s="136"/>
      <c r="J74" s="136"/>
      <c r="K74" s="135">
        <f>_xlfn.XLOOKUP(D74, FORM3GERAL!$C$7:$C$317,FORM3GERAL!$P$7:$P$317)</f>
        <v>0</v>
      </c>
      <c r="L74" s="134" t="str">
        <f ca="1">_xlfn.XLOOKUP(D74, FORM3GERAL!$C$7:$C$317,FORM3GERAL!$L$7:$L$317)</f>
        <v>Atrasado</v>
      </c>
      <c r="M74" s="2">
        <f t="shared" si="1"/>
        <v>0</v>
      </c>
    </row>
    <row r="75" spans="1:65">
      <c r="B75" s="136">
        <v>8</v>
      </c>
      <c r="C75" s="136"/>
      <c r="D75" s="136" t="s">
        <v>542</v>
      </c>
      <c r="E75" s="143">
        <f>IFERROR(_xlfn.XLOOKUP(_xlfn.XLOOKUP(D75,FORM2.3!C80:C249,FORM2.3!I80:I249),'TABELAS AUXILIARES'!$E$8:$E$13,'TABELAS AUXILIARES'!$F$8:$F$13),0)</f>
        <v>0</v>
      </c>
      <c r="F75" s="136"/>
      <c r="G75" s="136"/>
      <c r="H75" s="136"/>
      <c r="I75" s="136"/>
      <c r="J75" s="136"/>
      <c r="K75" s="135">
        <f>_xlfn.XLOOKUP(D75, FORM3GERAL!$C$7:$C$317,FORM3GERAL!$P$7:$P$317)</f>
        <v>0</v>
      </c>
      <c r="L75" s="134" t="str">
        <f ca="1">_xlfn.XLOOKUP(D75, FORM3GERAL!$C$7:$C$317,FORM3GERAL!$L$7:$L$317)</f>
        <v>Atrasado</v>
      </c>
      <c r="M75" s="2">
        <f t="shared" si="1"/>
        <v>0</v>
      </c>
    </row>
    <row r="76" spans="1:65">
      <c r="B76" s="136">
        <v>8</v>
      </c>
      <c r="C76" s="136"/>
      <c r="D76" s="136" t="s">
        <v>562</v>
      </c>
      <c r="E76" s="143">
        <f>IFERROR(_xlfn.XLOOKUP(_xlfn.XLOOKUP(D76,FORM2.3!C81:C250,FORM2.3!I81:I250),'TABELAS AUXILIARES'!$E$8:$E$13,'TABELAS AUXILIARES'!$F$8:$F$13),0)</f>
        <v>0</v>
      </c>
      <c r="F76" s="136"/>
      <c r="G76" s="136"/>
      <c r="H76" s="136"/>
      <c r="I76" s="136"/>
      <c r="J76" s="136"/>
      <c r="K76" s="135">
        <f>_xlfn.XLOOKUP(D76, FORM3GERAL!$C$7:$C$317,FORM3GERAL!$P$7:$P$317)</f>
        <v>0</v>
      </c>
      <c r="L76" s="134" t="str">
        <f ca="1">_xlfn.XLOOKUP(D76, FORM3GERAL!$C$7:$C$317,FORM3GERAL!$L$7:$L$317)</f>
        <v>Atrasado</v>
      </c>
      <c r="M76" s="2">
        <f t="shared" si="1"/>
        <v>0</v>
      </c>
    </row>
    <row r="77" spans="1:65">
      <c r="B77" s="136">
        <v>8</v>
      </c>
      <c r="C77" s="136"/>
      <c r="D77" s="136" t="s">
        <v>565</v>
      </c>
      <c r="E77" s="143">
        <f>IFERROR(_xlfn.XLOOKUP(_xlfn.XLOOKUP(D77,FORM2.3!C82:C251,FORM2.3!I82:I251),'TABELAS AUXILIARES'!$E$8:$E$13,'TABELAS AUXILIARES'!$F$8:$F$13),0)</f>
        <v>0</v>
      </c>
      <c r="F77" s="136"/>
      <c r="G77" s="136"/>
      <c r="H77" s="136"/>
      <c r="I77" s="136"/>
      <c r="J77" s="136"/>
      <c r="K77" s="135">
        <f>_xlfn.XLOOKUP(D77, FORM3GERAL!$C$7:$C$317,FORM3GERAL!$P$7:$P$317)</f>
        <v>0</v>
      </c>
      <c r="L77" s="134" t="str">
        <f ca="1">_xlfn.XLOOKUP(D77, FORM3GERAL!$C$7:$C$317,FORM3GERAL!$L$7:$L$317)</f>
        <v>Atrasado</v>
      </c>
      <c r="M77" s="2">
        <f t="shared" si="1"/>
        <v>0</v>
      </c>
    </row>
    <row r="78" spans="1:65" s="138" customFormat="1">
      <c r="A78" s="2"/>
      <c r="B78" s="141">
        <v>9</v>
      </c>
      <c r="C78" s="144" t="str">
        <f>FORM2.3!K90</f>
        <v>Selecione sua Resposta</v>
      </c>
      <c r="D78" s="141" t="s">
        <v>569</v>
      </c>
      <c r="E78" s="143">
        <f>IFERROR(_xlfn.XLOOKUP(_xlfn.XLOOKUP(D78,FORM2.3!C83:C252,FORM2.3!I83:I252),'TABELAS AUXILIARES'!$E$8:$E$13,'TABELAS AUXILIARES'!$F$8:$F$13),0)</f>
        <v>0</v>
      </c>
      <c r="F78" s="142">
        <f>IFERROR(IF(COUNTIF(E78:E84,"Por favor, preencha o campo")&gt;0, "Por favor preencha todas as medidas e controles",(SUMIF(E78:E84,"&gt;=0")/(COUNTA(E78:E84)-COUNTIF(E78:E84,'TABELAS AUXILIARES'!$F$13))/2)*(1+C78*1/5)),0)</f>
        <v>0</v>
      </c>
      <c r="G78" s="141"/>
      <c r="H78" s="141"/>
      <c r="I78" s="141"/>
      <c r="J78" s="141"/>
      <c r="K78" s="140">
        <f>_xlfn.XLOOKUP(D78, FORM3GERAL!$C$7:$C$317,FORM3GERAL!$P$7:$P$317)</f>
        <v>1</v>
      </c>
      <c r="L78" s="139" t="str">
        <f ca="1">_xlfn.XLOOKUP(D78, FORM3GERAL!$C$7:$C$317,FORM3GERAL!$L$7:$L$317)</f>
        <v>Atrasado</v>
      </c>
      <c r="M78" s="138">
        <f t="shared" ca="1" si="1"/>
        <v>0</v>
      </c>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row>
    <row r="79" spans="1:65">
      <c r="B79" s="136">
        <v>9</v>
      </c>
      <c r="D79" s="136" t="s">
        <v>572</v>
      </c>
      <c r="E79" s="143">
        <f>IFERROR(_xlfn.XLOOKUP(_xlfn.XLOOKUP(D79,FORM2.3!C84:C253,FORM2.3!I84:I253),'TABELAS AUXILIARES'!$E$8:$E$13,'TABELAS AUXILIARES'!$F$8:$F$13),0)</f>
        <v>0</v>
      </c>
      <c r="F79" s="136"/>
      <c r="G79" s="136"/>
      <c r="H79" s="136"/>
      <c r="I79" s="136"/>
      <c r="J79" s="136"/>
      <c r="K79" s="135">
        <f>_xlfn.XLOOKUP(D79, FORM3GERAL!$C$7:$C$317,FORM3GERAL!$P$7:$P$317)</f>
        <v>1</v>
      </c>
      <c r="L79" s="134" t="str">
        <f ca="1">_xlfn.XLOOKUP(D79, FORM3GERAL!$C$7:$C$317,FORM3GERAL!$L$7:$L$317)</f>
        <v>Atrasado</v>
      </c>
      <c r="M79" s="2">
        <f t="shared" ca="1" si="1"/>
        <v>0</v>
      </c>
    </row>
    <row r="80" spans="1:65">
      <c r="B80" s="136">
        <v>9</v>
      </c>
      <c r="C80" s="136"/>
      <c r="D80" s="136" t="s">
        <v>575</v>
      </c>
      <c r="E80" s="143">
        <f>IFERROR(_xlfn.XLOOKUP(_xlfn.XLOOKUP(D80,FORM2.3!C85:C254,FORM2.3!I85:I254),'TABELAS AUXILIARES'!$E$8:$E$13,'TABELAS AUXILIARES'!$F$8:$F$13),0)</f>
        <v>0</v>
      </c>
      <c r="F80" s="136"/>
      <c r="G80" s="136"/>
      <c r="H80" s="136"/>
      <c r="I80" s="136"/>
      <c r="J80" s="136"/>
      <c r="K80" s="135">
        <f>_xlfn.XLOOKUP(D80, FORM3GERAL!$C$7:$C$317,FORM3GERAL!$P$7:$P$317)</f>
        <v>0</v>
      </c>
      <c r="L80" s="134" t="str">
        <f ca="1">_xlfn.XLOOKUP(D80, FORM3GERAL!$C$7:$C$317,FORM3GERAL!$L$7:$L$317)</f>
        <v>Atrasado</v>
      </c>
      <c r="M80" s="2">
        <f t="shared" si="1"/>
        <v>0</v>
      </c>
    </row>
    <row r="81" spans="1:65">
      <c r="B81" s="136">
        <v>9</v>
      </c>
      <c r="C81" s="136"/>
      <c r="D81" s="136" t="s">
        <v>578</v>
      </c>
      <c r="E81" s="143">
        <f>IFERROR(_xlfn.XLOOKUP(_xlfn.XLOOKUP(D81,FORM2.3!C86:C255,FORM2.3!I86:I255),'TABELAS AUXILIARES'!$E$8:$E$13,'TABELAS AUXILIARES'!$F$8:$F$13),0)</f>
        <v>0</v>
      </c>
      <c r="F81" s="136"/>
      <c r="G81" s="136"/>
      <c r="H81" s="136"/>
      <c r="I81" s="136"/>
      <c r="J81" s="136"/>
      <c r="K81" s="135">
        <f>_xlfn.XLOOKUP(D81, FORM3GERAL!$C$7:$C$317,FORM3GERAL!$P$7:$P$317)</f>
        <v>0</v>
      </c>
      <c r="L81" s="134" t="str">
        <f ca="1">_xlfn.XLOOKUP(D81, FORM3GERAL!$C$7:$C$317,FORM3GERAL!$L$7:$L$317)</f>
        <v>Atrasado</v>
      </c>
      <c r="M81" s="2">
        <f t="shared" si="1"/>
        <v>0</v>
      </c>
    </row>
    <row r="82" spans="1:65">
      <c r="B82" s="136">
        <v>9</v>
      </c>
      <c r="C82" s="136"/>
      <c r="D82" s="136" t="s">
        <v>581</v>
      </c>
      <c r="E82" s="143">
        <f>IFERROR(_xlfn.XLOOKUP(_xlfn.XLOOKUP(D82,FORM2.3!C87:C256,FORM2.3!I87:I256),'TABELAS AUXILIARES'!$E$8:$E$13,'TABELAS AUXILIARES'!$F$8:$F$13),0)</f>
        <v>0</v>
      </c>
      <c r="F82" s="136"/>
      <c r="G82" s="136"/>
      <c r="H82" s="136"/>
      <c r="I82" s="136"/>
      <c r="J82" s="136"/>
      <c r="K82" s="135">
        <f>_xlfn.XLOOKUP(D82, FORM3GERAL!$C$7:$C$317,FORM3GERAL!$P$7:$P$317)</f>
        <v>0</v>
      </c>
      <c r="L82" s="134" t="str">
        <f ca="1">_xlfn.XLOOKUP(D82, FORM3GERAL!$C$7:$C$317,FORM3GERAL!$L$7:$L$317)</f>
        <v>Atrasado</v>
      </c>
      <c r="M82" s="2">
        <f t="shared" si="1"/>
        <v>0</v>
      </c>
    </row>
    <row r="83" spans="1:65">
      <c r="B83" s="136">
        <v>9</v>
      </c>
      <c r="C83" s="136"/>
      <c r="D83" s="136" t="s">
        <v>584</v>
      </c>
      <c r="E83" s="143">
        <f>IFERROR(_xlfn.XLOOKUP(_xlfn.XLOOKUP(D83,FORM2.3!C88:C257,FORM2.3!I88:I257),'TABELAS AUXILIARES'!$E$8:$E$13,'TABELAS AUXILIARES'!$F$8:$F$13),0)</f>
        <v>0</v>
      </c>
      <c r="F83" s="136"/>
      <c r="G83" s="136"/>
      <c r="H83" s="136"/>
      <c r="I83" s="136"/>
      <c r="J83" s="136"/>
      <c r="K83" s="135">
        <f>_xlfn.XLOOKUP(D83, FORM3GERAL!$C$7:$C$317,FORM3GERAL!$P$7:$P$317)</f>
        <v>0</v>
      </c>
      <c r="L83" s="134" t="str">
        <f ca="1">_xlfn.XLOOKUP(D83, FORM3GERAL!$C$7:$C$317,FORM3GERAL!$L$7:$L$317)</f>
        <v>Atrasado</v>
      </c>
      <c r="M83" s="2">
        <f t="shared" si="1"/>
        <v>0</v>
      </c>
    </row>
    <row r="84" spans="1:65">
      <c r="B84" s="136">
        <v>9</v>
      </c>
      <c r="C84" s="136"/>
      <c r="D84" s="136" t="s">
        <v>587</v>
      </c>
      <c r="E84" s="143">
        <f>IFERROR(_xlfn.XLOOKUP(_xlfn.XLOOKUP(D84,FORM2.3!C89:C258,FORM2.3!I89:I258),'TABELAS AUXILIARES'!$E$8:$E$13,'TABELAS AUXILIARES'!$F$8:$F$13),0)</f>
        <v>0</v>
      </c>
      <c r="F84" s="136"/>
      <c r="G84" s="136"/>
      <c r="H84" s="136"/>
      <c r="I84" s="136"/>
      <c r="J84" s="136"/>
      <c r="K84" s="135">
        <f>_xlfn.XLOOKUP(D84, FORM3GERAL!$C$7:$C$317,FORM3GERAL!$P$7:$P$317)</f>
        <v>0</v>
      </c>
      <c r="L84" s="134" t="str">
        <f ca="1">_xlfn.XLOOKUP(D84, FORM3GERAL!$C$7:$C$317,FORM3GERAL!$L$7:$L$317)</f>
        <v>Atrasado</v>
      </c>
      <c r="M84" s="2">
        <f t="shared" si="1"/>
        <v>0</v>
      </c>
    </row>
    <row r="85" spans="1:65" s="138" customFormat="1">
      <c r="A85" s="2"/>
      <c r="B85" s="141">
        <v>10</v>
      </c>
      <c r="C85" s="144" t="str">
        <f>FORM2.3!K98</f>
        <v>Selecione sua Resposta</v>
      </c>
      <c r="D85" s="141" t="s">
        <v>591</v>
      </c>
      <c r="E85" s="143">
        <f>IFERROR(_xlfn.XLOOKUP(_xlfn.XLOOKUP(D85,FORM2.3!C90:C259,FORM2.3!I90:I259),'TABELAS AUXILIARES'!$E$8:$E$13,'TABELAS AUXILIARES'!$F$8:$F$13),0)</f>
        <v>0</v>
      </c>
      <c r="F85" s="142">
        <f>IFERROR(IF(COUNTIF(E85:E91,"Por favor, preencha o campo")&gt;0, "Por favor preencha todas as medidas e controles",(SUMIF(E85:E91,"&gt;=0")/(COUNTA(E85:E91)-COUNTIF(E85:E91,'TABELAS AUXILIARES'!$F$13))/2)*(1+C85*1/5)),0)</f>
        <v>0</v>
      </c>
      <c r="G85" s="141"/>
      <c r="H85" s="141"/>
      <c r="I85" s="141"/>
      <c r="J85" s="141"/>
      <c r="K85" s="140">
        <f>_xlfn.XLOOKUP(D85, FORM3GERAL!$C$7:$C$317,FORM3GERAL!$P$7:$P$317)</f>
        <v>1</v>
      </c>
      <c r="L85" s="139" t="str">
        <f ca="1">_xlfn.XLOOKUP(D85, FORM3GERAL!$C$7:$C$317,FORM3GERAL!$L$7:$L$317)</f>
        <v>Atrasado</v>
      </c>
      <c r="M85" s="138">
        <f t="shared" ca="1" si="1"/>
        <v>0</v>
      </c>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row>
    <row r="86" spans="1:65">
      <c r="B86" s="136">
        <v>10</v>
      </c>
      <c r="D86" s="136" t="s">
        <v>594</v>
      </c>
      <c r="E86" s="143">
        <f>IFERROR(_xlfn.XLOOKUP(_xlfn.XLOOKUP(D86,FORM2.3!C91:C260,FORM2.3!I91:I260),'TABELAS AUXILIARES'!$E$8:$E$13,'TABELAS AUXILIARES'!$F$8:$F$13),0)</f>
        <v>0</v>
      </c>
      <c r="F86" s="136"/>
      <c r="G86" s="136"/>
      <c r="H86" s="136"/>
      <c r="I86" s="136"/>
      <c r="J86" s="136"/>
      <c r="K86" s="135">
        <f>_xlfn.XLOOKUP(D86, FORM3GERAL!$C$7:$C$317,FORM3GERAL!$P$7:$P$317)</f>
        <v>1</v>
      </c>
      <c r="L86" s="134" t="str">
        <f ca="1">_xlfn.XLOOKUP(D86, FORM3GERAL!$C$7:$C$317,FORM3GERAL!$L$7:$L$317)</f>
        <v>Atrasado</v>
      </c>
      <c r="M86" s="2">
        <f t="shared" ca="1" si="1"/>
        <v>0</v>
      </c>
    </row>
    <row r="87" spans="1:65">
      <c r="B87" s="136">
        <v>10</v>
      </c>
      <c r="C87" s="136"/>
      <c r="D87" s="136" t="s">
        <v>597</v>
      </c>
      <c r="E87" s="143">
        <f>IFERROR(_xlfn.XLOOKUP(_xlfn.XLOOKUP(D87,FORM2.3!C92:C261,FORM2.3!I92:I261),'TABELAS AUXILIARES'!$E$8:$E$13,'TABELAS AUXILIARES'!$F$8:$F$13),0)</f>
        <v>0</v>
      </c>
      <c r="F87" s="136"/>
      <c r="G87" s="136"/>
      <c r="H87" s="136"/>
      <c r="I87" s="136"/>
      <c r="J87" s="136"/>
      <c r="K87" s="135">
        <f>_xlfn.XLOOKUP(D87, FORM3GERAL!$C$7:$C$317,FORM3GERAL!$P$7:$P$317)</f>
        <v>1</v>
      </c>
      <c r="L87" s="134" t="str">
        <f ca="1">_xlfn.XLOOKUP(D87, FORM3GERAL!$C$7:$C$317,FORM3GERAL!$L$7:$L$317)</f>
        <v>Atrasado</v>
      </c>
      <c r="M87" s="2">
        <f t="shared" ca="1" si="1"/>
        <v>0</v>
      </c>
    </row>
    <row r="88" spans="1:65">
      <c r="B88" s="136">
        <v>10</v>
      </c>
      <c r="C88" s="136"/>
      <c r="D88" s="136" t="s">
        <v>600</v>
      </c>
      <c r="E88" s="143">
        <f>IFERROR(_xlfn.XLOOKUP(_xlfn.XLOOKUP(D88,FORM2.3!C93:C262,FORM2.3!I93:I262),'TABELAS AUXILIARES'!$E$8:$E$13,'TABELAS AUXILIARES'!$F$8:$F$13),0)</f>
        <v>0</v>
      </c>
      <c r="F88" s="136"/>
      <c r="G88" s="136"/>
      <c r="H88" s="136"/>
      <c r="I88" s="136"/>
      <c r="J88" s="136"/>
      <c r="K88" s="135">
        <f>_xlfn.XLOOKUP(D88, FORM3GERAL!$C$7:$C$317,FORM3GERAL!$P$7:$P$317)</f>
        <v>0</v>
      </c>
      <c r="L88" s="134" t="str">
        <f ca="1">_xlfn.XLOOKUP(D88, FORM3GERAL!$C$7:$C$317,FORM3GERAL!$L$7:$L$317)</f>
        <v>Atrasado</v>
      </c>
      <c r="M88" s="2">
        <f t="shared" si="1"/>
        <v>0</v>
      </c>
    </row>
    <row r="89" spans="1:65">
      <c r="B89" s="136">
        <v>10</v>
      </c>
      <c r="C89" s="136"/>
      <c r="D89" s="136" t="s">
        <v>601</v>
      </c>
      <c r="E89" s="143">
        <f>IFERROR(_xlfn.XLOOKUP(_xlfn.XLOOKUP(D89,FORM2.3!C94:C263,FORM2.3!I94:I263),'TABELAS AUXILIARES'!$E$8:$E$13,'TABELAS AUXILIARES'!$F$8:$F$13),0)</f>
        <v>0</v>
      </c>
      <c r="F89" s="136"/>
      <c r="G89" s="136"/>
      <c r="H89" s="136"/>
      <c r="I89" s="136"/>
      <c r="J89" s="136"/>
      <c r="K89" s="135">
        <f>_xlfn.XLOOKUP(D89, FORM3GERAL!$C$7:$C$317,FORM3GERAL!$P$7:$P$317)</f>
        <v>0</v>
      </c>
      <c r="L89" s="134" t="str">
        <f ca="1">_xlfn.XLOOKUP(D89, FORM3GERAL!$C$7:$C$317,FORM3GERAL!$L$7:$L$317)</f>
        <v>Atrasado</v>
      </c>
      <c r="M89" s="2">
        <f t="shared" si="1"/>
        <v>0</v>
      </c>
    </row>
    <row r="90" spans="1:65">
      <c r="B90" s="136">
        <v>10</v>
      </c>
      <c r="C90" s="136"/>
      <c r="D90" s="136" t="s">
        <v>604</v>
      </c>
      <c r="E90" s="143">
        <f>IFERROR(_xlfn.XLOOKUP(_xlfn.XLOOKUP(D90,FORM2.3!C95:C264,FORM2.3!I95:I264),'TABELAS AUXILIARES'!$E$8:$E$13,'TABELAS AUXILIARES'!$F$8:$F$13),0)</f>
        <v>0</v>
      </c>
      <c r="F90" s="136"/>
      <c r="G90" s="136"/>
      <c r="H90" s="136"/>
      <c r="I90" s="136"/>
      <c r="J90" s="136"/>
      <c r="K90" s="135">
        <f>_xlfn.XLOOKUP(D90, FORM3GERAL!$C$7:$C$317,FORM3GERAL!$P$7:$P$317)</f>
        <v>0</v>
      </c>
      <c r="L90" s="134" t="str">
        <f ca="1">_xlfn.XLOOKUP(D90, FORM3GERAL!$C$7:$C$317,FORM3GERAL!$L$7:$L$317)</f>
        <v>Atrasado</v>
      </c>
      <c r="M90" s="2">
        <f t="shared" si="1"/>
        <v>0</v>
      </c>
    </row>
    <row r="91" spans="1:65">
      <c r="B91" s="136">
        <v>10</v>
      </c>
      <c r="C91" s="136"/>
      <c r="D91" s="136" t="s">
        <v>609</v>
      </c>
      <c r="E91" s="143">
        <f>IFERROR(_xlfn.XLOOKUP(_xlfn.XLOOKUP(D91,FORM2.3!C96:C265,FORM2.3!I96:I265),'TABELAS AUXILIARES'!$E$8:$E$13,'TABELAS AUXILIARES'!$F$8:$F$13),0)</f>
        <v>0</v>
      </c>
      <c r="F91" s="136"/>
      <c r="G91" s="136"/>
      <c r="H91" s="136"/>
      <c r="I91" s="136"/>
      <c r="J91" s="136"/>
      <c r="K91" s="135">
        <f>_xlfn.XLOOKUP(D91, FORM3GERAL!$C$7:$C$317,FORM3GERAL!$P$7:$P$317)</f>
        <v>0</v>
      </c>
      <c r="L91" s="134" t="str">
        <f ca="1">_xlfn.XLOOKUP(D91, FORM3GERAL!$C$7:$C$317,FORM3GERAL!$L$7:$L$317)</f>
        <v>Atrasado</v>
      </c>
      <c r="M91" s="2">
        <f t="shared" si="1"/>
        <v>0</v>
      </c>
    </row>
    <row r="92" spans="1:65" s="138" customFormat="1">
      <c r="A92" s="2"/>
      <c r="B92" s="141">
        <v>11</v>
      </c>
      <c r="C92" s="144" t="str">
        <f>FORM2.3!K106</f>
        <v>Selecione sua Resposta</v>
      </c>
      <c r="D92" s="141" t="s">
        <v>613</v>
      </c>
      <c r="E92" s="143">
        <f>IFERROR(_xlfn.XLOOKUP(_xlfn.XLOOKUP(D92,FORM2.3!C97:C266,FORM2.3!I97:I266),'TABELAS AUXILIARES'!$E$8:$E$13,'TABELAS AUXILIARES'!$F$8:$F$13),0)</f>
        <v>0</v>
      </c>
      <c r="F92" s="142">
        <f>IFERROR(IF(COUNTIF(E92:E96,"Por favor, preencha o campo")&gt;0, "Por favor preencha todas as medidas e controles",(SUMIF(E92:E96,"&gt;=0")/(COUNTA(E92:E96)-COUNTIF(E92:E96,'TABELAS AUXILIARES'!$F$13))/2)*(1+C92*1/5)),0)</f>
        <v>0</v>
      </c>
      <c r="G92" s="141"/>
      <c r="H92" s="141"/>
      <c r="I92" s="141"/>
      <c r="J92" s="141"/>
      <c r="K92" s="140">
        <f>_xlfn.XLOOKUP(D92, FORM3GERAL!$C$7:$C$317,FORM3GERAL!$P$7:$P$317)</f>
        <v>1</v>
      </c>
      <c r="L92" s="139" t="str">
        <f ca="1">_xlfn.XLOOKUP(D92, FORM3GERAL!$C$7:$C$317,FORM3GERAL!$L$7:$L$317)</f>
        <v>Atrasado</v>
      </c>
      <c r="M92" s="138">
        <f t="shared" ca="1" si="1"/>
        <v>0</v>
      </c>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c r="AW92" s="2"/>
      <c r="AX92" s="2"/>
      <c r="AY92" s="2"/>
      <c r="AZ92" s="2"/>
      <c r="BA92" s="2"/>
      <c r="BB92" s="2"/>
      <c r="BC92" s="2"/>
      <c r="BD92" s="2"/>
      <c r="BE92" s="2"/>
      <c r="BF92" s="2"/>
      <c r="BG92" s="2"/>
      <c r="BH92" s="2"/>
      <c r="BI92" s="2"/>
      <c r="BJ92" s="2"/>
      <c r="BK92" s="2"/>
      <c r="BL92" s="2"/>
      <c r="BM92" s="2"/>
    </row>
    <row r="93" spans="1:65">
      <c r="B93" s="136">
        <v>11</v>
      </c>
      <c r="D93" s="136" t="s">
        <v>617</v>
      </c>
      <c r="E93" s="143">
        <f>IFERROR(_xlfn.XLOOKUP(_xlfn.XLOOKUP(D93,FORM2.3!C98:C267,FORM2.3!I98:I267),'TABELAS AUXILIARES'!$E$8:$E$13,'TABELAS AUXILIARES'!$F$8:$F$13),0)</f>
        <v>0</v>
      </c>
      <c r="F93" s="136"/>
      <c r="G93" s="136"/>
      <c r="H93" s="136"/>
      <c r="I93" s="136"/>
      <c r="J93" s="136"/>
      <c r="K93" s="135">
        <f>_xlfn.XLOOKUP(D93, FORM3GERAL!$C$7:$C$317,FORM3GERAL!$P$7:$P$317)</f>
        <v>1</v>
      </c>
      <c r="L93" s="134" t="str">
        <f ca="1">_xlfn.XLOOKUP(D93, FORM3GERAL!$C$7:$C$317,FORM3GERAL!$L$7:$L$317)</f>
        <v>Atrasado</v>
      </c>
      <c r="M93" s="2">
        <f t="shared" ca="1" si="1"/>
        <v>0</v>
      </c>
    </row>
    <row r="94" spans="1:65">
      <c r="B94" s="136">
        <v>11</v>
      </c>
      <c r="C94" s="136"/>
      <c r="D94" s="136" t="s">
        <v>614</v>
      </c>
      <c r="E94" s="143">
        <f>IFERROR(_xlfn.XLOOKUP(_xlfn.XLOOKUP(D94,FORM2.3!C99:C268,FORM2.3!I99:I268),'TABELAS AUXILIARES'!$E$8:$E$13,'TABELAS AUXILIARES'!$F$8:$F$13),0)</f>
        <v>0</v>
      </c>
      <c r="F94" s="136"/>
      <c r="G94" s="136"/>
      <c r="H94" s="136"/>
      <c r="I94" s="136"/>
      <c r="J94" s="136"/>
      <c r="K94" s="135">
        <f>_xlfn.XLOOKUP(D94, FORM3GERAL!$C$7:$C$317,FORM3GERAL!$P$7:$P$317)</f>
        <v>1</v>
      </c>
      <c r="L94" s="134" t="str">
        <f ca="1">_xlfn.XLOOKUP(D94, FORM3GERAL!$C$7:$C$317,FORM3GERAL!$L$7:$L$317)</f>
        <v>Atrasado</v>
      </c>
      <c r="M94" s="2">
        <f t="shared" ca="1" si="1"/>
        <v>0</v>
      </c>
    </row>
    <row r="95" spans="1:65">
      <c r="B95" s="136">
        <v>11</v>
      </c>
      <c r="C95" s="136"/>
      <c r="D95" s="136" t="s">
        <v>623</v>
      </c>
      <c r="E95" s="143">
        <f>IFERROR(_xlfn.XLOOKUP(_xlfn.XLOOKUP(D95,FORM2.3!C100:C269,FORM2.3!I100:I269),'TABELAS AUXILIARES'!$E$8:$E$13,'TABELAS AUXILIARES'!$F$8:$F$13),0)</f>
        <v>0</v>
      </c>
      <c r="F95" s="136"/>
      <c r="G95" s="136"/>
      <c r="H95" s="136"/>
      <c r="I95" s="136"/>
      <c r="J95" s="136"/>
      <c r="K95" s="135">
        <f>_xlfn.XLOOKUP(D95, FORM3GERAL!$C$7:$C$317,FORM3GERAL!$P$7:$P$317)</f>
        <v>1</v>
      </c>
      <c r="L95" s="134" t="str">
        <f ca="1">_xlfn.XLOOKUP(D95, FORM3GERAL!$C$7:$C$317,FORM3GERAL!$L$7:$L$317)</f>
        <v>Atrasado</v>
      </c>
      <c r="M95" s="2">
        <f t="shared" ca="1" si="1"/>
        <v>0</v>
      </c>
    </row>
    <row r="96" spans="1:65">
      <c r="B96" s="136">
        <v>11</v>
      </c>
      <c r="C96" s="136"/>
      <c r="D96" s="136" t="s">
        <v>626</v>
      </c>
      <c r="E96" s="143">
        <f>IFERROR(_xlfn.XLOOKUP(_xlfn.XLOOKUP(D96,FORM2.3!C101:C270,FORM2.3!I101:I270),'TABELAS AUXILIARES'!$E$8:$E$13,'TABELAS AUXILIARES'!$F$8:$F$13),0)</f>
        <v>0</v>
      </c>
      <c r="F96" s="136"/>
      <c r="G96" s="136"/>
      <c r="H96" s="136"/>
      <c r="I96" s="136"/>
      <c r="J96" s="136"/>
      <c r="K96" s="135">
        <f>_xlfn.XLOOKUP(D96, FORM3GERAL!$C$7:$C$317,FORM3GERAL!$P$7:$P$317)</f>
        <v>1</v>
      </c>
      <c r="L96" s="134" t="str">
        <f ca="1">_xlfn.XLOOKUP(D96, FORM3GERAL!$C$7:$C$317,FORM3GERAL!$L$7:$L$317)</f>
        <v>Atrasado</v>
      </c>
      <c r="M96" s="2">
        <f t="shared" ca="1" si="1"/>
        <v>0</v>
      </c>
    </row>
    <row r="97" spans="1:65" s="138" customFormat="1">
      <c r="A97" s="2"/>
      <c r="B97" s="141">
        <v>12</v>
      </c>
      <c r="C97" s="144" t="str">
        <f>FORM2.3!K112</f>
        <v>Selecione sua Resposta</v>
      </c>
      <c r="D97" s="141" t="s">
        <v>630</v>
      </c>
      <c r="E97" s="143">
        <f>IFERROR(_xlfn.XLOOKUP(_xlfn.XLOOKUP(D97,FORM2.3!C102:C271,FORM2.3!I102:I271),'TABELAS AUXILIARES'!$E$8:$E$13,'TABELAS AUXILIARES'!$F$8:$F$13),0)</f>
        <v>0</v>
      </c>
      <c r="F97" s="142">
        <f>IFERROR(IF(COUNTIF(E97:E104,"Por favor, preencha o campo")&gt;0, "Por favor preencha todas as medidas e controles",(SUMIF(E97:E104,"&gt;=0")/(COUNTA(E97:E104)-COUNTIF(E97:E104,'TABELAS AUXILIARES'!$F$13))/2)*(1+C97*1/5)),0)</f>
        <v>0</v>
      </c>
      <c r="G97" s="141"/>
      <c r="H97" s="141"/>
      <c r="I97" s="141"/>
      <c r="J97" s="141"/>
      <c r="K97" s="140">
        <f>_xlfn.XLOOKUP(D97, FORM3GERAL!$C$7:$C$317,FORM3GERAL!$P$7:$P$317)</f>
        <v>1</v>
      </c>
      <c r="L97" s="139" t="str">
        <f ca="1">_xlfn.XLOOKUP(D97, FORM3GERAL!$C$7:$C$317,FORM3GERAL!$L$7:$L$317)</f>
        <v>Atrasado</v>
      </c>
      <c r="M97" s="138">
        <f t="shared" ca="1" si="1"/>
        <v>0</v>
      </c>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c r="AW97" s="2"/>
      <c r="AX97" s="2"/>
      <c r="AY97" s="2"/>
      <c r="AZ97" s="2"/>
      <c r="BA97" s="2"/>
      <c r="BB97" s="2"/>
      <c r="BC97" s="2"/>
      <c r="BD97" s="2"/>
      <c r="BE97" s="2"/>
      <c r="BF97" s="2"/>
      <c r="BG97" s="2"/>
      <c r="BH97" s="2"/>
      <c r="BI97" s="2"/>
      <c r="BJ97" s="2"/>
      <c r="BK97" s="2"/>
      <c r="BL97" s="2"/>
      <c r="BM97" s="2"/>
    </row>
    <row r="98" spans="1:65">
      <c r="B98" s="136">
        <v>12</v>
      </c>
      <c r="D98" s="136" t="s">
        <v>634</v>
      </c>
      <c r="E98" s="143">
        <f>IFERROR(_xlfn.XLOOKUP(_xlfn.XLOOKUP(D98,FORM2.3!C103:C272,FORM2.3!I103:I272),'TABELAS AUXILIARES'!$E$8:$E$13,'TABELAS AUXILIARES'!$F$8:$F$13),0)</f>
        <v>0</v>
      </c>
      <c r="F98" s="136"/>
      <c r="G98" s="136"/>
      <c r="H98" s="136"/>
      <c r="I98" s="136"/>
      <c r="J98" s="136"/>
      <c r="K98" s="135">
        <f>_xlfn.XLOOKUP(D98, FORM3GERAL!$C$7:$C$317,FORM3GERAL!$P$7:$P$317)</f>
        <v>1</v>
      </c>
      <c r="L98" s="134" t="str">
        <f ca="1">_xlfn.XLOOKUP(D98, FORM3GERAL!$C$7:$C$317,FORM3GERAL!$L$7:$L$317)</f>
        <v>Atrasado</v>
      </c>
      <c r="M98" s="2">
        <f t="shared" ca="1" si="1"/>
        <v>0</v>
      </c>
    </row>
    <row r="99" spans="1:65">
      <c r="B99" s="136">
        <v>12</v>
      </c>
      <c r="C99" s="136"/>
      <c r="D99" s="136" t="s">
        <v>637</v>
      </c>
      <c r="E99" s="143">
        <f>IFERROR(_xlfn.XLOOKUP(_xlfn.XLOOKUP(D99,FORM2.3!C104:C273,FORM2.3!I104:I273),'TABELAS AUXILIARES'!$E$8:$E$13,'TABELAS AUXILIARES'!$F$8:$F$13),0)</f>
        <v>0</v>
      </c>
      <c r="F99" s="136"/>
      <c r="G99" s="136"/>
      <c r="H99" s="136"/>
      <c r="I99" s="136"/>
      <c r="J99" s="136"/>
      <c r="K99" s="135">
        <f>_xlfn.XLOOKUP(D99, FORM3GERAL!$C$7:$C$317,FORM3GERAL!$P$7:$P$317)</f>
        <v>0</v>
      </c>
      <c r="L99" s="134" t="str">
        <f ca="1">_xlfn.XLOOKUP(D99, FORM3GERAL!$C$7:$C$317,FORM3GERAL!$L$7:$L$317)</f>
        <v>Atrasado</v>
      </c>
      <c r="M99" s="2">
        <f t="shared" si="1"/>
        <v>0</v>
      </c>
    </row>
    <row r="100" spans="1:65">
      <c r="B100" s="136">
        <v>12</v>
      </c>
      <c r="C100" s="136"/>
      <c r="D100" s="136" t="s">
        <v>631</v>
      </c>
      <c r="E100" s="143">
        <f>IFERROR(_xlfn.XLOOKUP(_xlfn.XLOOKUP(D100,FORM2.3!C105:C274,FORM2.3!I105:I274),'TABELAS AUXILIARES'!$E$8:$E$13,'TABELAS AUXILIARES'!$F$8:$F$13),0)</f>
        <v>0</v>
      </c>
      <c r="F100" s="136"/>
      <c r="G100" s="136"/>
      <c r="H100" s="136"/>
      <c r="I100" s="136"/>
      <c r="J100" s="136"/>
      <c r="K100" s="135">
        <f>_xlfn.XLOOKUP(D100, FORM3GERAL!$C$7:$C$317,FORM3GERAL!$P$7:$P$317)</f>
        <v>0</v>
      </c>
      <c r="L100" s="134" t="str">
        <f ca="1">_xlfn.XLOOKUP(D100, FORM3GERAL!$C$7:$C$317,FORM3GERAL!$L$7:$L$317)</f>
        <v>Atrasado</v>
      </c>
      <c r="M100" s="2">
        <f t="shared" si="1"/>
        <v>0</v>
      </c>
    </row>
    <row r="101" spans="1:65">
      <c r="B101" s="136">
        <v>12</v>
      </c>
      <c r="C101" s="136"/>
      <c r="D101" s="136" t="s">
        <v>642</v>
      </c>
      <c r="E101" s="143">
        <f>IFERROR(_xlfn.XLOOKUP(_xlfn.XLOOKUP(D101,FORM2.3!C106:C275,FORM2.3!I106:I275),'TABELAS AUXILIARES'!$E$8:$E$13,'TABELAS AUXILIARES'!$F$8:$F$13),0)</f>
        <v>0</v>
      </c>
      <c r="F101" s="136"/>
      <c r="G101" s="136"/>
      <c r="H101" s="136"/>
      <c r="I101" s="136"/>
      <c r="J101" s="136"/>
      <c r="K101" s="135">
        <f>_xlfn.XLOOKUP(D101, FORM3GERAL!$C$7:$C$317,FORM3GERAL!$P$7:$P$317)</f>
        <v>0</v>
      </c>
      <c r="L101" s="134" t="str">
        <f ca="1">_xlfn.XLOOKUP(D101, FORM3GERAL!$C$7:$C$317,FORM3GERAL!$L$7:$L$317)</f>
        <v>Atrasado</v>
      </c>
      <c r="M101" s="2">
        <f t="shared" si="1"/>
        <v>0</v>
      </c>
    </row>
    <row r="102" spans="1:65">
      <c r="B102" s="136">
        <v>12</v>
      </c>
      <c r="C102" s="136"/>
      <c r="D102" s="136" t="s">
        <v>645</v>
      </c>
      <c r="E102" s="143">
        <f>IFERROR(_xlfn.XLOOKUP(_xlfn.XLOOKUP(D102,FORM2.3!C107:C276,FORM2.3!I107:I276),'TABELAS AUXILIARES'!$E$8:$E$13,'TABELAS AUXILIARES'!$F$8:$F$13),0)</f>
        <v>0</v>
      </c>
      <c r="F102" s="136"/>
      <c r="G102" s="136"/>
      <c r="H102" s="136"/>
      <c r="I102" s="136"/>
      <c r="J102" s="136"/>
      <c r="K102" s="135">
        <f>_xlfn.XLOOKUP(D102, FORM3GERAL!$C$7:$C$317,FORM3GERAL!$P$7:$P$317)</f>
        <v>0</v>
      </c>
      <c r="L102" s="134" t="str">
        <f ca="1">_xlfn.XLOOKUP(D102, FORM3GERAL!$C$7:$C$317,FORM3GERAL!$L$7:$L$317)</f>
        <v>Atrasado</v>
      </c>
      <c r="M102" s="2">
        <f t="shared" si="1"/>
        <v>0</v>
      </c>
    </row>
    <row r="103" spans="1:65">
      <c r="B103" s="136">
        <v>12</v>
      </c>
      <c r="C103" s="136"/>
      <c r="D103" s="136" t="s">
        <v>648</v>
      </c>
      <c r="E103" s="143">
        <f>IFERROR(_xlfn.XLOOKUP(_xlfn.XLOOKUP(D103,FORM2.3!C108:C277,FORM2.3!I108:I277),'TABELAS AUXILIARES'!$E$8:$E$13,'TABELAS AUXILIARES'!$F$8:$F$13),0)</f>
        <v>0</v>
      </c>
      <c r="F103" s="136"/>
      <c r="G103" s="136"/>
      <c r="H103" s="136"/>
      <c r="I103" s="136"/>
      <c r="J103" s="136"/>
      <c r="K103" s="135">
        <f>_xlfn.XLOOKUP(D103, FORM3GERAL!$C$7:$C$317,FORM3GERAL!$P$7:$P$317)</f>
        <v>0</v>
      </c>
      <c r="L103" s="134" t="str">
        <f ca="1">_xlfn.XLOOKUP(D103, FORM3GERAL!$C$7:$C$317,FORM3GERAL!$L$7:$L$317)</f>
        <v>Atrasado</v>
      </c>
      <c r="M103" s="2">
        <f t="shared" si="1"/>
        <v>0</v>
      </c>
    </row>
    <row r="104" spans="1:65">
      <c r="B104" s="136">
        <v>12</v>
      </c>
      <c r="C104" s="136"/>
      <c r="D104" s="136" t="s">
        <v>651</v>
      </c>
      <c r="E104" s="143">
        <f>IFERROR(_xlfn.XLOOKUP(_xlfn.XLOOKUP(D104,FORM2.3!C109:C278,FORM2.3!I109:I278),'TABELAS AUXILIARES'!$E$8:$E$13,'TABELAS AUXILIARES'!$F$8:$F$13),0)</f>
        <v>0</v>
      </c>
      <c r="F104" s="136"/>
      <c r="G104" s="136"/>
      <c r="H104" s="136"/>
      <c r="I104" s="136"/>
      <c r="J104" s="136"/>
      <c r="K104" s="135">
        <f>_xlfn.XLOOKUP(D104, FORM3GERAL!$C$7:$C$317,FORM3GERAL!$P$7:$P$317)</f>
        <v>0</v>
      </c>
      <c r="L104" s="134" t="str">
        <f ca="1">_xlfn.XLOOKUP(D104, FORM3GERAL!$C$7:$C$317,FORM3GERAL!$L$7:$L$317)</f>
        <v>Atrasado</v>
      </c>
      <c r="M104" s="2">
        <f t="shared" si="1"/>
        <v>0</v>
      </c>
    </row>
    <row r="105" spans="1:65" s="138" customFormat="1">
      <c r="A105" s="2"/>
      <c r="B105" s="141">
        <v>13</v>
      </c>
      <c r="C105" s="144" t="str">
        <f>FORM2.3!K121</f>
        <v>Selecione sua Resposta</v>
      </c>
      <c r="D105" s="141" t="s">
        <v>655</v>
      </c>
      <c r="E105" s="143">
        <f>IFERROR(_xlfn.XLOOKUP(_xlfn.XLOOKUP(D105,FORM2.3!C110:C279,FORM2.3!I110:I279),'TABELAS AUXILIARES'!$E$8:$E$13,'TABELAS AUXILIARES'!$F$8:$F$13),0)</f>
        <v>0</v>
      </c>
      <c r="F105" s="142">
        <f>IFERROR(IF(COUNTIF(E105:E115,"Por favor, preencha o campo")&gt;0, "Por favor preencha todas as medidas e controles",(SUMIF(E105:E115,"&gt;=0")/(COUNTA(E105:E115)-COUNTIF(E105:E115,'TABELAS AUXILIARES'!$F$13))/2)*(1+C105*1/5)),0)</f>
        <v>0</v>
      </c>
      <c r="G105" s="141"/>
      <c r="H105" s="141"/>
      <c r="I105" s="141"/>
      <c r="J105" s="141"/>
      <c r="K105" s="140">
        <f>_xlfn.XLOOKUP(D105, FORM3GERAL!$C$7:$C$317,FORM3GERAL!$P$7:$P$317)</f>
        <v>0</v>
      </c>
      <c r="L105" s="139" t="str">
        <f ca="1">_xlfn.XLOOKUP(D105, FORM3GERAL!$C$7:$C$317,FORM3GERAL!$L$7:$L$317)</f>
        <v>Atrasado</v>
      </c>
      <c r="M105" s="138">
        <f t="shared" si="1"/>
        <v>0</v>
      </c>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c r="AW105" s="2"/>
      <c r="AX105" s="2"/>
      <c r="AY105" s="2"/>
      <c r="AZ105" s="2"/>
      <c r="BA105" s="2"/>
      <c r="BB105" s="2"/>
      <c r="BC105" s="2"/>
      <c r="BD105" s="2"/>
      <c r="BE105" s="2"/>
      <c r="BF105" s="2"/>
      <c r="BG105" s="2"/>
      <c r="BH105" s="2"/>
      <c r="BI105" s="2"/>
      <c r="BJ105" s="2"/>
      <c r="BK105" s="2"/>
      <c r="BL105" s="2"/>
      <c r="BM105" s="2"/>
    </row>
    <row r="106" spans="1:65">
      <c r="B106" s="136">
        <v>13</v>
      </c>
      <c r="D106" s="136" t="s">
        <v>659</v>
      </c>
      <c r="E106" s="143">
        <f>IFERROR(_xlfn.XLOOKUP(_xlfn.XLOOKUP(D106,FORM2.3!C111:C280,FORM2.3!I111:I280),'TABELAS AUXILIARES'!$E$8:$E$13,'TABELAS AUXILIARES'!$F$8:$F$13),0)</f>
        <v>0</v>
      </c>
      <c r="F106" s="136"/>
      <c r="G106" s="136"/>
      <c r="H106" s="136"/>
      <c r="I106" s="136"/>
      <c r="J106" s="136"/>
      <c r="K106" s="135">
        <f>_xlfn.XLOOKUP(D106, FORM3GERAL!$C$7:$C$317,FORM3GERAL!$P$7:$P$317)</f>
        <v>0</v>
      </c>
      <c r="L106" s="134" t="str">
        <f ca="1">_xlfn.XLOOKUP(D106, FORM3GERAL!$C$7:$C$317,FORM3GERAL!$L$7:$L$317)</f>
        <v>Atrasado</v>
      </c>
      <c r="M106" s="2">
        <f t="shared" si="1"/>
        <v>0</v>
      </c>
    </row>
    <row r="107" spans="1:65">
      <c r="B107" s="136">
        <v>13</v>
      </c>
      <c r="C107" s="136"/>
      <c r="D107" s="136" t="s">
        <v>663</v>
      </c>
      <c r="E107" s="143">
        <f>IFERROR(_xlfn.XLOOKUP(_xlfn.XLOOKUP(D107,FORM2.3!C112:C281,FORM2.3!I112:I281),'TABELAS AUXILIARES'!$E$8:$E$13,'TABELAS AUXILIARES'!$F$8:$F$13),0)</f>
        <v>0</v>
      </c>
      <c r="F107" s="136"/>
      <c r="G107" s="136"/>
      <c r="H107" s="136"/>
      <c r="I107" s="136"/>
      <c r="J107" s="136"/>
      <c r="K107" s="135">
        <f>_xlfn.XLOOKUP(D107, FORM3GERAL!$C$7:$C$317,FORM3GERAL!$P$7:$P$317)</f>
        <v>0</v>
      </c>
      <c r="L107" s="134" t="str">
        <f ca="1">_xlfn.XLOOKUP(D107, FORM3GERAL!$C$7:$C$317,FORM3GERAL!$L$7:$L$317)</f>
        <v>Atrasado</v>
      </c>
      <c r="M107" s="2">
        <f t="shared" si="1"/>
        <v>0</v>
      </c>
    </row>
    <row r="108" spans="1:65">
      <c r="B108" s="136">
        <v>13</v>
      </c>
      <c r="C108" s="136"/>
      <c r="D108" s="136" t="s">
        <v>656</v>
      </c>
      <c r="E108" s="143">
        <f>IFERROR(_xlfn.XLOOKUP(_xlfn.XLOOKUP(D108,FORM2.3!C113:C282,FORM2.3!I113:I282),'TABELAS AUXILIARES'!$E$8:$E$13,'TABELAS AUXILIARES'!$F$8:$F$13),0)</f>
        <v>0</v>
      </c>
      <c r="F108" s="136"/>
      <c r="G108" s="136"/>
      <c r="H108" s="136"/>
      <c r="I108" s="136"/>
      <c r="J108" s="136"/>
      <c r="K108" s="135">
        <f>_xlfn.XLOOKUP(D108, FORM3GERAL!$C$7:$C$317,FORM3GERAL!$P$7:$P$317)</f>
        <v>0</v>
      </c>
      <c r="L108" s="134" t="str">
        <f ca="1">_xlfn.XLOOKUP(D108, FORM3GERAL!$C$7:$C$317,FORM3GERAL!$L$7:$L$317)</f>
        <v>Atrasado</v>
      </c>
      <c r="M108" s="2">
        <f t="shared" si="1"/>
        <v>0</v>
      </c>
    </row>
    <row r="109" spans="1:65">
      <c r="B109" s="136">
        <v>13</v>
      </c>
      <c r="C109" s="136"/>
      <c r="D109" s="136" t="s">
        <v>660</v>
      </c>
      <c r="E109" s="143">
        <f>IFERROR(_xlfn.XLOOKUP(_xlfn.XLOOKUP(D109,FORM2.3!C114:C283,FORM2.3!I114:I283),'TABELAS AUXILIARES'!$E$8:$E$13,'TABELAS AUXILIARES'!$F$8:$F$13),0)</f>
        <v>0</v>
      </c>
      <c r="F109" s="136"/>
      <c r="G109" s="136"/>
      <c r="H109" s="136"/>
      <c r="I109" s="136"/>
      <c r="J109" s="136"/>
      <c r="K109" s="135">
        <f>_xlfn.XLOOKUP(D109, FORM3GERAL!$C$7:$C$317,FORM3GERAL!$P$7:$P$317)</f>
        <v>0</v>
      </c>
      <c r="L109" s="134" t="str">
        <f ca="1">_xlfn.XLOOKUP(D109, FORM3GERAL!$C$7:$C$317,FORM3GERAL!$L$7:$L$317)</f>
        <v>Atrasado</v>
      </c>
      <c r="M109" s="2">
        <f t="shared" si="1"/>
        <v>0</v>
      </c>
    </row>
    <row r="110" spans="1:65">
      <c r="B110" s="136">
        <v>13</v>
      </c>
      <c r="C110" s="136"/>
      <c r="D110" s="136" t="s">
        <v>673</v>
      </c>
      <c r="E110" s="143">
        <f>IFERROR(_xlfn.XLOOKUP(_xlfn.XLOOKUP(D110,FORM2.3!C115:C284,FORM2.3!I115:I284),'TABELAS AUXILIARES'!$E$8:$E$13,'TABELAS AUXILIARES'!$F$8:$F$13),0)</f>
        <v>0</v>
      </c>
      <c r="F110" s="136"/>
      <c r="G110" s="136"/>
      <c r="H110" s="136"/>
      <c r="I110" s="136"/>
      <c r="J110" s="136"/>
      <c r="K110" s="135">
        <f>_xlfn.XLOOKUP(D110, FORM3GERAL!$C$7:$C$317,FORM3GERAL!$P$7:$P$317)</f>
        <v>0</v>
      </c>
      <c r="L110" s="134" t="str">
        <f ca="1">_xlfn.XLOOKUP(D110, FORM3GERAL!$C$7:$C$317,FORM3GERAL!$L$7:$L$317)</f>
        <v>Atrasado</v>
      </c>
      <c r="M110" s="2">
        <f t="shared" si="1"/>
        <v>0</v>
      </c>
    </row>
    <row r="111" spans="1:65">
      <c r="B111" s="136">
        <v>13</v>
      </c>
      <c r="C111" s="136"/>
      <c r="D111" s="136" t="s">
        <v>664</v>
      </c>
      <c r="E111" s="143">
        <f>IFERROR(_xlfn.XLOOKUP(_xlfn.XLOOKUP(D111,FORM2.3!C116:C285,FORM2.3!I116:I285),'TABELAS AUXILIARES'!$E$8:$E$13,'TABELAS AUXILIARES'!$F$8:$F$13),0)</f>
        <v>0</v>
      </c>
      <c r="F111" s="136"/>
      <c r="G111" s="136"/>
      <c r="H111" s="136"/>
      <c r="I111" s="136"/>
      <c r="J111" s="136"/>
      <c r="K111" s="135">
        <f>_xlfn.XLOOKUP(D111, FORM3GERAL!$C$7:$C$317,FORM3GERAL!$P$7:$P$317)</f>
        <v>0</v>
      </c>
      <c r="L111" s="134" t="str">
        <f ca="1">_xlfn.XLOOKUP(D111, FORM3GERAL!$C$7:$C$317,FORM3GERAL!$L$7:$L$317)</f>
        <v>Atrasado</v>
      </c>
      <c r="M111" s="2">
        <f t="shared" si="1"/>
        <v>0</v>
      </c>
    </row>
    <row r="112" spans="1:65">
      <c r="B112" s="136">
        <v>13</v>
      </c>
      <c r="C112" s="136"/>
      <c r="D112" s="136" t="s">
        <v>667</v>
      </c>
      <c r="E112" s="143">
        <f>IFERROR(_xlfn.XLOOKUP(_xlfn.XLOOKUP(D112,FORM2.3!C117:C286,FORM2.3!I117:I286),'TABELAS AUXILIARES'!$E$8:$E$13,'TABELAS AUXILIARES'!$F$8:$F$13),0)</f>
        <v>0</v>
      </c>
      <c r="F112" s="136"/>
      <c r="G112" s="136"/>
      <c r="H112" s="136"/>
      <c r="I112" s="136"/>
      <c r="J112" s="136"/>
      <c r="K112" s="135">
        <f>_xlfn.XLOOKUP(D112, FORM3GERAL!$C$7:$C$317,FORM3GERAL!$P$7:$P$317)</f>
        <v>0</v>
      </c>
      <c r="L112" s="134" t="str">
        <f ca="1">_xlfn.XLOOKUP(D112, FORM3GERAL!$C$7:$C$317,FORM3GERAL!$L$7:$L$317)</f>
        <v>Atrasado</v>
      </c>
      <c r="M112" s="2">
        <f t="shared" si="1"/>
        <v>0</v>
      </c>
    </row>
    <row r="113" spans="1:65">
      <c r="B113" s="136">
        <v>13</v>
      </c>
      <c r="C113" s="136"/>
      <c r="D113" s="136" t="s">
        <v>670</v>
      </c>
      <c r="E113" s="143">
        <f>IFERROR(_xlfn.XLOOKUP(_xlfn.XLOOKUP(D113,FORM2.3!C118:C287,FORM2.3!I118:I287),'TABELAS AUXILIARES'!$E$8:$E$13,'TABELAS AUXILIARES'!$F$8:$F$13),0)</f>
        <v>0</v>
      </c>
      <c r="F113" s="136"/>
      <c r="G113" s="136"/>
      <c r="H113" s="136"/>
      <c r="I113" s="136"/>
      <c r="J113" s="136"/>
      <c r="K113" s="135">
        <f>_xlfn.XLOOKUP(D113, FORM3GERAL!$C$7:$C$317,FORM3GERAL!$P$7:$P$317)</f>
        <v>0</v>
      </c>
      <c r="L113" s="134" t="str">
        <f ca="1">_xlfn.XLOOKUP(D113, FORM3GERAL!$C$7:$C$317,FORM3GERAL!$L$7:$L$317)</f>
        <v>Atrasado</v>
      </c>
      <c r="M113" s="2">
        <f t="shared" si="1"/>
        <v>0</v>
      </c>
    </row>
    <row r="114" spans="1:65">
      <c r="B114" s="136">
        <v>13</v>
      </c>
      <c r="C114" s="136"/>
      <c r="D114" s="136" t="s">
        <v>674</v>
      </c>
      <c r="E114" s="143">
        <f>IFERROR(_xlfn.XLOOKUP(_xlfn.XLOOKUP(D114,FORM2.3!C119:C288,FORM2.3!I119:I288),'TABELAS AUXILIARES'!$E$8:$E$13,'TABELAS AUXILIARES'!$F$8:$F$13),0)</f>
        <v>0</v>
      </c>
      <c r="F114" s="136"/>
      <c r="G114" s="136"/>
      <c r="H114" s="136"/>
      <c r="I114" s="136"/>
      <c r="J114" s="136"/>
      <c r="K114" s="135">
        <f>_xlfn.XLOOKUP(D114, FORM3GERAL!$C$7:$C$317,FORM3GERAL!$P$7:$P$317)</f>
        <v>0</v>
      </c>
      <c r="L114" s="134" t="str">
        <f ca="1">_xlfn.XLOOKUP(D114, FORM3GERAL!$C$7:$C$317,FORM3GERAL!$L$7:$L$317)</f>
        <v>Atrasado</v>
      </c>
      <c r="M114" s="2">
        <f t="shared" si="1"/>
        <v>0</v>
      </c>
    </row>
    <row r="115" spans="1:65">
      <c r="B115" s="136">
        <v>13</v>
      </c>
      <c r="C115" s="136"/>
      <c r="D115" s="136" t="s">
        <v>685</v>
      </c>
      <c r="E115" s="143">
        <f>IFERROR(_xlfn.XLOOKUP(_xlfn.XLOOKUP(D115,FORM2.3!C120:C289,FORM2.3!I120:I289),'TABELAS AUXILIARES'!$E$8:$E$13,'TABELAS AUXILIARES'!$F$8:$F$13),0)</f>
        <v>0</v>
      </c>
      <c r="F115" s="136"/>
      <c r="G115" s="136"/>
      <c r="H115" s="136"/>
      <c r="I115" s="136"/>
      <c r="J115" s="136"/>
      <c r="K115" s="135">
        <f>_xlfn.XLOOKUP(D115, FORM3GERAL!$C$7:$C$317,FORM3GERAL!$P$7:$P$317)</f>
        <v>0</v>
      </c>
      <c r="L115" s="134" t="str">
        <f ca="1">_xlfn.XLOOKUP(D115, FORM3GERAL!$C$7:$C$317,FORM3GERAL!$L$7:$L$317)</f>
        <v>Atrasado</v>
      </c>
      <c r="M115" s="2">
        <f t="shared" si="1"/>
        <v>0</v>
      </c>
    </row>
    <row r="116" spans="1:65" s="138" customFormat="1">
      <c r="A116" s="2"/>
      <c r="B116" s="141">
        <v>14</v>
      </c>
      <c r="C116" s="144" t="str">
        <f>FORM2.3!K133</f>
        <v>Selecione sua Resposta</v>
      </c>
      <c r="D116" s="141" t="s">
        <v>689</v>
      </c>
      <c r="E116" s="143">
        <f>IFERROR(_xlfn.XLOOKUP(_xlfn.XLOOKUP(D116,FORM2.3!C121:C290,FORM2.3!I121:I290),'TABELAS AUXILIARES'!$E$8:$E$13,'TABELAS AUXILIARES'!$F$8:$F$13),0)</f>
        <v>0</v>
      </c>
      <c r="F116" s="142">
        <f>IFERROR(IF(COUNTIF(E116:E124,"Por favor, preencha o campo")&gt;0, "Por favor preencha todas as medidas e controles",(SUMIF(E116:E124,"&gt;=0")/(COUNTA(E116:E124)-COUNTIF(E116:E124,'TABELAS AUXILIARES'!$F$13))/2)*(1+C116*1/5)),0)</f>
        <v>0</v>
      </c>
      <c r="G116" s="141"/>
      <c r="H116" s="141"/>
      <c r="I116" s="141"/>
      <c r="J116" s="141"/>
      <c r="K116" s="140">
        <f>_xlfn.XLOOKUP(D116, FORM3GERAL!$C$7:$C$317,FORM3GERAL!$P$7:$P$317)</f>
        <v>1</v>
      </c>
      <c r="L116" s="139" t="str">
        <f ca="1">_xlfn.XLOOKUP(D116, FORM3GERAL!$C$7:$C$317,FORM3GERAL!$L$7:$L$317)</f>
        <v>Atrasado</v>
      </c>
      <c r="M116" s="138">
        <f t="shared" ca="1" si="1"/>
        <v>0</v>
      </c>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c r="AW116" s="2"/>
      <c r="AX116" s="2"/>
      <c r="AY116" s="2"/>
      <c r="AZ116" s="2"/>
      <c r="BA116" s="2"/>
      <c r="BB116" s="2"/>
      <c r="BC116" s="2"/>
      <c r="BD116" s="2"/>
      <c r="BE116" s="2"/>
      <c r="BF116" s="2"/>
      <c r="BG116" s="2"/>
      <c r="BH116" s="2"/>
      <c r="BI116" s="2"/>
      <c r="BJ116" s="2"/>
      <c r="BK116" s="2"/>
      <c r="BL116" s="2"/>
      <c r="BM116" s="2"/>
    </row>
    <row r="117" spans="1:65">
      <c r="B117" s="136">
        <v>14</v>
      </c>
      <c r="D117" s="136" t="s">
        <v>692</v>
      </c>
      <c r="E117" s="143">
        <f>IFERROR(_xlfn.XLOOKUP(_xlfn.XLOOKUP(D117,FORM2.3!C122:C291,FORM2.3!I122:I291),'TABELAS AUXILIARES'!$E$8:$E$13,'TABELAS AUXILIARES'!$F$8:$F$13),0)</f>
        <v>0</v>
      </c>
      <c r="F117" s="136"/>
      <c r="G117" s="136"/>
      <c r="H117" s="136"/>
      <c r="I117" s="136"/>
      <c r="J117" s="136"/>
      <c r="K117" s="135">
        <f>_xlfn.XLOOKUP(D117, FORM3GERAL!$C$7:$C$317,FORM3GERAL!$P$7:$P$317)</f>
        <v>1</v>
      </c>
      <c r="L117" s="134" t="str">
        <f ca="1">_xlfn.XLOOKUP(D117, FORM3GERAL!$C$7:$C$317,FORM3GERAL!$L$7:$L$317)</f>
        <v>Atrasado</v>
      </c>
      <c r="M117" s="2">
        <f t="shared" ca="1" si="1"/>
        <v>0</v>
      </c>
    </row>
    <row r="118" spans="1:65">
      <c r="B118" s="136">
        <v>14</v>
      </c>
      <c r="C118" s="136"/>
      <c r="D118" s="136" t="s">
        <v>695</v>
      </c>
      <c r="E118" s="143">
        <f>IFERROR(_xlfn.XLOOKUP(_xlfn.XLOOKUP(D118,FORM2.3!C123:C292,FORM2.3!I123:I292),'TABELAS AUXILIARES'!$E$8:$E$13,'TABELAS AUXILIARES'!$F$8:$F$13),0)</f>
        <v>0</v>
      </c>
      <c r="F118" s="136"/>
      <c r="G118" s="136"/>
      <c r="H118" s="136"/>
      <c r="I118" s="136"/>
      <c r="J118" s="136"/>
      <c r="K118" s="135">
        <f>_xlfn.XLOOKUP(D118, FORM3GERAL!$C$7:$C$317,FORM3GERAL!$P$7:$P$317)</f>
        <v>1</v>
      </c>
      <c r="L118" s="134" t="str">
        <f ca="1">_xlfn.XLOOKUP(D118, FORM3GERAL!$C$7:$C$317,FORM3GERAL!$L$7:$L$317)</f>
        <v>Atrasado</v>
      </c>
      <c r="M118" s="2">
        <f t="shared" ca="1" si="1"/>
        <v>0</v>
      </c>
    </row>
    <row r="119" spans="1:65">
      <c r="B119" s="136">
        <v>14</v>
      </c>
      <c r="C119" s="136"/>
      <c r="D119" s="136" t="s">
        <v>698</v>
      </c>
      <c r="E119" s="143">
        <f>IFERROR(_xlfn.XLOOKUP(_xlfn.XLOOKUP(D119,FORM2.3!C124:C293,FORM2.3!I124:I293),'TABELAS AUXILIARES'!$E$8:$E$13,'TABELAS AUXILIARES'!$F$8:$F$13),0)</f>
        <v>0</v>
      </c>
      <c r="F119" s="136"/>
      <c r="G119" s="136"/>
      <c r="H119" s="136"/>
      <c r="I119" s="136"/>
      <c r="J119" s="136"/>
      <c r="K119" s="135">
        <f>_xlfn.XLOOKUP(D119, FORM3GERAL!$C$7:$C$317,FORM3GERAL!$P$7:$P$317)</f>
        <v>1</v>
      </c>
      <c r="L119" s="134" t="str">
        <f ca="1">_xlfn.XLOOKUP(D119, FORM3GERAL!$C$7:$C$317,FORM3GERAL!$L$7:$L$317)</f>
        <v>Atrasado</v>
      </c>
      <c r="M119" s="2">
        <f t="shared" ca="1" si="1"/>
        <v>0</v>
      </c>
    </row>
    <row r="120" spans="1:65">
      <c r="B120" s="136">
        <v>14</v>
      </c>
      <c r="C120" s="136"/>
      <c r="D120" s="136" t="s">
        <v>701</v>
      </c>
      <c r="E120" s="143">
        <f>IFERROR(_xlfn.XLOOKUP(_xlfn.XLOOKUP(D120,FORM2.3!C125:C294,FORM2.3!I125:I294),'TABELAS AUXILIARES'!$E$8:$E$13,'TABELAS AUXILIARES'!$F$8:$F$13),0)</f>
        <v>0</v>
      </c>
      <c r="F120" s="136"/>
      <c r="G120" s="136"/>
      <c r="H120" s="136"/>
      <c r="I120" s="136"/>
      <c r="J120" s="136"/>
      <c r="K120" s="135">
        <f>_xlfn.XLOOKUP(D120, FORM3GERAL!$C$7:$C$317,FORM3GERAL!$P$7:$P$317)</f>
        <v>1</v>
      </c>
      <c r="L120" s="134" t="str">
        <f ca="1">_xlfn.XLOOKUP(D120, FORM3GERAL!$C$7:$C$317,FORM3GERAL!$L$7:$L$317)</f>
        <v>Atrasado</v>
      </c>
      <c r="M120" s="2">
        <f t="shared" ca="1" si="1"/>
        <v>0</v>
      </c>
    </row>
    <row r="121" spans="1:65">
      <c r="B121" s="136">
        <v>14</v>
      </c>
      <c r="C121" s="136"/>
      <c r="D121" s="136" t="s">
        <v>704</v>
      </c>
      <c r="E121" s="143">
        <f>IFERROR(_xlfn.XLOOKUP(_xlfn.XLOOKUP(D121,FORM2.3!C126:C295,FORM2.3!I126:I295),'TABELAS AUXILIARES'!$E$8:$E$13,'TABELAS AUXILIARES'!$F$8:$F$13),0)</f>
        <v>0</v>
      </c>
      <c r="F121" s="136"/>
      <c r="G121" s="136"/>
      <c r="H121" s="136"/>
      <c r="I121" s="136"/>
      <c r="J121" s="136"/>
      <c r="K121" s="135">
        <f>_xlfn.XLOOKUP(D121, FORM3GERAL!$C$7:$C$317,FORM3GERAL!$P$7:$P$317)</f>
        <v>1</v>
      </c>
      <c r="L121" s="134" t="str">
        <f ca="1">_xlfn.XLOOKUP(D121, FORM3GERAL!$C$7:$C$317,FORM3GERAL!$L$7:$L$317)</f>
        <v>Atrasado</v>
      </c>
      <c r="M121" s="2">
        <f t="shared" ca="1" si="1"/>
        <v>0</v>
      </c>
    </row>
    <row r="122" spans="1:65">
      <c r="B122" s="136">
        <v>14</v>
      </c>
      <c r="C122" s="136"/>
      <c r="D122" s="136" t="s">
        <v>707</v>
      </c>
      <c r="E122" s="143">
        <f>IFERROR(_xlfn.XLOOKUP(_xlfn.XLOOKUP(D122,FORM2.3!C127:C296,FORM2.3!I127:I296),'TABELAS AUXILIARES'!$E$8:$E$13,'TABELAS AUXILIARES'!$F$8:$F$13),0)</f>
        <v>0</v>
      </c>
      <c r="F122" s="136"/>
      <c r="G122" s="136"/>
      <c r="H122" s="136"/>
      <c r="I122" s="136"/>
      <c r="J122" s="136"/>
      <c r="K122" s="135">
        <f>_xlfn.XLOOKUP(D122, FORM3GERAL!$C$7:$C$317,FORM3GERAL!$P$7:$P$317)</f>
        <v>1</v>
      </c>
      <c r="L122" s="134" t="str">
        <f ca="1">_xlfn.XLOOKUP(D122, FORM3GERAL!$C$7:$C$317,FORM3GERAL!$L$7:$L$317)</f>
        <v>Atrasado</v>
      </c>
      <c r="M122" s="2">
        <f t="shared" ca="1" si="1"/>
        <v>0</v>
      </c>
    </row>
    <row r="123" spans="1:65">
      <c r="B123" s="136">
        <v>14</v>
      </c>
      <c r="C123" s="136"/>
      <c r="D123" s="136" t="s">
        <v>710</v>
      </c>
      <c r="E123" s="143">
        <f>IFERROR(_xlfn.XLOOKUP(_xlfn.XLOOKUP(D123,FORM2.3!C128:C297,FORM2.3!I128:I297),'TABELAS AUXILIARES'!$E$8:$E$13,'TABELAS AUXILIARES'!$F$8:$F$13),0)</f>
        <v>0</v>
      </c>
      <c r="F123" s="136"/>
      <c r="G123" s="136"/>
      <c r="H123" s="136"/>
      <c r="I123" s="136"/>
      <c r="J123" s="136"/>
      <c r="K123" s="135">
        <f>_xlfn.XLOOKUP(D123, FORM3GERAL!$C$7:$C$317,FORM3GERAL!$P$7:$P$317)</f>
        <v>1</v>
      </c>
      <c r="L123" s="134" t="str">
        <f ca="1">_xlfn.XLOOKUP(D123, FORM3GERAL!$C$7:$C$317,FORM3GERAL!$L$7:$L$317)</f>
        <v>Atrasado</v>
      </c>
      <c r="M123" s="2">
        <f t="shared" ca="1" si="1"/>
        <v>0</v>
      </c>
    </row>
    <row r="124" spans="1:65">
      <c r="B124" s="136">
        <v>14</v>
      </c>
      <c r="C124" s="136"/>
      <c r="D124" s="136" t="s">
        <v>713</v>
      </c>
      <c r="E124" s="143">
        <f>IFERROR(_xlfn.XLOOKUP(_xlfn.XLOOKUP(D124,FORM2.3!C129:C298,FORM2.3!I129:I298),'TABELAS AUXILIARES'!$E$8:$E$13,'TABELAS AUXILIARES'!$F$8:$F$13),0)</f>
        <v>0</v>
      </c>
      <c r="F124" s="136"/>
      <c r="G124" s="136"/>
      <c r="H124" s="136"/>
      <c r="I124" s="136"/>
      <c r="J124" s="136"/>
      <c r="K124" s="135">
        <f>_xlfn.XLOOKUP(D124, FORM3GERAL!$C$7:$C$317,FORM3GERAL!$P$7:$P$317)</f>
        <v>0</v>
      </c>
      <c r="L124" s="134" t="str">
        <f ca="1">_xlfn.XLOOKUP(D124, FORM3GERAL!$C$7:$C$317,FORM3GERAL!$L$7:$L$317)</f>
        <v>Atrasado</v>
      </c>
      <c r="M124" s="2">
        <f t="shared" si="1"/>
        <v>0</v>
      </c>
    </row>
    <row r="125" spans="1:65" s="138" customFormat="1">
      <c r="A125" s="2"/>
      <c r="B125" s="141">
        <v>15</v>
      </c>
      <c r="C125" s="144" t="str">
        <f>FORM2.3!K143</f>
        <v>Selecione sua Resposta</v>
      </c>
      <c r="D125" s="141" t="s">
        <v>717</v>
      </c>
      <c r="E125" s="143">
        <f>IFERROR(_xlfn.XLOOKUP(_xlfn.XLOOKUP(D125,FORM2.3!C130:C299,FORM2.3!I130:I299),'TABELAS AUXILIARES'!$E$8:$E$13,'TABELAS AUXILIARES'!$F$8:$F$13),0)</f>
        <v>0</v>
      </c>
      <c r="F125" s="142">
        <f>IFERROR(IF(COUNTIF(E125:E131,"Por favor, preencha o campo")&gt;0, "Por favor preencha todas as medidas e controles",(SUMIF(E125:E131,"&gt;=0")/(COUNTA(E125:E131)-COUNTIF(E125:E131,'TABELAS AUXILIARES'!$F$13))/2)*(1+C125*1/5)),0)</f>
        <v>0</v>
      </c>
      <c r="G125" s="141"/>
      <c r="H125" s="141"/>
      <c r="I125" s="141"/>
      <c r="J125" s="141"/>
      <c r="K125" s="140">
        <f>_xlfn.XLOOKUP(D125, FORM3GERAL!$C$7:$C$317,FORM3GERAL!$P$7:$P$317)</f>
        <v>1</v>
      </c>
      <c r="L125" s="139" t="str">
        <f ca="1">_xlfn.XLOOKUP(D125, FORM3GERAL!$C$7:$C$317,FORM3GERAL!$L$7:$L$317)</f>
        <v>Atrasado</v>
      </c>
      <c r="M125" s="138">
        <f t="shared" ca="1" si="1"/>
        <v>0</v>
      </c>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c r="AW125" s="2"/>
      <c r="AX125" s="2"/>
      <c r="AY125" s="2"/>
      <c r="AZ125" s="2"/>
      <c r="BA125" s="2"/>
      <c r="BB125" s="2"/>
      <c r="BC125" s="2"/>
      <c r="BD125" s="2"/>
      <c r="BE125" s="2"/>
      <c r="BF125" s="2"/>
      <c r="BG125" s="2"/>
      <c r="BH125" s="2"/>
      <c r="BI125" s="2"/>
      <c r="BJ125" s="2"/>
      <c r="BK125" s="2"/>
      <c r="BL125" s="2"/>
      <c r="BM125" s="2"/>
    </row>
    <row r="126" spans="1:65">
      <c r="B126" s="136">
        <v>15</v>
      </c>
      <c r="D126" s="136" t="s">
        <v>720</v>
      </c>
      <c r="E126" s="143">
        <f>IFERROR(_xlfn.XLOOKUP(_xlfn.XLOOKUP(D126,FORM2.3!C131:C300,FORM2.3!I131:I300),'TABELAS AUXILIARES'!$E$8:$E$13,'TABELAS AUXILIARES'!$F$8:$F$13),0)</f>
        <v>0</v>
      </c>
      <c r="F126" s="136"/>
      <c r="G126" s="136"/>
      <c r="H126" s="136"/>
      <c r="I126" s="136"/>
      <c r="J126" s="136"/>
      <c r="K126" s="135">
        <f>_xlfn.XLOOKUP(D126, FORM3GERAL!$C$7:$C$317,FORM3GERAL!$P$7:$P$317)</f>
        <v>0</v>
      </c>
      <c r="L126" s="134" t="str">
        <f ca="1">_xlfn.XLOOKUP(D126, FORM3GERAL!$C$7:$C$317,FORM3GERAL!$L$7:$L$317)</f>
        <v>Atrasado</v>
      </c>
      <c r="M126" s="2">
        <f t="shared" si="1"/>
        <v>0</v>
      </c>
    </row>
    <row r="127" spans="1:65">
      <c r="B127" s="136">
        <v>15</v>
      </c>
      <c r="C127" s="136"/>
      <c r="D127" s="136" t="s">
        <v>723</v>
      </c>
      <c r="E127" s="143">
        <f>IFERROR(_xlfn.XLOOKUP(_xlfn.XLOOKUP(D127,FORM2.3!C132:C301,FORM2.3!I132:I301),'TABELAS AUXILIARES'!$E$8:$E$13,'TABELAS AUXILIARES'!$F$8:$F$13),0)</f>
        <v>0</v>
      </c>
      <c r="F127" s="136"/>
      <c r="G127" s="136"/>
      <c r="H127" s="136"/>
      <c r="I127" s="136"/>
      <c r="J127" s="136"/>
      <c r="K127" s="135">
        <f>_xlfn.XLOOKUP(D127, FORM3GERAL!$C$7:$C$317,FORM3GERAL!$P$7:$P$317)</f>
        <v>0</v>
      </c>
      <c r="L127" s="134" t="str">
        <f ca="1">_xlfn.XLOOKUP(D127, FORM3GERAL!$C$7:$C$317,FORM3GERAL!$L$7:$L$317)</f>
        <v>Atrasado</v>
      </c>
      <c r="M127" s="2">
        <f t="shared" si="1"/>
        <v>0</v>
      </c>
    </row>
    <row r="128" spans="1:65">
      <c r="B128" s="136">
        <v>15</v>
      </c>
      <c r="C128" s="136"/>
      <c r="D128" s="136" t="s">
        <v>726</v>
      </c>
      <c r="E128" s="143">
        <f>IFERROR(_xlfn.XLOOKUP(_xlfn.XLOOKUP(D128,FORM2.3!C133:C302,FORM2.3!I133:I302),'TABELAS AUXILIARES'!$E$8:$E$13,'TABELAS AUXILIARES'!$F$8:$F$13),0)</f>
        <v>0</v>
      </c>
      <c r="F128" s="136"/>
      <c r="G128" s="136"/>
      <c r="H128" s="136"/>
      <c r="I128" s="136"/>
      <c r="J128" s="136"/>
      <c r="K128" s="135">
        <f>_xlfn.XLOOKUP(D128, FORM3GERAL!$C$7:$C$317,FORM3GERAL!$P$7:$P$317)</f>
        <v>0</v>
      </c>
      <c r="L128" s="134" t="str">
        <f ca="1">_xlfn.XLOOKUP(D128, FORM3GERAL!$C$7:$C$317,FORM3GERAL!$L$7:$L$317)</f>
        <v>Atrasado</v>
      </c>
      <c r="M128" s="2">
        <f t="shared" si="1"/>
        <v>0</v>
      </c>
    </row>
    <row r="129" spans="1:65">
      <c r="B129" s="136">
        <v>15</v>
      </c>
      <c r="C129" s="136"/>
      <c r="D129" s="136" t="s">
        <v>727</v>
      </c>
      <c r="E129" s="143">
        <f>IFERROR(_xlfn.XLOOKUP(_xlfn.XLOOKUP(D129,FORM2.3!C134:C303,FORM2.3!I134:I303),'TABELAS AUXILIARES'!$E$8:$E$13,'TABELAS AUXILIARES'!$F$8:$F$13),0)</f>
        <v>0</v>
      </c>
      <c r="F129" s="136"/>
      <c r="G129" s="136"/>
      <c r="H129" s="136"/>
      <c r="I129" s="136"/>
      <c r="J129" s="136"/>
      <c r="K129" s="135">
        <f>_xlfn.XLOOKUP(D129, FORM3GERAL!$C$7:$C$317,FORM3GERAL!$P$7:$P$317)</f>
        <v>0</v>
      </c>
      <c r="L129" s="134" t="str">
        <f ca="1">_xlfn.XLOOKUP(D129, FORM3GERAL!$C$7:$C$317,FORM3GERAL!$L$7:$L$317)</f>
        <v>Atrasado</v>
      </c>
      <c r="M129" s="2">
        <f t="shared" si="1"/>
        <v>0</v>
      </c>
    </row>
    <row r="130" spans="1:65">
      <c r="B130" s="136">
        <v>15</v>
      </c>
      <c r="C130" s="136"/>
      <c r="D130" s="136" t="s">
        <v>732</v>
      </c>
      <c r="E130" s="143">
        <f>IFERROR(_xlfn.XLOOKUP(_xlfn.XLOOKUP(D130,FORM2.3!C135:C304,FORM2.3!I135:I304),'TABELAS AUXILIARES'!$E$8:$E$13,'TABELAS AUXILIARES'!$F$8:$F$13),0)</f>
        <v>0</v>
      </c>
      <c r="F130" s="136"/>
      <c r="G130" s="136"/>
      <c r="H130" s="136"/>
      <c r="I130" s="136"/>
      <c r="J130" s="136"/>
      <c r="K130" s="135">
        <f>_xlfn.XLOOKUP(D130, FORM3GERAL!$C$7:$C$317,FORM3GERAL!$P$7:$P$317)</f>
        <v>0</v>
      </c>
      <c r="L130" s="134" t="str">
        <f ca="1">_xlfn.XLOOKUP(D130, FORM3GERAL!$C$7:$C$317,FORM3GERAL!$L$7:$L$317)</f>
        <v>Atrasado</v>
      </c>
      <c r="M130" s="2">
        <f t="shared" si="1"/>
        <v>0</v>
      </c>
    </row>
    <row r="131" spans="1:65">
      <c r="B131" s="136">
        <v>15</v>
      </c>
      <c r="C131" s="136"/>
      <c r="D131" s="136" t="s">
        <v>733</v>
      </c>
      <c r="E131" s="143">
        <f>IFERROR(_xlfn.XLOOKUP(_xlfn.XLOOKUP(D131,FORM2.3!C136:C305,FORM2.3!I136:I305),'TABELAS AUXILIARES'!$E$8:$E$13,'TABELAS AUXILIARES'!$F$8:$F$13),0)</f>
        <v>0</v>
      </c>
      <c r="F131" s="136"/>
      <c r="G131" s="136"/>
      <c r="H131" s="136"/>
      <c r="I131" s="136"/>
      <c r="J131" s="136"/>
      <c r="K131" s="135">
        <f>_xlfn.XLOOKUP(D131, FORM3GERAL!$C$7:$C$317,FORM3GERAL!$P$7:$P$317)</f>
        <v>0</v>
      </c>
      <c r="L131" s="134" t="str">
        <f ca="1">_xlfn.XLOOKUP(D131, FORM3GERAL!$C$7:$C$317,FORM3GERAL!$L$7:$L$317)</f>
        <v>Atrasado</v>
      </c>
      <c r="M131" s="2">
        <f t="shared" si="1"/>
        <v>0</v>
      </c>
    </row>
    <row r="132" spans="1:65" s="138" customFormat="1">
      <c r="A132" s="2"/>
      <c r="B132" s="141">
        <v>16</v>
      </c>
      <c r="C132" s="144" t="str">
        <f>FORM2.3!K151</f>
        <v>Selecione sua Resposta</v>
      </c>
      <c r="D132" s="141" t="s">
        <v>739</v>
      </c>
      <c r="E132" s="143">
        <f>IFERROR(_xlfn.XLOOKUP(_xlfn.XLOOKUP(D132,FORM2.3!C137:C306,FORM2.3!I137:I306),'TABELAS AUXILIARES'!$E$8:$E$13,'TABELAS AUXILIARES'!$F$8:$F$13),0)</f>
        <v>0</v>
      </c>
      <c r="F132" s="142">
        <f>IFERROR(IF(COUNTIF(E132:E145,"Por favor, preencha o campo")&gt;0, "Por favor preencha todas as medidas e controles",(SUMIF(E132:E145,"&gt;=0")/(COUNTA(E132:E145)-COUNTIF(E132:E145,'TABELAS AUXILIARES'!$F$13))/2)*(1+C132*1/5)),0)</f>
        <v>0</v>
      </c>
      <c r="G132" s="141"/>
      <c r="H132" s="141"/>
      <c r="I132" s="141"/>
      <c r="J132" s="141"/>
      <c r="K132" s="140">
        <f>_xlfn.XLOOKUP(D132, FORM3GERAL!$C$7:$C$317,FORM3GERAL!$P$7:$P$317)</f>
        <v>0</v>
      </c>
      <c r="L132" s="139" t="str">
        <f ca="1">_xlfn.XLOOKUP(D132, FORM3GERAL!$C$7:$C$317,FORM3GERAL!$L$7:$L$317)</f>
        <v>Atrasado</v>
      </c>
      <c r="M132" s="138">
        <f t="shared" si="1"/>
        <v>0</v>
      </c>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c r="AW132" s="2"/>
      <c r="AX132" s="2"/>
      <c r="AY132" s="2"/>
      <c r="AZ132" s="2"/>
      <c r="BA132" s="2"/>
      <c r="BB132" s="2"/>
      <c r="BC132" s="2"/>
      <c r="BD132" s="2"/>
      <c r="BE132" s="2"/>
      <c r="BF132" s="2"/>
      <c r="BG132" s="2"/>
      <c r="BH132" s="2"/>
      <c r="BI132" s="2"/>
      <c r="BJ132" s="2"/>
      <c r="BK132" s="2"/>
      <c r="BL132" s="2"/>
      <c r="BM132" s="2"/>
    </row>
    <row r="133" spans="1:65">
      <c r="B133" s="136">
        <v>16</v>
      </c>
      <c r="D133" s="136" t="s">
        <v>742</v>
      </c>
      <c r="E133" s="143">
        <f>IFERROR(_xlfn.XLOOKUP(_xlfn.XLOOKUP(D133,FORM2.3!C138:C307,FORM2.3!I138:I307),'TABELAS AUXILIARES'!$E$8:$E$13,'TABELAS AUXILIARES'!$F$8:$F$13),0)</f>
        <v>0</v>
      </c>
      <c r="F133" s="136"/>
      <c r="G133" s="136"/>
      <c r="H133" s="136"/>
      <c r="I133" s="136"/>
      <c r="J133" s="136"/>
      <c r="K133" s="135">
        <f>_xlfn.XLOOKUP(D133, FORM3GERAL!$C$7:$C$317,FORM3GERAL!$P$7:$P$317)</f>
        <v>0</v>
      </c>
      <c r="L133" s="134" t="str">
        <f ca="1">_xlfn.XLOOKUP(D133, FORM3GERAL!$C$7:$C$317,FORM3GERAL!$L$7:$L$317)</f>
        <v>Atrasado</v>
      </c>
      <c r="M133" s="2">
        <f t="shared" si="1"/>
        <v>0</v>
      </c>
    </row>
    <row r="134" spans="1:65">
      <c r="B134" s="136">
        <v>16</v>
      </c>
      <c r="C134" s="136"/>
      <c r="D134" s="136" t="s">
        <v>745</v>
      </c>
      <c r="E134" s="143">
        <f>IFERROR(_xlfn.XLOOKUP(_xlfn.XLOOKUP(D134,FORM2.3!C139:C308,FORM2.3!I139:I308),'TABELAS AUXILIARES'!$E$8:$E$13,'TABELAS AUXILIARES'!$F$8:$F$13),0)</f>
        <v>0</v>
      </c>
      <c r="F134" s="136"/>
      <c r="G134" s="136"/>
      <c r="H134" s="136"/>
      <c r="I134" s="136"/>
      <c r="J134" s="136"/>
      <c r="K134" s="135">
        <f>_xlfn.XLOOKUP(D134, FORM3GERAL!$C$7:$C$317,FORM3GERAL!$P$7:$P$317)</f>
        <v>0</v>
      </c>
      <c r="L134" s="134" t="str">
        <f ca="1">_xlfn.XLOOKUP(D134, FORM3GERAL!$C$7:$C$317,FORM3GERAL!$L$7:$L$317)</f>
        <v>Atrasado</v>
      </c>
      <c r="M134" s="2">
        <f t="shared" si="1"/>
        <v>0</v>
      </c>
    </row>
    <row r="135" spans="1:65">
      <c r="B135" s="136">
        <v>16</v>
      </c>
      <c r="C135" s="136"/>
      <c r="D135" s="136" t="s">
        <v>748</v>
      </c>
      <c r="E135" s="143">
        <f>IFERROR(_xlfn.XLOOKUP(_xlfn.XLOOKUP(D135,FORM2.3!C140:C309,FORM2.3!I140:I309),'TABELAS AUXILIARES'!$E$8:$E$13,'TABELAS AUXILIARES'!$F$8:$F$13),0)</f>
        <v>0</v>
      </c>
      <c r="F135" s="136"/>
      <c r="G135" s="136"/>
      <c r="H135" s="136"/>
      <c r="I135" s="136"/>
      <c r="J135" s="136"/>
      <c r="K135" s="135">
        <f>_xlfn.XLOOKUP(D135, FORM3GERAL!$C$7:$C$317,FORM3GERAL!$P$7:$P$317)</f>
        <v>0</v>
      </c>
      <c r="L135" s="134" t="str">
        <f ca="1">_xlfn.XLOOKUP(D135, FORM3GERAL!$C$7:$C$317,FORM3GERAL!$L$7:$L$317)</f>
        <v>Atrasado</v>
      </c>
      <c r="M135" s="2">
        <f t="shared" ref="M135:M159" si="2">IF(K135=1,IF(L135="Concluído",1,0),0)</f>
        <v>0</v>
      </c>
    </row>
    <row r="136" spans="1:65">
      <c r="B136" s="136">
        <v>16</v>
      </c>
      <c r="C136" s="136"/>
      <c r="D136" s="136" t="s">
        <v>751</v>
      </c>
      <c r="E136" s="143">
        <f>IFERROR(_xlfn.XLOOKUP(_xlfn.XLOOKUP(D136,FORM2.3!C141:C310,FORM2.3!I141:I310),'TABELAS AUXILIARES'!$E$8:$E$13,'TABELAS AUXILIARES'!$F$8:$F$13),0)</f>
        <v>0</v>
      </c>
      <c r="F136" s="136"/>
      <c r="G136" s="136"/>
      <c r="H136" s="136"/>
      <c r="I136" s="136"/>
      <c r="J136" s="136"/>
      <c r="K136" s="135">
        <f>_xlfn.XLOOKUP(D136, FORM3GERAL!$C$7:$C$317,FORM3GERAL!$P$7:$P$317)</f>
        <v>0</v>
      </c>
      <c r="L136" s="134" t="str">
        <f ca="1">_xlfn.XLOOKUP(D136, FORM3GERAL!$C$7:$C$317,FORM3GERAL!$L$7:$L$317)</f>
        <v>Atrasado</v>
      </c>
      <c r="M136" s="2">
        <f t="shared" si="2"/>
        <v>0</v>
      </c>
    </row>
    <row r="137" spans="1:65">
      <c r="B137" s="136">
        <v>16</v>
      </c>
      <c r="C137" s="136"/>
      <c r="D137" s="136" t="s">
        <v>754</v>
      </c>
      <c r="E137" s="143">
        <f>IFERROR(_xlfn.XLOOKUP(_xlfn.XLOOKUP(D137,FORM2.3!C142:C311,FORM2.3!I142:I311),'TABELAS AUXILIARES'!$E$8:$E$13,'TABELAS AUXILIARES'!$F$8:$F$13),0)</f>
        <v>0</v>
      </c>
      <c r="F137" s="136"/>
      <c r="G137" s="136"/>
      <c r="H137" s="136"/>
      <c r="I137" s="136"/>
      <c r="J137" s="136"/>
      <c r="K137" s="135">
        <f>_xlfn.XLOOKUP(D137, FORM3GERAL!$C$7:$C$317,FORM3GERAL!$P$7:$P$317)</f>
        <v>0</v>
      </c>
      <c r="L137" s="134" t="str">
        <f ca="1">_xlfn.XLOOKUP(D137, FORM3GERAL!$C$7:$C$317,FORM3GERAL!$L$7:$L$317)</f>
        <v>Atrasado</v>
      </c>
      <c r="M137" s="2">
        <f t="shared" si="2"/>
        <v>0</v>
      </c>
    </row>
    <row r="138" spans="1:65">
      <c r="B138" s="136">
        <v>16</v>
      </c>
      <c r="C138" s="136"/>
      <c r="D138" s="136" t="s">
        <v>757</v>
      </c>
      <c r="E138" s="143">
        <f>IFERROR(_xlfn.XLOOKUP(_xlfn.XLOOKUP(D138,FORM2.3!C143:C312,FORM2.3!I143:I312),'TABELAS AUXILIARES'!$E$8:$E$13,'TABELAS AUXILIARES'!$F$8:$F$13),0)</f>
        <v>0</v>
      </c>
      <c r="F138" s="136"/>
      <c r="G138" s="136"/>
      <c r="H138" s="136"/>
      <c r="I138" s="136"/>
      <c r="J138" s="136"/>
      <c r="K138" s="135">
        <f>_xlfn.XLOOKUP(D138, FORM3GERAL!$C$7:$C$317,FORM3GERAL!$P$7:$P$317)</f>
        <v>0</v>
      </c>
      <c r="L138" s="134" t="str">
        <f ca="1">_xlfn.XLOOKUP(D138, FORM3GERAL!$C$7:$C$317,FORM3GERAL!$L$7:$L$317)</f>
        <v>Atrasado</v>
      </c>
      <c r="M138" s="2">
        <f t="shared" si="2"/>
        <v>0</v>
      </c>
    </row>
    <row r="139" spans="1:65">
      <c r="B139" s="136">
        <v>16</v>
      </c>
      <c r="C139" s="136"/>
      <c r="D139" s="136" t="s">
        <v>760</v>
      </c>
      <c r="E139" s="143">
        <f>IFERROR(_xlfn.XLOOKUP(_xlfn.XLOOKUP(D139,FORM2.3!C144:C313,FORM2.3!I144:I313),'TABELAS AUXILIARES'!$E$8:$E$13,'TABELAS AUXILIARES'!$F$8:$F$13),0)</f>
        <v>0</v>
      </c>
      <c r="F139" s="136"/>
      <c r="G139" s="136"/>
      <c r="H139" s="136"/>
      <c r="I139" s="136"/>
      <c r="J139" s="136"/>
      <c r="K139" s="135">
        <f>_xlfn.XLOOKUP(D139, FORM3GERAL!$C$7:$C$317,FORM3GERAL!$P$7:$P$317)</f>
        <v>1</v>
      </c>
      <c r="L139" s="134" t="str">
        <f ca="1">_xlfn.XLOOKUP(D139, FORM3GERAL!$C$7:$C$317,FORM3GERAL!$L$7:$L$317)</f>
        <v>Atrasado</v>
      </c>
      <c r="M139" s="2">
        <f t="shared" ca="1" si="2"/>
        <v>0</v>
      </c>
    </row>
    <row r="140" spans="1:65">
      <c r="B140" s="136">
        <v>16</v>
      </c>
      <c r="C140" s="136"/>
      <c r="D140" s="136" t="s">
        <v>763</v>
      </c>
      <c r="E140" s="143">
        <f>IFERROR(_xlfn.XLOOKUP(_xlfn.XLOOKUP(D140,FORM2.3!C145:C314,FORM2.3!I145:I314),'TABELAS AUXILIARES'!$E$8:$E$13,'TABELAS AUXILIARES'!$F$8:$F$13),0)</f>
        <v>0</v>
      </c>
      <c r="F140" s="136"/>
      <c r="G140" s="136"/>
      <c r="H140" s="136"/>
      <c r="I140" s="136"/>
      <c r="J140" s="136"/>
      <c r="K140" s="135">
        <f>_xlfn.XLOOKUP(D140, FORM3GERAL!$C$7:$C$317,FORM3GERAL!$P$7:$P$317)</f>
        <v>0</v>
      </c>
      <c r="L140" s="134" t="str">
        <f ca="1">_xlfn.XLOOKUP(D140, FORM3GERAL!$C$7:$C$317,FORM3GERAL!$L$7:$L$317)</f>
        <v>Atrasado</v>
      </c>
      <c r="M140" s="2">
        <f t="shared" si="2"/>
        <v>0</v>
      </c>
    </row>
    <row r="141" spans="1:65">
      <c r="B141" s="136">
        <v>16</v>
      </c>
      <c r="C141" s="136"/>
      <c r="D141" s="136" t="s">
        <v>766</v>
      </c>
      <c r="E141" s="143">
        <f>IFERROR(_xlfn.XLOOKUP(_xlfn.XLOOKUP(D141,FORM2.3!C146:C315,FORM2.3!I146:I315),'TABELAS AUXILIARES'!$E$8:$E$13,'TABELAS AUXILIARES'!$F$8:$F$13),0)</f>
        <v>0</v>
      </c>
      <c r="F141" s="136"/>
      <c r="G141" s="136"/>
      <c r="H141" s="136"/>
      <c r="I141" s="136"/>
      <c r="J141" s="136"/>
      <c r="K141" s="135">
        <f>_xlfn.XLOOKUP(D141, FORM3GERAL!$C$7:$C$317,FORM3GERAL!$P$7:$P$317)</f>
        <v>0</v>
      </c>
      <c r="L141" s="134" t="str">
        <f ca="1">_xlfn.XLOOKUP(D141, FORM3GERAL!$C$7:$C$317,FORM3GERAL!$L$7:$L$317)</f>
        <v>Atrasado</v>
      </c>
      <c r="M141" s="2">
        <f t="shared" si="2"/>
        <v>0</v>
      </c>
    </row>
    <row r="142" spans="1:65">
      <c r="B142" s="136">
        <v>16</v>
      </c>
      <c r="C142" s="136"/>
      <c r="D142" s="136" t="s">
        <v>769</v>
      </c>
      <c r="E142" s="143">
        <f>IFERROR(_xlfn.XLOOKUP(_xlfn.XLOOKUP(D142,FORM2.3!C147:C316,FORM2.3!I147:I316),'TABELAS AUXILIARES'!$E$8:$E$13,'TABELAS AUXILIARES'!$F$8:$F$13),0)</f>
        <v>0</v>
      </c>
      <c r="F142" s="136"/>
      <c r="G142" s="136"/>
      <c r="H142" s="136"/>
      <c r="I142" s="136"/>
      <c r="J142" s="136"/>
      <c r="K142" s="135">
        <f>_xlfn.XLOOKUP(D142, FORM3GERAL!$C$7:$C$317,FORM3GERAL!$P$7:$P$317)</f>
        <v>0</v>
      </c>
      <c r="L142" s="134" t="str">
        <f ca="1">_xlfn.XLOOKUP(D142, FORM3GERAL!$C$7:$C$317,FORM3GERAL!$L$7:$L$317)</f>
        <v>Atrasado</v>
      </c>
      <c r="M142" s="2">
        <f t="shared" si="2"/>
        <v>0</v>
      </c>
    </row>
    <row r="143" spans="1:65">
      <c r="B143" s="136">
        <v>16</v>
      </c>
      <c r="C143" s="136"/>
      <c r="D143" s="136" t="s">
        <v>772</v>
      </c>
      <c r="E143" s="143">
        <f>IFERROR(_xlfn.XLOOKUP(_xlfn.XLOOKUP(D143,FORM2.3!C148:C317,FORM2.3!I148:I317),'TABELAS AUXILIARES'!$E$8:$E$13,'TABELAS AUXILIARES'!$F$8:$F$13),0)</f>
        <v>0</v>
      </c>
      <c r="F143" s="136"/>
      <c r="G143" s="136"/>
      <c r="H143" s="136"/>
      <c r="I143" s="136"/>
      <c r="J143" s="136"/>
      <c r="K143" s="135">
        <f>_xlfn.XLOOKUP(D143, FORM3GERAL!$C$7:$C$317,FORM3GERAL!$P$7:$P$317)</f>
        <v>0</v>
      </c>
      <c r="L143" s="134" t="str">
        <f ca="1">_xlfn.XLOOKUP(D143, FORM3GERAL!$C$7:$C$317,FORM3GERAL!$L$7:$L$317)</f>
        <v>Atrasado</v>
      </c>
      <c r="M143" s="2">
        <f t="shared" si="2"/>
        <v>0</v>
      </c>
    </row>
    <row r="144" spans="1:65">
      <c r="B144" s="136">
        <v>16</v>
      </c>
      <c r="C144" s="136"/>
      <c r="D144" s="136" t="s">
        <v>775</v>
      </c>
      <c r="E144" s="143">
        <f>IFERROR(_xlfn.XLOOKUP(_xlfn.XLOOKUP(D144,FORM2.3!C149:C318,FORM2.3!I149:I318),'TABELAS AUXILIARES'!$E$8:$E$13,'TABELAS AUXILIARES'!$F$8:$F$13),0)</f>
        <v>0</v>
      </c>
      <c r="F144" s="136"/>
      <c r="G144" s="136"/>
      <c r="H144" s="136"/>
      <c r="I144" s="136"/>
      <c r="J144" s="136"/>
      <c r="K144" s="135">
        <f>_xlfn.XLOOKUP(D144, FORM3GERAL!$C$7:$C$317,FORM3GERAL!$P$7:$P$317)</f>
        <v>0</v>
      </c>
      <c r="L144" s="134" t="str">
        <f ca="1">_xlfn.XLOOKUP(D144, FORM3GERAL!$C$7:$C$317,FORM3GERAL!$L$7:$L$317)</f>
        <v>Atrasado</v>
      </c>
      <c r="M144" s="2">
        <f t="shared" si="2"/>
        <v>0</v>
      </c>
    </row>
    <row r="145" spans="1:65">
      <c r="B145" s="136">
        <v>16</v>
      </c>
      <c r="C145" s="136"/>
      <c r="D145" s="136" t="s">
        <v>778</v>
      </c>
      <c r="E145" s="143">
        <f>IFERROR(_xlfn.XLOOKUP(_xlfn.XLOOKUP(D145,FORM2.3!C150:C319,FORM2.3!I150:I319),'TABELAS AUXILIARES'!$E$8:$E$13,'TABELAS AUXILIARES'!$F$8:$F$13),0)</f>
        <v>0</v>
      </c>
      <c r="F145" s="136"/>
      <c r="G145" s="136"/>
      <c r="H145" s="136"/>
      <c r="I145" s="136"/>
      <c r="J145" s="136"/>
      <c r="K145" s="135">
        <f>_xlfn.XLOOKUP(D145, FORM3GERAL!$C$7:$C$317,FORM3GERAL!$P$7:$P$317)</f>
        <v>0</v>
      </c>
      <c r="L145" s="134" t="str">
        <f ca="1">_xlfn.XLOOKUP(D145, FORM3GERAL!$C$7:$C$317,FORM3GERAL!$L$7:$L$317)</f>
        <v>Atrasado</v>
      </c>
      <c r="M145" s="2">
        <f t="shared" si="2"/>
        <v>0</v>
      </c>
    </row>
    <row r="146" spans="1:65" s="138" customFormat="1">
      <c r="A146" s="2"/>
      <c r="B146" s="141">
        <v>17</v>
      </c>
      <c r="C146" s="144" t="str">
        <f>FORM2.3!K166</f>
        <v>Selecione sua Resposta</v>
      </c>
      <c r="D146" s="141" t="s">
        <v>782</v>
      </c>
      <c r="E146" s="143">
        <f>IFERROR(_xlfn.XLOOKUP(_xlfn.XLOOKUP(D146,FORM2.3!C151:C320,FORM2.3!I151:I320),'TABELAS AUXILIARES'!$E$8:$E$13,'TABELAS AUXILIARES'!$F$8:$F$13),0)</f>
        <v>0</v>
      </c>
      <c r="F146" s="142">
        <f>IFERROR(IF(COUNTIF(E146:E154,"Por favor, preencha o campo")&gt;0, "Por favor preencha todas as medidas e controles",(SUMIF(E146:E154,"&gt;=0")/(COUNTA(E146:E154)-COUNTIF(E146:E154,'TABELAS AUXILIARES'!$F$13))/2)*(1+C146*1/5)),0)</f>
        <v>0</v>
      </c>
      <c r="G146" s="141"/>
      <c r="H146" s="141"/>
      <c r="I146" s="141"/>
      <c r="J146" s="141"/>
      <c r="K146" s="140">
        <f>_xlfn.XLOOKUP(D146, FORM3GERAL!$C$7:$C$317,FORM3GERAL!$P$7:$P$317)</f>
        <v>1</v>
      </c>
      <c r="L146" s="139" t="str">
        <f ca="1">_xlfn.XLOOKUP(D146, FORM3GERAL!$C$7:$C$317,FORM3GERAL!$L$7:$L$317)</f>
        <v>Atrasado</v>
      </c>
      <c r="M146" s="138">
        <f t="shared" ca="1" si="2"/>
        <v>0</v>
      </c>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2"/>
      <c r="AQ146" s="2"/>
      <c r="AR146" s="2"/>
      <c r="AS146" s="2"/>
      <c r="AT146" s="2"/>
      <c r="AU146" s="2"/>
      <c r="AV146" s="2"/>
      <c r="AW146" s="2"/>
      <c r="AX146" s="2"/>
      <c r="AY146" s="2"/>
      <c r="AZ146" s="2"/>
      <c r="BA146" s="2"/>
      <c r="BB146" s="2"/>
      <c r="BC146" s="2"/>
      <c r="BD146" s="2"/>
      <c r="BE146" s="2"/>
      <c r="BF146" s="2"/>
      <c r="BG146" s="2"/>
      <c r="BH146" s="2"/>
      <c r="BI146" s="2"/>
      <c r="BJ146" s="2"/>
      <c r="BK146" s="2"/>
      <c r="BL146" s="2"/>
      <c r="BM146" s="2"/>
    </row>
    <row r="147" spans="1:65">
      <c r="B147" s="136">
        <v>17</v>
      </c>
      <c r="D147" s="136" t="s">
        <v>785</v>
      </c>
      <c r="E147" s="143">
        <f>IFERROR(_xlfn.XLOOKUP(_xlfn.XLOOKUP(D147,FORM2.3!C152:C321,FORM2.3!I152:I321),'TABELAS AUXILIARES'!$E$8:$E$13,'TABELAS AUXILIARES'!$F$8:$F$13),0)</f>
        <v>0</v>
      </c>
      <c r="F147" s="136"/>
      <c r="G147" s="136"/>
      <c r="H147" s="136"/>
      <c r="I147" s="136"/>
      <c r="J147" s="136"/>
      <c r="K147" s="135">
        <f>_xlfn.XLOOKUP(D147, FORM3GERAL!$C$7:$C$317,FORM3GERAL!$P$7:$P$317)</f>
        <v>1</v>
      </c>
      <c r="L147" s="134" t="str">
        <f ca="1">_xlfn.XLOOKUP(D147, FORM3GERAL!$C$7:$C$317,FORM3GERAL!$L$7:$L$317)</f>
        <v>Atrasado</v>
      </c>
      <c r="M147" s="2">
        <f t="shared" ca="1" si="2"/>
        <v>0</v>
      </c>
    </row>
    <row r="148" spans="1:65">
      <c r="B148" s="136">
        <v>17</v>
      </c>
      <c r="C148" s="136"/>
      <c r="D148" s="136" t="s">
        <v>788</v>
      </c>
      <c r="E148" s="143">
        <f>IFERROR(_xlfn.XLOOKUP(_xlfn.XLOOKUP(D148,FORM2.3!C153:C322,FORM2.3!I153:I322),'TABELAS AUXILIARES'!$E$8:$E$13,'TABELAS AUXILIARES'!$F$8:$F$13),0)</f>
        <v>0</v>
      </c>
      <c r="F148" s="136"/>
      <c r="G148" s="136"/>
      <c r="H148" s="136"/>
      <c r="I148" s="136"/>
      <c r="J148" s="136"/>
      <c r="K148" s="135">
        <f>_xlfn.XLOOKUP(D148, FORM3GERAL!$C$7:$C$317,FORM3GERAL!$P$7:$P$317)</f>
        <v>1</v>
      </c>
      <c r="L148" s="134" t="str">
        <f ca="1">_xlfn.XLOOKUP(D148, FORM3GERAL!$C$7:$C$317,FORM3GERAL!$L$7:$L$317)</f>
        <v>Atrasado</v>
      </c>
      <c r="M148" s="2">
        <f t="shared" ca="1" si="2"/>
        <v>0</v>
      </c>
    </row>
    <row r="149" spans="1:65">
      <c r="B149" s="136">
        <v>17</v>
      </c>
      <c r="C149" s="136"/>
      <c r="D149" s="136" t="s">
        <v>791</v>
      </c>
      <c r="E149" s="143">
        <f>IFERROR(_xlfn.XLOOKUP(_xlfn.XLOOKUP(D149,FORM2.3!C154:C323,FORM2.3!I154:I323),'TABELAS AUXILIARES'!$E$8:$E$13,'TABELAS AUXILIARES'!$F$8:$F$13),0)</f>
        <v>0</v>
      </c>
      <c r="F149" s="136"/>
      <c r="G149" s="136"/>
      <c r="H149" s="136"/>
      <c r="I149" s="136"/>
      <c r="J149" s="136"/>
      <c r="K149" s="135">
        <f>_xlfn.XLOOKUP(D149, FORM3GERAL!$C$7:$C$317,FORM3GERAL!$P$7:$P$317)</f>
        <v>1</v>
      </c>
      <c r="L149" s="134" t="str">
        <f ca="1">_xlfn.XLOOKUP(D149, FORM3GERAL!$C$7:$C$317,FORM3GERAL!$L$7:$L$317)</f>
        <v>Atrasado</v>
      </c>
      <c r="M149" s="2">
        <f t="shared" ca="1" si="2"/>
        <v>0</v>
      </c>
    </row>
    <row r="150" spans="1:65">
      <c r="B150" s="136">
        <v>17</v>
      </c>
      <c r="C150" s="136"/>
      <c r="D150" s="136" t="s">
        <v>794</v>
      </c>
      <c r="E150" s="143">
        <f>IFERROR(_xlfn.XLOOKUP(_xlfn.XLOOKUP(D150,FORM2.3!C155:C324,FORM2.3!I155:I324),'TABELAS AUXILIARES'!$E$8:$E$13,'TABELAS AUXILIARES'!$F$8:$F$13),0)</f>
        <v>0</v>
      </c>
      <c r="F150" s="136"/>
      <c r="G150" s="136"/>
      <c r="H150" s="136"/>
      <c r="I150" s="136"/>
      <c r="J150" s="136"/>
      <c r="K150" s="135">
        <f>_xlfn.XLOOKUP(D150, FORM3GERAL!$C$7:$C$317,FORM3GERAL!$P$7:$P$317)</f>
        <v>0</v>
      </c>
      <c r="L150" s="134" t="str">
        <f ca="1">_xlfn.XLOOKUP(D150, FORM3GERAL!$C$7:$C$317,FORM3GERAL!$L$7:$L$317)</f>
        <v>Atrasado</v>
      </c>
      <c r="M150" s="2">
        <f t="shared" si="2"/>
        <v>0</v>
      </c>
    </row>
    <row r="151" spans="1:65">
      <c r="B151" s="136">
        <v>17</v>
      </c>
      <c r="C151" s="136"/>
      <c r="D151" s="136" t="s">
        <v>796</v>
      </c>
      <c r="E151" s="143">
        <f>IFERROR(_xlfn.XLOOKUP(_xlfn.XLOOKUP(D151,FORM2.3!C156:C325,FORM2.3!I156:I325),'TABELAS AUXILIARES'!$E$8:$E$13,'TABELAS AUXILIARES'!$F$8:$F$13),0)</f>
        <v>0</v>
      </c>
      <c r="F151" s="136"/>
      <c r="G151" s="136"/>
      <c r="H151" s="136"/>
      <c r="I151" s="136"/>
      <c r="J151" s="136"/>
      <c r="K151" s="135">
        <f>_xlfn.XLOOKUP(D151, FORM3GERAL!$C$7:$C$317,FORM3GERAL!$P$7:$P$317)</f>
        <v>0</v>
      </c>
      <c r="L151" s="134" t="str">
        <f ca="1">_xlfn.XLOOKUP(D151, FORM3GERAL!$C$7:$C$317,FORM3GERAL!$L$7:$L$317)</f>
        <v>Atrasado</v>
      </c>
      <c r="M151" s="2">
        <f t="shared" si="2"/>
        <v>0</v>
      </c>
    </row>
    <row r="152" spans="1:65">
      <c r="B152" s="136">
        <v>17</v>
      </c>
      <c r="C152" s="136"/>
      <c r="D152" s="136" t="s">
        <v>799</v>
      </c>
      <c r="E152" s="143">
        <f>IFERROR(_xlfn.XLOOKUP(_xlfn.XLOOKUP(D152,FORM2.3!C157:C326,FORM2.3!I157:I326),'TABELAS AUXILIARES'!$E$8:$E$13,'TABELAS AUXILIARES'!$F$8:$F$13),0)</f>
        <v>0</v>
      </c>
      <c r="F152" s="136"/>
      <c r="G152" s="136"/>
      <c r="H152" s="136"/>
      <c r="I152" s="136"/>
      <c r="J152" s="136"/>
      <c r="K152" s="135">
        <f>_xlfn.XLOOKUP(D152, FORM3GERAL!$C$7:$C$317,FORM3GERAL!$P$7:$P$317)</f>
        <v>0</v>
      </c>
      <c r="L152" s="134" t="str">
        <f ca="1">_xlfn.XLOOKUP(D152, FORM3GERAL!$C$7:$C$317,FORM3GERAL!$L$7:$L$317)</f>
        <v>Atrasado</v>
      </c>
      <c r="M152" s="2">
        <f t="shared" si="2"/>
        <v>0</v>
      </c>
    </row>
    <row r="153" spans="1:65">
      <c r="B153" s="136">
        <v>17</v>
      </c>
      <c r="C153" s="136"/>
      <c r="D153" s="136" t="s">
        <v>802</v>
      </c>
      <c r="E153" s="143">
        <f>IFERROR(_xlfn.XLOOKUP(_xlfn.XLOOKUP(D153,FORM2.3!C158:C327,FORM2.3!I158:I327),'TABELAS AUXILIARES'!$E$8:$E$13,'TABELAS AUXILIARES'!$F$8:$F$13),0)</f>
        <v>0</v>
      </c>
      <c r="F153" s="136"/>
      <c r="G153" s="136"/>
      <c r="H153" s="136"/>
      <c r="I153" s="136"/>
      <c r="J153" s="136"/>
      <c r="K153" s="135">
        <f>_xlfn.XLOOKUP(D153, FORM3GERAL!$C$7:$C$317,FORM3GERAL!$P$7:$P$317)</f>
        <v>0</v>
      </c>
      <c r="L153" s="134" t="str">
        <f ca="1">_xlfn.XLOOKUP(D153, FORM3GERAL!$C$7:$C$317,FORM3GERAL!$L$7:$L$317)</f>
        <v>Atrasado</v>
      </c>
      <c r="M153" s="2">
        <f t="shared" si="2"/>
        <v>0</v>
      </c>
    </row>
    <row r="154" spans="1:65">
      <c r="B154" s="136">
        <v>17</v>
      </c>
      <c r="C154" s="136"/>
      <c r="D154" s="136" t="s">
        <v>805</v>
      </c>
      <c r="E154" s="143">
        <f>IFERROR(_xlfn.XLOOKUP(_xlfn.XLOOKUP(D154,FORM2.3!C159:C328,FORM2.3!I159:I328),'TABELAS AUXILIARES'!$E$8:$E$13,'TABELAS AUXILIARES'!$F$8:$F$13),0)</f>
        <v>0</v>
      </c>
      <c r="F154" s="136"/>
      <c r="G154" s="136"/>
      <c r="H154" s="136"/>
      <c r="I154" s="136"/>
      <c r="J154" s="136"/>
      <c r="K154" s="135">
        <f>_xlfn.XLOOKUP(D154, FORM3GERAL!$C$7:$C$317,FORM3GERAL!$P$7:$P$317)</f>
        <v>0</v>
      </c>
      <c r="L154" s="134" t="str">
        <f ca="1">_xlfn.XLOOKUP(D154, FORM3GERAL!$C$7:$C$317,FORM3GERAL!$L$7:$L$317)</f>
        <v>Atrasado</v>
      </c>
      <c r="M154" s="2">
        <f t="shared" si="2"/>
        <v>0</v>
      </c>
    </row>
    <row r="155" spans="1:65" s="138" customFormat="1">
      <c r="A155" s="2"/>
      <c r="B155" s="141">
        <v>18</v>
      </c>
      <c r="C155" s="144" t="str">
        <f>FORM2.3!K176</f>
        <v>Selecione sua Resposta</v>
      </c>
      <c r="D155" s="141" t="s">
        <v>809</v>
      </c>
      <c r="E155" s="143">
        <f>IFERROR(_xlfn.XLOOKUP(_xlfn.XLOOKUP(D155,FORM2.3!C160:C329,FORM2.3!I160:I329),'TABELAS AUXILIARES'!$E$8:$E$13,'TABELAS AUXILIARES'!$F$8:$F$13),0)</f>
        <v>0</v>
      </c>
      <c r="F155" s="142">
        <f>IFERROR(IF(COUNTIF(E155:E159,"Por favor, preencha o campo")&gt;0, "Por favor preencha todas as medidas e controles",(SUMIF(E155:E159,"&gt;=0")/(COUNTA(E155:E159)-COUNTIF(E155:E159,'TABELAS AUXILIARES'!$F$13))/2)*(1+C155*1/5)),0)</f>
        <v>0</v>
      </c>
      <c r="G155" s="141"/>
      <c r="H155" s="141"/>
      <c r="I155" s="141"/>
      <c r="J155" s="141"/>
      <c r="K155" s="140">
        <f>_xlfn.XLOOKUP(D155, FORM3GERAL!$C$7:$C$317,FORM3GERAL!$P$7:$P$317)</f>
        <v>0</v>
      </c>
      <c r="L155" s="139" t="str">
        <f ca="1">_xlfn.XLOOKUP(D155, FORM3GERAL!$C$7:$C$317,FORM3GERAL!$L$7:$L$317)</f>
        <v>Atrasado</v>
      </c>
      <c r="M155" s="138">
        <f t="shared" si="2"/>
        <v>0</v>
      </c>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c r="AT155" s="2"/>
      <c r="AU155" s="2"/>
      <c r="AV155" s="2"/>
      <c r="AW155" s="2"/>
      <c r="AX155" s="2"/>
      <c r="AY155" s="2"/>
      <c r="AZ155" s="2"/>
      <c r="BA155" s="2"/>
      <c r="BB155" s="2"/>
      <c r="BC155" s="2"/>
      <c r="BD155" s="2"/>
      <c r="BE155" s="2"/>
      <c r="BF155" s="2"/>
      <c r="BG155" s="2"/>
      <c r="BH155" s="2"/>
      <c r="BI155" s="2"/>
      <c r="BJ155" s="2"/>
      <c r="BK155" s="2"/>
      <c r="BL155" s="2"/>
      <c r="BM155" s="2"/>
    </row>
    <row r="156" spans="1:65">
      <c r="B156" s="136">
        <v>18</v>
      </c>
      <c r="D156" s="136" t="s">
        <v>812</v>
      </c>
      <c r="E156" s="143">
        <f>IFERROR(_xlfn.XLOOKUP(_xlfn.XLOOKUP(D156,FORM2.3!C161:C330,FORM2.3!I161:I330),'TABELAS AUXILIARES'!$E$8:$E$13,'TABELAS AUXILIARES'!$F$8:$F$13),0)</f>
        <v>0</v>
      </c>
      <c r="F156" s="136"/>
      <c r="G156" s="136"/>
      <c r="H156" s="136"/>
      <c r="I156" s="136"/>
      <c r="J156" s="136"/>
      <c r="K156" s="135">
        <f>_xlfn.XLOOKUP(D156, FORM3GERAL!$C$7:$C$317,FORM3GERAL!$P$7:$P$317)</f>
        <v>0</v>
      </c>
      <c r="L156" s="134" t="str">
        <f ca="1">_xlfn.XLOOKUP(D156, FORM3GERAL!$C$7:$C$317,FORM3GERAL!$L$7:$L$317)</f>
        <v>Atrasado</v>
      </c>
      <c r="M156" s="2">
        <f t="shared" si="2"/>
        <v>0</v>
      </c>
    </row>
    <row r="157" spans="1:65">
      <c r="B157" s="136">
        <v>18</v>
      </c>
      <c r="C157" s="136"/>
      <c r="D157" s="136" t="s">
        <v>815</v>
      </c>
      <c r="E157" s="143">
        <f>IFERROR(_xlfn.XLOOKUP(_xlfn.XLOOKUP(D157,FORM2.3!C162:C331,FORM2.3!I162:I331),'TABELAS AUXILIARES'!$E$8:$E$13,'TABELAS AUXILIARES'!$F$8:$F$13),0)</f>
        <v>0</v>
      </c>
      <c r="F157" s="136"/>
      <c r="G157" s="136"/>
      <c r="H157" s="136"/>
      <c r="I157" s="136"/>
      <c r="J157" s="136"/>
      <c r="K157" s="135">
        <f>_xlfn.XLOOKUP(D157, FORM3GERAL!$C$7:$C$317,FORM3GERAL!$P$7:$P$317)</f>
        <v>0</v>
      </c>
      <c r="L157" s="134" t="str">
        <f ca="1">_xlfn.XLOOKUP(D157, FORM3GERAL!$C$7:$C$317,FORM3GERAL!$L$7:$L$317)</f>
        <v>Atrasado</v>
      </c>
      <c r="M157" s="2">
        <f t="shared" si="2"/>
        <v>0</v>
      </c>
    </row>
    <row r="158" spans="1:65">
      <c r="B158" s="136">
        <v>18</v>
      </c>
      <c r="C158" s="136"/>
      <c r="D158" s="136" t="s">
        <v>819</v>
      </c>
      <c r="E158" s="143">
        <f>IFERROR(_xlfn.XLOOKUP(_xlfn.XLOOKUP(D158,FORM2.3!C163:C332,FORM2.3!I163:I332),'TABELAS AUXILIARES'!$E$8:$E$13,'TABELAS AUXILIARES'!$F$8:$F$13),0)</f>
        <v>0</v>
      </c>
      <c r="F158" s="136"/>
      <c r="G158" s="136"/>
      <c r="H158" s="136"/>
      <c r="I158" s="136"/>
      <c r="J158" s="136"/>
      <c r="K158" s="135">
        <f>_xlfn.XLOOKUP(D158, FORM3GERAL!$C$7:$C$317,FORM3GERAL!$P$7:$P$317)</f>
        <v>0</v>
      </c>
      <c r="L158" s="134" t="str">
        <f ca="1">_xlfn.XLOOKUP(D158, FORM3GERAL!$C$7:$C$317,FORM3GERAL!$L$7:$L$317)</f>
        <v>Atrasado</v>
      </c>
      <c r="M158" s="2">
        <f t="shared" si="2"/>
        <v>0</v>
      </c>
    </row>
    <row r="159" spans="1:65">
      <c r="B159" s="136">
        <v>18</v>
      </c>
      <c r="C159" s="136"/>
      <c r="D159" s="136" t="s">
        <v>816</v>
      </c>
      <c r="E159" s="143">
        <f>IFERROR(_xlfn.XLOOKUP(_xlfn.XLOOKUP(D159,FORM2.3!C164:C333,FORM2.3!I164:I333),'TABELAS AUXILIARES'!$E$8:$E$13,'TABELAS AUXILIARES'!$F$8:$F$13),0)</f>
        <v>0</v>
      </c>
      <c r="F159" s="136"/>
      <c r="G159" s="136"/>
      <c r="H159" s="136"/>
      <c r="I159" s="136"/>
      <c r="J159" s="136"/>
      <c r="K159" s="135">
        <f>_xlfn.XLOOKUP(D159, FORM3GERAL!$C$7:$C$317,FORM3GERAL!$P$7:$P$317)</f>
        <v>0</v>
      </c>
      <c r="L159" s="134" t="str">
        <f ca="1">_xlfn.XLOOKUP(D159, FORM3GERAL!$C$7:$C$317,FORM3GERAL!$L$7:$L$317)</f>
        <v>Atrasado</v>
      </c>
      <c r="M159" s="2">
        <f t="shared" si="2"/>
        <v>0</v>
      </c>
    </row>
    <row r="160" spans="1:65">
      <c r="B160" s="32"/>
      <c r="C160" s="133"/>
      <c r="D160" s="126"/>
      <c r="E160" s="129"/>
      <c r="F160" s="132"/>
      <c r="G160" s="131"/>
      <c r="H160" s="128"/>
      <c r="I160" s="128"/>
      <c r="J160" s="128"/>
      <c r="K160" s="127"/>
    </row>
    <row r="161" spans="1:11">
      <c r="A161" s="32"/>
      <c r="B161" s="32"/>
      <c r="D161" s="32"/>
      <c r="E161" s="130"/>
      <c r="F161" s="32"/>
      <c r="G161" s="32"/>
      <c r="H161" s="128"/>
      <c r="I161" s="128"/>
      <c r="J161" s="128"/>
      <c r="K161" s="127"/>
    </row>
    <row r="162" spans="1:11">
      <c r="A162" s="32"/>
      <c r="B162" s="32"/>
      <c r="C162" s="32"/>
      <c r="D162" s="32"/>
      <c r="E162" s="130"/>
      <c r="F162" s="32"/>
      <c r="G162" s="32"/>
      <c r="H162" s="128"/>
      <c r="I162" s="128"/>
      <c r="J162" s="128"/>
      <c r="K162" s="127"/>
    </row>
    <row r="163" spans="1:11">
      <c r="A163" s="32"/>
      <c r="B163" s="32"/>
      <c r="C163" s="32"/>
      <c r="D163" s="32"/>
      <c r="E163" s="130"/>
      <c r="F163" s="32"/>
      <c r="G163" s="32"/>
      <c r="H163" s="128"/>
      <c r="I163" s="128"/>
      <c r="J163" s="128"/>
      <c r="K163" s="127"/>
    </row>
    <row r="164" spans="1:11">
      <c r="A164" s="32"/>
      <c r="B164" s="32"/>
      <c r="C164" s="32"/>
      <c r="D164" s="32"/>
      <c r="E164" s="130"/>
      <c r="F164" s="32"/>
      <c r="G164" s="32"/>
      <c r="H164" s="128"/>
      <c r="I164" s="128"/>
      <c r="J164" s="128"/>
      <c r="K164" s="127"/>
    </row>
    <row r="165" spans="1:11">
      <c r="A165" s="32"/>
      <c r="B165" s="32"/>
      <c r="C165" s="32"/>
      <c r="D165" s="32"/>
      <c r="E165" s="130"/>
      <c r="F165" s="32"/>
      <c r="G165" s="32"/>
      <c r="H165" s="128"/>
      <c r="I165" s="128"/>
      <c r="J165" s="128"/>
      <c r="K165" s="127"/>
    </row>
    <row r="166" spans="1:11">
      <c r="A166" s="32"/>
      <c r="B166" s="32"/>
      <c r="C166" s="32"/>
      <c r="D166" s="32"/>
      <c r="E166" s="130"/>
      <c r="F166" s="32"/>
      <c r="G166" s="32"/>
      <c r="H166" s="128"/>
      <c r="I166" s="128"/>
      <c r="J166" s="128"/>
      <c r="K166" s="127"/>
    </row>
    <row r="167" spans="1:11">
      <c r="A167" s="32"/>
      <c r="B167" s="32"/>
      <c r="C167" s="32"/>
      <c r="D167" s="32"/>
      <c r="E167" s="130"/>
      <c r="F167" s="32"/>
      <c r="G167" s="32"/>
      <c r="H167" s="128"/>
      <c r="I167" s="128"/>
      <c r="J167" s="128"/>
      <c r="K167" s="127"/>
    </row>
    <row r="168" spans="1:11">
      <c r="A168" s="32"/>
      <c r="B168" s="32"/>
      <c r="C168" s="32"/>
      <c r="D168" s="32"/>
      <c r="E168" s="130"/>
      <c r="F168" s="32"/>
      <c r="G168" s="32"/>
      <c r="H168" s="128"/>
      <c r="I168" s="128"/>
      <c r="J168" s="128"/>
      <c r="K168" s="127"/>
    </row>
    <row r="169" spans="1:11">
      <c r="A169" s="32"/>
      <c r="B169" s="32"/>
      <c r="C169" s="32"/>
      <c r="D169" s="32"/>
      <c r="E169" s="130"/>
      <c r="F169" s="32"/>
      <c r="G169" s="32"/>
      <c r="H169" s="128"/>
      <c r="I169" s="128"/>
      <c r="J169" s="128"/>
      <c r="K169" s="127"/>
    </row>
    <row r="170" spans="1:11">
      <c r="A170" s="32"/>
      <c r="B170" s="32"/>
      <c r="C170" s="32"/>
      <c r="D170" s="32"/>
      <c r="E170" s="130"/>
      <c r="F170" s="32"/>
      <c r="G170" s="32"/>
      <c r="H170" s="128"/>
      <c r="I170" s="128"/>
      <c r="J170" s="128"/>
      <c r="K170" s="127"/>
    </row>
    <row r="171" spans="1:11">
      <c r="A171" s="32"/>
      <c r="B171" s="32"/>
      <c r="C171" s="32"/>
      <c r="D171" s="32"/>
      <c r="E171" s="130"/>
      <c r="F171" s="32"/>
      <c r="G171" s="32"/>
      <c r="H171" s="128"/>
      <c r="I171" s="128"/>
      <c r="J171" s="128"/>
      <c r="K171" s="127"/>
    </row>
    <row r="172" spans="1:11">
      <c r="A172" s="32"/>
      <c r="B172" s="32"/>
      <c r="C172" s="32"/>
      <c r="D172" s="32"/>
      <c r="E172" s="130"/>
      <c r="F172" s="32"/>
      <c r="G172" s="32"/>
      <c r="H172" s="128"/>
      <c r="I172" s="128"/>
      <c r="J172" s="128"/>
      <c r="K172" s="127"/>
    </row>
    <row r="173" spans="1:11">
      <c r="A173" s="32"/>
      <c r="B173" s="32"/>
      <c r="C173" s="32"/>
      <c r="D173" s="32"/>
      <c r="E173" s="130"/>
      <c r="F173" s="32"/>
      <c r="G173" s="32"/>
      <c r="H173" s="128"/>
      <c r="I173" s="128"/>
      <c r="J173" s="128"/>
      <c r="K173" s="127"/>
    </row>
    <row r="174" spans="1:11">
      <c r="A174" s="32"/>
      <c r="B174" s="32"/>
      <c r="C174" s="32"/>
      <c r="D174" s="32"/>
      <c r="E174" s="130"/>
      <c r="F174" s="32"/>
      <c r="G174" s="32"/>
      <c r="H174" s="128"/>
      <c r="I174" s="128"/>
      <c r="J174" s="128"/>
      <c r="K174" s="127"/>
    </row>
    <row r="175" spans="1:11">
      <c r="A175" s="32"/>
      <c r="B175" s="32"/>
      <c r="C175" s="32"/>
      <c r="D175" s="32"/>
      <c r="E175" s="130"/>
      <c r="F175" s="32"/>
      <c r="G175" s="32"/>
      <c r="H175" s="128"/>
      <c r="I175" s="128"/>
      <c r="J175" s="128"/>
      <c r="K175" s="127"/>
    </row>
    <row r="176" spans="1:11">
      <c r="A176" s="32"/>
      <c r="B176" s="32"/>
      <c r="C176" s="32"/>
      <c r="D176" s="32"/>
      <c r="E176" s="130"/>
      <c r="F176" s="32"/>
      <c r="G176" s="32"/>
      <c r="H176" s="128"/>
      <c r="I176" s="128"/>
      <c r="J176" s="128"/>
      <c r="K176" s="127"/>
    </row>
    <row r="177" spans="1:11">
      <c r="A177" s="32"/>
      <c r="B177" s="32"/>
      <c r="C177" s="32"/>
      <c r="D177" s="32"/>
      <c r="E177" s="130"/>
      <c r="F177" s="32"/>
      <c r="G177" s="32"/>
      <c r="H177" s="128"/>
      <c r="I177" s="128"/>
      <c r="J177" s="128"/>
      <c r="K177" s="127"/>
    </row>
    <row r="178" spans="1:11">
      <c r="A178" s="32"/>
      <c r="B178" s="32"/>
      <c r="C178" s="32"/>
      <c r="D178" s="32"/>
      <c r="E178" s="130"/>
      <c r="F178" s="32"/>
      <c r="G178" s="32"/>
      <c r="H178" s="128"/>
      <c r="I178" s="128"/>
      <c r="J178" s="128"/>
      <c r="K178" s="127"/>
    </row>
    <row r="179" spans="1:11">
      <c r="A179" s="32"/>
      <c r="B179" s="32"/>
      <c r="E179" s="129"/>
      <c r="H179" s="128"/>
      <c r="I179" s="128"/>
      <c r="J179" s="128"/>
      <c r="K179" s="127"/>
    </row>
    <row r="180" spans="1:11">
      <c r="A180" s="32"/>
      <c r="B180" s="32"/>
      <c r="E180" s="129"/>
      <c r="H180" s="128"/>
      <c r="I180" s="128"/>
      <c r="J180" s="128"/>
      <c r="K180" s="127"/>
    </row>
    <row r="181" spans="1:11">
      <c r="A181" s="32"/>
      <c r="B181" s="32"/>
      <c r="E181" s="129"/>
      <c r="H181" s="128"/>
      <c r="I181" s="128"/>
      <c r="J181" s="128"/>
      <c r="K181" s="127"/>
    </row>
    <row r="182" spans="1:11">
      <c r="A182" s="32"/>
      <c r="B182" s="32"/>
      <c r="E182" s="129"/>
      <c r="H182" s="128"/>
      <c r="I182" s="128"/>
      <c r="J182" s="128"/>
      <c r="K182" s="127"/>
    </row>
    <row r="183" spans="1:11">
      <c r="A183" s="32"/>
      <c r="B183" s="32"/>
      <c r="E183" s="129"/>
      <c r="H183" s="128"/>
      <c r="I183" s="128"/>
      <c r="J183" s="128"/>
      <c r="K183" s="127"/>
    </row>
    <row r="184" spans="1:11">
      <c r="A184" s="32"/>
      <c r="B184" s="32"/>
      <c r="E184" s="129"/>
      <c r="H184" s="128"/>
      <c r="I184" s="128"/>
      <c r="J184" s="128"/>
      <c r="K184" s="127"/>
    </row>
    <row r="185" spans="1:11">
      <c r="A185" s="32"/>
      <c r="B185" s="32"/>
      <c r="E185" s="129"/>
      <c r="H185" s="128"/>
      <c r="I185" s="128"/>
      <c r="J185" s="128"/>
      <c r="K185" s="127"/>
    </row>
    <row r="186" spans="1:11">
      <c r="A186" s="32"/>
      <c r="B186" s="32"/>
      <c r="E186" s="129"/>
      <c r="H186" s="128"/>
      <c r="I186" s="128"/>
      <c r="J186" s="128"/>
      <c r="K186" s="127"/>
    </row>
    <row r="187" spans="1:11">
      <c r="A187" s="32"/>
      <c r="B187" s="32"/>
      <c r="E187" s="129"/>
      <c r="H187" s="128"/>
      <c r="I187" s="128"/>
      <c r="J187" s="128"/>
      <c r="K187" s="127"/>
    </row>
    <row r="188" spans="1:11">
      <c r="A188" s="32"/>
      <c r="B188" s="32"/>
      <c r="E188" s="129"/>
      <c r="H188" s="128"/>
      <c r="I188" s="128"/>
      <c r="J188" s="128"/>
      <c r="K188" s="127"/>
    </row>
    <row r="189" spans="1:11">
      <c r="A189" s="32"/>
      <c r="B189" s="32"/>
      <c r="E189" s="129"/>
      <c r="H189" s="128"/>
      <c r="I189" s="128"/>
      <c r="J189" s="128"/>
      <c r="K189" s="127"/>
    </row>
    <row r="190" spans="1:11">
      <c r="A190" s="32"/>
      <c r="B190" s="32"/>
      <c r="E190" s="129"/>
      <c r="H190" s="128"/>
      <c r="I190" s="128"/>
      <c r="J190" s="128"/>
      <c r="K190" s="127"/>
    </row>
    <row r="191" spans="1:11">
      <c r="A191" s="32"/>
      <c r="B191" s="32"/>
      <c r="E191" s="129"/>
      <c r="H191" s="128"/>
      <c r="I191" s="128"/>
      <c r="J191" s="128"/>
      <c r="K191" s="127"/>
    </row>
    <row r="192" spans="1:11">
      <c r="A192" s="32"/>
      <c r="B192" s="32"/>
      <c r="E192" s="129"/>
      <c r="H192" s="128"/>
      <c r="I192" s="128"/>
      <c r="J192" s="128"/>
      <c r="K192" s="127"/>
    </row>
    <row r="193" spans="1:11">
      <c r="A193" s="32"/>
      <c r="B193" s="32"/>
      <c r="E193" s="129"/>
      <c r="H193" s="128"/>
      <c r="I193" s="128"/>
      <c r="J193" s="128"/>
      <c r="K193" s="127"/>
    </row>
    <row r="194" spans="1:11">
      <c r="A194" s="32"/>
      <c r="B194" s="32"/>
      <c r="E194" s="129"/>
      <c r="H194" s="128"/>
      <c r="I194" s="128"/>
      <c r="J194" s="128"/>
      <c r="K194" s="127"/>
    </row>
  </sheetData>
  <sheetProtection algorithmName="SHA-512" hashValue="QDMLVAKZeGt5wd5DAAQItQzZ/fa41lFse1hbYnkAfOeZIwttkrwFRe16df61XwoIJHVIk6dorPKaDmTaXmbTLg==" saltValue="uYU1Xvof4wTs+Vmmnjh5Kg==" spinCount="100000" sheet="1" objects="1" scenarios="1"/>
  <mergeCells count="2">
    <mergeCell ref="B4:C4"/>
    <mergeCell ref="I6:J6"/>
  </mergeCells>
  <conditionalFormatting sqref="B7:B8">
    <cfRule type="expression" dxfId="27" priority="7">
      <formula>#REF!="TAXA"</formula>
    </cfRule>
  </conditionalFormatting>
  <conditionalFormatting sqref="B9:C9">
    <cfRule type="expression" dxfId="26" priority="6">
      <formula>#REF!="TAXA"</formula>
    </cfRule>
  </conditionalFormatting>
  <conditionalFormatting sqref="D7:D13 B13 B14:D18 D19:D20 B20 B21:D22 B27:D28">
    <cfRule type="expression" dxfId="25" priority="8">
      <formula>#REF!="TAXA"</formula>
    </cfRule>
  </conditionalFormatting>
  <conditionalFormatting sqref="D160 G160">
    <cfRule type="expression" dxfId="24" priority="9">
      <formula>#REF!="TAXA"</formula>
    </cfRule>
  </conditionalFormatting>
  <conditionalFormatting sqref="F27:J28">
    <cfRule type="expression" dxfId="23" priority="2">
      <formula>#REF!="TAXA"</formula>
    </cfRule>
  </conditionalFormatting>
  <conditionalFormatting sqref="G4">
    <cfRule type="cellIs" dxfId="22" priority="10" operator="greaterThan">
      <formula>0</formula>
    </cfRule>
  </conditionalFormatting>
  <conditionalFormatting sqref="G7:G22">
    <cfRule type="expression" dxfId="21" priority="3">
      <formula>#REF!="TAXA"</formula>
    </cfRule>
  </conditionalFormatting>
  <conditionalFormatting sqref="H8:I22">
    <cfRule type="expression" dxfId="20" priority="5">
      <formula>#REF!="TAXA"</formula>
    </cfRule>
  </conditionalFormatting>
  <conditionalFormatting sqref="I7">
    <cfRule type="expression" dxfId="19" priority="4">
      <formula>#REF!="TAXA"</formula>
    </cfRule>
  </conditionalFormatting>
  <conditionalFormatting sqref="J7:J22">
    <cfRule type="expression" dxfId="18" priority="1">
      <formula>#REF!="TAXA"</formula>
    </cfRule>
  </conditionalFormatting>
  <pageMargins left="0.7" right="0.7" top="0.75" bottom="0.75" header="0.3" footer="0.3"/>
  <pageSetup paperSize="9" orientation="portrait" r:id="rId1"/>
  <drawing r:id="rId2"/>
  <legacy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5DC724-7654-46EE-B4CF-413DFE9725D7}">
  <sheetPr codeName="Sheet20"/>
  <dimension ref="B3:J191"/>
  <sheetViews>
    <sheetView showGridLines="0" topLeftCell="A4" zoomScale="70" zoomScaleNormal="70" workbookViewId="0">
      <selection activeCell="G8" sqref="G8"/>
    </sheetView>
  </sheetViews>
  <sheetFormatPr defaultColWidth="8.88671875" defaultRowHeight="14.4"/>
  <cols>
    <col min="1" max="1" width="8.88671875" style="2"/>
    <col min="2" max="2" width="25.44140625" style="2" customWidth="1"/>
    <col min="3" max="3" width="46.44140625" style="2" customWidth="1"/>
    <col min="4" max="4" width="13.44140625" style="2" customWidth="1"/>
    <col min="5" max="5" width="47.44140625" style="2" customWidth="1"/>
    <col min="6" max="6" width="45.6640625" style="2" customWidth="1"/>
    <col min="7" max="7" width="41.6640625" style="2" customWidth="1"/>
    <col min="8" max="8" width="39.109375" style="2" bestFit="1" customWidth="1"/>
    <col min="9" max="9" width="40" style="2" bestFit="1" customWidth="1"/>
    <col min="10" max="10" width="33.33203125" style="2" customWidth="1"/>
    <col min="11" max="16384" width="8.88671875" style="2"/>
  </cols>
  <sheetData>
    <row r="3" spans="2:10" ht="21">
      <c r="F3" s="161" t="s">
        <v>1700</v>
      </c>
      <c r="G3" s="162">
        <f>COUNTA(D7:D169)</f>
        <v>150</v>
      </c>
    </row>
    <row r="4" spans="2:10" ht="28.8">
      <c r="B4" s="394" t="s">
        <v>1706</v>
      </c>
      <c r="C4" s="394"/>
      <c r="D4" s="158"/>
      <c r="E4" s="158"/>
      <c r="F4" s="163" t="s">
        <v>1707</v>
      </c>
      <c r="G4" s="156">
        <f>COUNTIF(FORM2.4!$F$10:EG$183,"Selecione a Resposta")</f>
        <v>150</v>
      </c>
    </row>
    <row r="5" spans="2:10">
      <c r="G5" s="128"/>
    </row>
    <row r="6" spans="2:10" ht="33.9" customHeight="1" thickBot="1">
      <c r="B6" s="154" t="s">
        <v>1703</v>
      </c>
      <c r="C6" s="154" t="s">
        <v>1689</v>
      </c>
      <c r="D6" s="154" t="s">
        <v>1692</v>
      </c>
      <c r="E6" s="154" t="s">
        <v>1693</v>
      </c>
      <c r="F6" s="154" t="s">
        <v>1690</v>
      </c>
      <c r="G6" s="154" t="s">
        <v>1708</v>
      </c>
      <c r="H6" s="154" t="s">
        <v>1709</v>
      </c>
      <c r="I6" s="154" t="s">
        <v>1710</v>
      </c>
      <c r="J6" s="153" t="s">
        <v>1705</v>
      </c>
    </row>
    <row r="7" spans="2:10" ht="15" thickTop="1">
      <c r="B7" s="141">
        <v>19</v>
      </c>
      <c r="C7" s="144" t="str">
        <f>FORM2.4!H9</f>
        <v>Selecione sua Resposta</v>
      </c>
      <c r="D7" s="148" t="s">
        <v>831</v>
      </c>
      <c r="E7" s="143" t="str">
        <f>IFERROR(_xlfn.XLOOKUP(_xlfn.XLOOKUP(D7,FORM2.4!$B$10:$B$179,FORM2.4!$F$10:$F$179),'TABELAS AUXILIARES'!$E$8:$E$13,'TABELAS AUXILIARES'!$F$8:$F$13), "Preencha o campo")</f>
        <v>Preencha o campo</v>
      </c>
      <c r="F7" s="164" t="str">
        <f>IFERROR(IF(COUNTIF(E7:E20,"Preencha o campo")&gt;0, "Por favor preencha todas as medidas e controles",(SUMIF(E7:E20,"&gt;=0")/(COUNTA(E7:E20)-COUNTIF(E7:E20,'TABELAS AUXILIARES'!$F$13))/2)*(1+C7*1/5)), "Preencha todos os campos")</f>
        <v>Por favor preencha todas as medidas e controles</v>
      </c>
      <c r="G7" s="164" t="str">
        <f>IFERROR(((LOGICA_CONTROLE_0!E4*4) + SUM(F7:F152))/17,TEXT(LOGICA_IPRIV_incompleto!G7, "0,00") &amp; " (Por favor preencha todas as medidas e controles)")</f>
        <v>0,00 (Por favor preencha todas as medidas e controles)</v>
      </c>
      <c r="H7" s="138">
        <f>_xlfn.XLOOKUP(D7, FORM3GERAL!$C$7:$C$317,FORM3GERAL!$P$7:$P$317)</f>
        <v>1</v>
      </c>
      <c r="I7" s="138" t="str">
        <f ca="1">_xlfn.XLOOKUP(D7, FORM3GERAL!$C$7:$C$317,FORM3GERAL!$L$7:$L$317)</f>
        <v>Atrasado</v>
      </c>
      <c r="J7" s="138">
        <f ca="1">IF(H7=1,IF(I7="Concluído",1,0),0)</f>
        <v>0</v>
      </c>
    </row>
    <row r="8" spans="2:10">
      <c r="B8" s="136">
        <v>19</v>
      </c>
      <c r="C8" s="136"/>
      <c r="D8" s="165" t="s">
        <v>834</v>
      </c>
      <c r="E8" s="166" t="str">
        <f>IFERROR(_xlfn.XLOOKUP(_xlfn.XLOOKUP(D8,FORM2.4!$B$10:$B$179,FORM2.4!$F$10:$F$179),'TABELAS AUXILIARES'!$E$8:$E$13,'TABELAS AUXILIARES'!$F$8:$F$13), "Preencha o campo")</f>
        <v>Preencha o campo</v>
      </c>
      <c r="F8" s="145"/>
      <c r="G8" s="145"/>
      <c r="H8" s="2">
        <f>_xlfn.XLOOKUP(D8, FORM3GERAL!$C$7:$C$317,FORM3GERAL!$P$7:$P$317)</f>
        <v>1</v>
      </c>
      <c r="I8" s="2" t="str">
        <f ca="1">_xlfn.XLOOKUP(D8, FORM3GERAL!$C$7:$C$317,FORM3GERAL!$L$7:$L$317)</f>
        <v>Atrasado</v>
      </c>
      <c r="J8" s="1">
        <f t="shared" ref="J8:J71" ca="1" si="0">IF(H8=1,IF(I8="Concluído",1,0),0)</f>
        <v>0</v>
      </c>
    </row>
    <row r="9" spans="2:10">
      <c r="B9" s="136">
        <v>19</v>
      </c>
      <c r="C9" s="136"/>
      <c r="D9" s="165" t="s">
        <v>836</v>
      </c>
      <c r="E9" s="166" t="str">
        <f>IFERROR(_xlfn.XLOOKUP(_xlfn.XLOOKUP(D9,FORM2.4!$B$10:$B$179,FORM2.4!$F$10:$F$179),'TABELAS AUXILIARES'!$E$8:$E$13,'TABELAS AUXILIARES'!$F$8:$F$13), "Preencha o campo")</f>
        <v>Preencha o campo</v>
      </c>
      <c r="F9" s="145"/>
      <c r="G9" s="145"/>
      <c r="H9" s="2">
        <f>_xlfn.XLOOKUP(D9, FORM3GERAL!$C$7:$C$317,FORM3GERAL!$P$7:$P$317)</f>
        <v>1</v>
      </c>
      <c r="I9" s="2" t="str">
        <f ca="1">_xlfn.XLOOKUP(D9, FORM3GERAL!$C$7:$C$317,FORM3GERAL!$L$7:$L$317)</f>
        <v>Atrasado</v>
      </c>
      <c r="J9" s="1">
        <f t="shared" ca="1" si="0"/>
        <v>0</v>
      </c>
    </row>
    <row r="10" spans="2:10">
      <c r="B10" s="136">
        <v>19</v>
      </c>
      <c r="C10" s="136"/>
      <c r="D10" s="165" t="s">
        <v>838</v>
      </c>
      <c r="E10" s="166" t="str">
        <f>IFERROR(_xlfn.XLOOKUP(_xlfn.XLOOKUP(D10,FORM2.4!$B$10:$B$179,FORM2.4!$F$10:$F$179),'TABELAS AUXILIARES'!$E$8:$E$13,'TABELAS AUXILIARES'!$F$8:$F$13), "Preencha o campo")</f>
        <v>Preencha o campo</v>
      </c>
      <c r="F10" s="145"/>
      <c r="G10" s="145"/>
      <c r="H10" s="2">
        <f>_xlfn.XLOOKUP(D10, FORM3GERAL!$C$7:$C$317,FORM3GERAL!$P$7:$P$317)</f>
        <v>1</v>
      </c>
      <c r="I10" s="2" t="str">
        <f ca="1">_xlfn.XLOOKUP(D10, FORM3GERAL!$C$7:$C$317,FORM3GERAL!$L$7:$L$317)</f>
        <v>Atrasado</v>
      </c>
      <c r="J10" s="1">
        <f t="shared" ca="1" si="0"/>
        <v>0</v>
      </c>
    </row>
    <row r="11" spans="2:10">
      <c r="B11" s="136">
        <v>19</v>
      </c>
      <c r="C11" s="136"/>
      <c r="D11" s="165" t="s">
        <v>840</v>
      </c>
      <c r="E11" s="166" t="str">
        <f>IFERROR(_xlfn.XLOOKUP(_xlfn.XLOOKUP(D11,FORM2.4!$B$10:$B$179,FORM2.4!$F$10:$F$179),'TABELAS AUXILIARES'!$E$8:$E$13,'TABELAS AUXILIARES'!$F$8:$F$13), "Preencha o campo")</f>
        <v>Preencha o campo</v>
      </c>
      <c r="F11" s="145"/>
      <c r="G11" s="145"/>
      <c r="H11" s="2">
        <f>_xlfn.XLOOKUP(D11, FORM3GERAL!$C$7:$C$317,FORM3GERAL!$P$7:$P$317)</f>
        <v>1</v>
      </c>
      <c r="I11" s="2" t="str">
        <f ca="1">_xlfn.XLOOKUP(D11, FORM3GERAL!$C$7:$C$317,FORM3GERAL!$L$7:$L$317)</f>
        <v>Atrasado</v>
      </c>
      <c r="J11" s="1">
        <f t="shared" ca="1" si="0"/>
        <v>0</v>
      </c>
    </row>
    <row r="12" spans="2:10">
      <c r="B12" s="136">
        <v>19</v>
      </c>
      <c r="C12" s="136"/>
      <c r="D12" s="165" t="s">
        <v>842</v>
      </c>
      <c r="E12" s="166" t="str">
        <f>IFERROR(_xlfn.XLOOKUP(_xlfn.XLOOKUP(D12,FORM2.4!$B$10:$B$179,FORM2.4!$F$10:$F$179),'TABELAS AUXILIARES'!$E$8:$E$13,'TABELAS AUXILIARES'!$F$8:$F$13), "Preencha o campo")</f>
        <v>Preencha o campo</v>
      </c>
      <c r="F12" s="145"/>
      <c r="G12" s="145"/>
      <c r="H12" s="2">
        <f>_xlfn.XLOOKUP(D12, FORM3GERAL!$C$7:$C$317,FORM3GERAL!$P$7:$P$317)</f>
        <v>1</v>
      </c>
      <c r="I12" s="2" t="str">
        <f ca="1">_xlfn.XLOOKUP(D12, FORM3GERAL!$C$7:$C$317,FORM3GERAL!$L$7:$L$317)</f>
        <v>Atrasado</v>
      </c>
      <c r="J12" s="1">
        <f t="shared" ca="1" si="0"/>
        <v>0</v>
      </c>
    </row>
    <row r="13" spans="2:10">
      <c r="B13" s="136">
        <v>19</v>
      </c>
      <c r="C13" s="136"/>
      <c r="D13" s="165" t="s">
        <v>844</v>
      </c>
      <c r="E13" s="166" t="str">
        <f>IFERROR(_xlfn.XLOOKUP(_xlfn.XLOOKUP(D13,FORM2.4!$B$10:$B$179,FORM2.4!$F$10:$F$179),'TABELAS AUXILIARES'!$E$8:$E$13,'TABELAS AUXILIARES'!$F$8:$F$13), "Preencha o campo")</f>
        <v>Preencha o campo</v>
      </c>
      <c r="F13" s="145"/>
      <c r="G13" s="145"/>
      <c r="H13" s="2">
        <f>_xlfn.XLOOKUP(D13, FORM3GERAL!$C$7:$C$317,FORM3GERAL!$P$7:$P$317)</f>
        <v>1</v>
      </c>
      <c r="I13" s="2" t="str">
        <f ca="1">_xlfn.XLOOKUP(D13, FORM3GERAL!$C$7:$C$317,FORM3GERAL!$L$7:$L$317)</f>
        <v>Atrasado</v>
      </c>
      <c r="J13" s="1">
        <f t="shared" ca="1" si="0"/>
        <v>0</v>
      </c>
    </row>
    <row r="14" spans="2:10">
      <c r="B14" s="136">
        <v>19</v>
      </c>
      <c r="C14" s="136"/>
      <c r="D14" s="165" t="s">
        <v>846</v>
      </c>
      <c r="E14" s="166" t="str">
        <f>IFERROR(_xlfn.XLOOKUP(_xlfn.XLOOKUP(D14,FORM2.4!$B$10:$B$179,FORM2.4!$F$10:$F$179),'TABELAS AUXILIARES'!$E$8:$E$13,'TABELAS AUXILIARES'!$F$8:$F$13), "Preencha o campo")</f>
        <v>Preencha o campo</v>
      </c>
      <c r="F14" s="145"/>
      <c r="G14" s="145"/>
      <c r="H14" s="2">
        <f>_xlfn.XLOOKUP(D14, FORM3GERAL!$C$7:$C$317,FORM3GERAL!$P$7:$P$317)</f>
        <v>1</v>
      </c>
      <c r="I14" s="2" t="str">
        <f ca="1">_xlfn.XLOOKUP(D14, FORM3GERAL!$C$7:$C$317,FORM3GERAL!$L$7:$L$317)</f>
        <v>Atrasado</v>
      </c>
      <c r="J14" s="1">
        <f t="shared" ca="1" si="0"/>
        <v>0</v>
      </c>
    </row>
    <row r="15" spans="2:10">
      <c r="B15" s="136">
        <v>19</v>
      </c>
      <c r="C15" s="136"/>
      <c r="D15" s="165" t="s">
        <v>848</v>
      </c>
      <c r="E15" s="166" t="str">
        <f>IFERROR(_xlfn.XLOOKUP(_xlfn.XLOOKUP(D15,FORM2.4!$B$10:$B$179,FORM2.4!$F$10:$F$179),'TABELAS AUXILIARES'!$E$8:$E$13,'TABELAS AUXILIARES'!$F$8:$F$13), "Preencha o campo")</f>
        <v>Preencha o campo</v>
      </c>
      <c r="F15" s="145"/>
      <c r="G15" s="145"/>
      <c r="H15" s="2">
        <f>_xlfn.XLOOKUP(D15, FORM3GERAL!$C$7:$C$317,FORM3GERAL!$P$7:$P$317)</f>
        <v>1</v>
      </c>
      <c r="I15" s="2" t="str">
        <f ca="1">_xlfn.XLOOKUP(D15, FORM3GERAL!$C$7:$C$317,FORM3GERAL!$L$7:$L$317)</f>
        <v>Atrasado</v>
      </c>
      <c r="J15" s="1">
        <f t="shared" ca="1" si="0"/>
        <v>0</v>
      </c>
    </row>
    <row r="16" spans="2:10">
      <c r="B16" s="136">
        <v>19</v>
      </c>
      <c r="C16" s="136"/>
      <c r="D16" s="165" t="s">
        <v>850</v>
      </c>
      <c r="E16" s="166" t="str">
        <f>IFERROR(_xlfn.XLOOKUP(_xlfn.XLOOKUP(D16,FORM2.4!$B$10:$B$179,FORM2.4!$F$10:$F$179),'TABELAS AUXILIARES'!$E$8:$E$13,'TABELAS AUXILIARES'!$F$8:$F$13), "Preencha o campo")</f>
        <v>Preencha o campo</v>
      </c>
      <c r="F16" s="145"/>
      <c r="G16" s="145"/>
      <c r="H16" s="2">
        <f>_xlfn.XLOOKUP(D16, FORM3GERAL!$C$7:$C$317,FORM3GERAL!$P$7:$P$317)</f>
        <v>1</v>
      </c>
      <c r="I16" s="2" t="str">
        <f ca="1">_xlfn.XLOOKUP(D16, FORM3GERAL!$C$7:$C$317,FORM3GERAL!$L$7:$L$317)</f>
        <v>Atrasado</v>
      </c>
      <c r="J16" s="1">
        <f t="shared" ca="1" si="0"/>
        <v>0</v>
      </c>
    </row>
    <row r="17" spans="2:10">
      <c r="B17" s="136">
        <v>19</v>
      </c>
      <c r="C17" s="136"/>
      <c r="D17" s="165" t="s">
        <v>852</v>
      </c>
      <c r="E17" s="166" t="str">
        <f>IFERROR(_xlfn.XLOOKUP(_xlfn.XLOOKUP(D17,FORM2.4!$B$10:$B$179,FORM2.4!$F$10:$F$179),'TABELAS AUXILIARES'!$E$8:$E$13,'TABELAS AUXILIARES'!$F$8:$F$13), "Preencha o campo")</f>
        <v>Preencha o campo</v>
      </c>
      <c r="F17" s="145"/>
      <c r="G17" s="145"/>
      <c r="H17" s="2">
        <f>_xlfn.XLOOKUP(D17, FORM3GERAL!$C$7:$C$317,FORM3GERAL!$P$7:$P$317)</f>
        <v>1</v>
      </c>
      <c r="I17" s="2" t="str">
        <f ca="1">_xlfn.XLOOKUP(D17, FORM3GERAL!$C$7:$C$317,FORM3GERAL!$L$7:$L$317)</f>
        <v>Atrasado</v>
      </c>
      <c r="J17" s="1">
        <f t="shared" ca="1" si="0"/>
        <v>0</v>
      </c>
    </row>
    <row r="18" spans="2:10">
      <c r="B18" s="136">
        <v>19</v>
      </c>
      <c r="C18" s="136"/>
      <c r="D18" s="165" t="s">
        <v>854</v>
      </c>
      <c r="E18" s="166" t="str">
        <f>IFERROR(_xlfn.XLOOKUP(_xlfn.XLOOKUP(D18,FORM2.4!$B$10:$B$179,FORM2.4!$F$10:$F$179),'TABELAS AUXILIARES'!$E$8:$E$13,'TABELAS AUXILIARES'!$F$8:$F$13), "Preencha o campo")</f>
        <v>Preencha o campo</v>
      </c>
      <c r="F18" s="145"/>
      <c r="G18" s="145"/>
      <c r="H18" s="2">
        <f>_xlfn.XLOOKUP(D18, FORM3GERAL!$C$7:$C$317,FORM3GERAL!$P$7:$P$317)</f>
        <v>1</v>
      </c>
      <c r="I18" s="2" t="str">
        <f ca="1">_xlfn.XLOOKUP(D18, FORM3GERAL!$C$7:$C$317,FORM3GERAL!$L$7:$L$317)</f>
        <v>Atrasado</v>
      </c>
      <c r="J18" s="1">
        <f t="shared" ca="1" si="0"/>
        <v>0</v>
      </c>
    </row>
    <row r="19" spans="2:10">
      <c r="B19" s="136">
        <v>19</v>
      </c>
      <c r="C19" s="136"/>
      <c r="D19" s="165" t="s">
        <v>856</v>
      </c>
      <c r="E19" s="166" t="str">
        <f>IFERROR(_xlfn.XLOOKUP(_xlfn.XLOOKUP(D19,FORM2.4!$B$10:$B$179,FORM2.4!$F$10:$F$179),'TABELAS AUXILIARES'!$E$8:$E$13,'TABELAS AUXILIARES'!$F$8:$F$13), "Preencha o campo")</f>
        <v>Preencha o campo</v>
      </c>
      <c r="F19" s="145"/>
      <c r="G19" s="145"/>
      <c r="H19" s="2">
        <f>_xlfn.XLOOKUP(D19, FORM3GERAL!$C$7:$C$317,FORM3GERAL!$P$7:$P$317)</f>
        <v>1</v>
      </c>
      <c r="I19" s="2" t="str">
        <f ca="1">_xlfn.XLOOKUP(D19, FORM3GERAL!$C$7:$C$317,FORM3GERAL!$L$7:$L$317)</f>
        <v>Atrasado</v>
      </c>
      <c r="J19" s="1">
        <f t="shared" ca="1" si="0"/>
        <v>0</v>
      </c>
    </row>
    <row r="20" spans="2:10">
      <c r="B20" s="136">
        <v>19</v>
      </c>
      <c r="C20" s="136"/>
      <c r="D20" s="165" t="s">
        <v>858</v>
      </c>
      <c r="E20" s="166" t="str">
        <f>IFERROR(_xlfn.XLOOKUP(_xlfn.XLOOKUP(D20,FORM2.4!$B$10:$B$179,FORM2.4!$F$10:$F$179),'TABELAS AUXILIARES'!$E$8:$E$13,'TABELAS AUXILIARES'!$F$8:$F$13), "Preencha o campo")</f>
        <v>Preencha o campo</v>
      </c>
      <c r="F20" s="145"/>
      <c r="G20" s="145"/>
      <c r="H20" s="2">
        <f>_xlfn.XLOOKUP(D20, FORM3GERAL!$C$7:$C$317,FORM3GERAL!$P$7:$P$317)</f>
        <v>1</v>
      </c>
      <c r="I20" s="2" t="str">
        <f ca="1">_xlfn.XLOOKUP(D20, FORM3GERAL!$C$7:$C$317,FORM3GERAL!$L$7:$L$317)</f>
        <v>Atrasado</v>
      </c>
      <c r="J20" s="1">
        <f t="shared" ca="1" si="0"/>
        <v>0</v>
      </c>
    </row>
    <row r="21" spans="2:10">
      <c r="B21" s="141">
        <v>20</v>
      </c>
      <c r="C21" s="144" t="str">
        <f>FORM2.4!H24</f>
        <v>Selecione sua Resposta</v>
      </c>
      <c r="D21" s="148" t="s">
        <v>861</v>
      </c>
      <c r="E21" s="143" t="str">
        <f>IFERROR(_xlfn.XLOOKUP(_xlfn.XLOOKUP(D21,FORM2.4!$B$10:$B$179,FORM2.4!$F$10:$F$179),'TABELAS AUXILIARES'!$E$8:$E$13,'TABELAS AUXILIARES'!$F$8:$F$13), "Preencha o campo")</f>
        <v>Preencha o campo</v>
      </c>
      <c r="F21" s="164" t="str">
        <f>IFERROR(IF(COUNTIF(E21:E34,"Preencha o campo")&gt;0, "Por favor preencha todas as medidas e controles",(SUMIF(E21:E34,"&gt;=0")/(COUNTA(E21:E34)-COUNTIF(E21:E34,'TABELAS AUXILIARES'!$F$13))/2)*(1+C21*1/5)), "Preencha todos os campos")</f>
        <v>Por favor preencha todas as medidas e controles</v>
      </c>
      <c r="G21" s="164"/>
      <c r="H21" s="138">
        <f>_xlfn.XLOOKUP(D21, FORM3GERAL!$C$7:$C$317,FORM3GERAL!$P$7:$P$317)</f>
        <v>1</v>
      </c>
      <c r="I21" s="138" t="str">
        <f ca="1">_xlfn.XLOOKUP(D21, FORM3GERAL!$C$7:$C$317,FORM3GERAL!$L$7:$L$317)</f>
        <v>Atrasado</v>
      </c>
      <c r="J21" s="138">
        <f t="shared" ca="1" si="0"/>
        <v>0</v>
      </c>
    </row>
    <row r="22" spans="2:10">
      <c r="B22" s="136">
        <v>20</v>
      </c>
      <c r="D22" s="146" t="s">
        <v>863</v>
      </c>
      <c r="E22" s="166" t="str">
        <f>IFERROR(_xlfn.XLOOKUP(_xlfn.XLOOKUP(D22,FORM2.4!$B$10:$B$179,FORM2.4!$F$10:$F$179),'TABELAS AUXILIARES'!$E$8:$E$13,'TABELAS AUXILIARES'!$F$8:$F$13), "Preencha o campo")</f>
        <v>Preencha o campo</v>
      </c>
      <c r="F22" s="145"/>
      <c r="G22" s="145"/>
      <c r="H22" s="2">
        <f>_xlfn.XLOOKUP(D22, FORM3GERAL!$C$7:$C$317,FORM3GERAL!$P$7:$P$317)</f>
        <v>1</v>
      </c>
      <c r="I22" s="2" t="str">
        <f ca="1">_xlfn.XLOOKUP(D22, FORM3GERAL!$C$7:$C$317,FORM3GERAL!$L$7:$L$317)</f>
        <v>Atrasado</v>
      </c>
      <c r="J22" s="1">
        <f t="shared" ca="1" si="0"/>
        <v>0</v>
      </c>
    </row>
    <row r="23" spans="2:10">
      <c r="B23" s="136">
        <v>20</v>
      </c>
      <c r="C23" s="136"/>
      <c r="D23" s="146" t="s">
        <v>865</v>
      </c>
      <c r="E23" s="166" t="str">
        <f>IFERROR(_xlfn.XLOOKUP(_xlfn.XLOOKUP(D23,FORM2.4!$B$10:$B$179,FORM2.4!$F$10:$F$179),'TABELAS AUXILIARES'!$E$8:$E$13,'TABELAS AUXILIARES'!$F$8:$F$13), "Preencha o campo")</f>
        <v>Preencha o campo</v>
      </c>
      <c r="F23" s="145"/>
      <c r="G23" s="145"/>
      <c r="H23" s="2">
        <f>_xlfn.XLOOKUP(D23, FORM3GERAL!$C$7:$C$317,FORM3GERAL!$P$7:$P$317)</f>
        <v>1</v>
      </c>
      <c r="I23" s="2" t="str">
        <f ca="1">_xlfn.XLOOKUP(D23, FORM3GERAL!$C$7:$C$317,FORM3GERAL!$L$7:$L$317)</f>
        <v>Atrasado</v>
      </c>
      <c r="J23" s="1">
        <f t="shared" ca="1" si="0"/>
        <v>0</v>
      </c>
    </row>
    <row r="24" spans="2:10">
      <c r="B24" s="136">
        <v>20</v>
      </c>
      <c r="C24" s="136"/>
      <c r="D24" s="146" t="s">
        <v>867</v>
      </c>
      <c r="E24" s="166" t="str">
        <f>IFERROR(_xlfn.XLOOKUP(_xlfn.XLOOKUP(D24,FORM2.4!$B$10:$B$179,FORM2.4!$F$10:$F$179),'TABELAS AUXILIARES'!$E$8:$E$13,'TABELAS AUXILIARES'!$F$8:$F$13), "Preencha o campo")</f>
        <v>Preencha o campo</v>
      </c>
      <c r="F24" s="145"/>
      <c r="G24" s="145"/>
      <c r="H24" s="2">
        <f>_xlfn.XLOOKUP(D24, FORM3GERAL!$C$7:$C$317,FORM3GERAL!$P$7:$P$317)</f>
        <v>1</v>
      </c>
      <c r="I24" s="2" t="str">
        <f ca="1">_xlfn.XLOOKUP(D24, FORM3GERAL!$C$7:$C$317,FORM3GERAL!$L$7:$L$317)</f>
        <v>Atrasado</v>
      </c>
      <c r="J24" s="1">
        <f t="shared" ca="1" si="0"/>
        <v>0</v>
      </c>
    </row>
    <row r="25" spans="2:10">
      <c r="B25" s="136">
        <v>20</v>
      </c>
      <c r="C25" s="136"/>
      <c r="D25" s="146" t="s">
        <v>870</v>
      </c>
      <c r="E25" s="166" t="str">
        <f>IFERROR(_xlfn.XLOOKUP(_xlfn.XLOOKUP(D25,FORM2.4!$B$10:$B$179,FORM2.4!$F$10:$F$179),'TABELAS AUXILIARES'!$E$8:$E$13,'TABELAS AUXILIARES'!$F$8:$F$13), "Preencha o campo")</f>
        <v>Preencha o campo</v>
      </c>
      <c r="F25" s="145"/>
      <c r="G25" s="145"/>
      <c r="H25" s="2">
        <f>_xlfn.XLOOKUP(D25, FORM3GERAL!$C$7:$C$317,FORM3GERAL!$P$7:$P$317)</f>
        <v>1</v>
      </c>
      <c r="I25" s="2" t="str">
        <f ca="1">_xlfn.XLOOKUP(D25, FORM3GERAL!$C$7:$C$317,FORM3GERAL!$L$7:$L$317)</f>
        <v>Atrasado</v>
      </c>
      <c r="J25" s="1">
        <f t="shared" ca="1" si="0"/>
        <v>0</v>
      </c>
    </row>
    <row r="26" spans="2:10">
      <c r="B26" s="136">
        <v>20</v>
      </c>
      <c r="C26" s="136"/>
      <c r="D26" s="146" t="s">
        <v>872</v>
      </c>
      <c r="E26" s="166" t="str">
        <f>IFERROR(_xlfn.XLOOKUP(_xlfn.XLOOKUP(D26,FORM2.4!$B$10:$B$179,FORM2.4!$F$10:$F$179),'TABELAS AUXILIARES'!$E$8:$E$13,'TABELAS AUXILIARES'!$F$8:$F$13), "Preencha o campo")</f>
        <v>Preencha o campo</v>
      </c>
      <c r="F26" s="145"/>
      <c r="G26" s="145"/>
      <c r="H26" s="2">
        <f>_xlfn.XLOOKUP(D26, FORM3GERAL!$C$7:$C$317,FORM3GERAL!$P$7:$P$317)</f>
        <v>1</v>
      </c>
      <c r="I26" s="2" t="str">
        <f ca="1">_xlfn.XLOOKUP(D26, FORM3GERAL!$C$7:$C$317,FORM3GERAL!$L$7:$L$317)</f>
        <v>Atrasado</v>
      </c>
      <c r="J26" s="1">
        <f t="shared" ca="1" si="0"/>
        <v>0</v>
      </c>
    </row>
    <row r="27" spans="2:10">
      <c r="B27" s="136">
        <v>20</v>
      </c>
      <c r="C27" s="136"/>
      <c r="D27" s="146" t="s">
        <v>874</v>
      </c>
      <c r="E27" s="166" t="str">
        <f>IFERROR(_xlfn.XLOOKUP(_xlfn.XLOOKUP(D27,FORM2.4!$B$10:$B$179,FORM2.4!$F$10:$F$179),'TABELAS AUXILIARES'!$E$8:$E$13,'TABELAS AUXILIARES'!$F$8:$F$13), "Preencha o campo")</f>
        <v>Preencha o campo</v>
      </c>
      <c r="F27" s="145"/>
      <c r="G27" s="145"/>
      <c r="H27" s="2">
        <f>_xlfn.XLOOKUP(D27, FORM3GERAL!$C$7:$C$317,FORM3GERAL!$P$7:$P$317)</f>
        <v>1</v>
      </c>
      <c r="I27" s="2" t="str">
        <f ca="1">_xlfn.XLOOKUP(D27, FORM3GERAL!$C$7:$C$317,FORM3GERAL!$L$7:$L$317)</f>
        <v>Atrasado</v>
      </c>
      <c r="J27" s="1">
        <f t="shared" ca="1" si="0"/>
        <v>0</v>
      </c>
    </row>
    <row r="28" spans="2:10">
      <c r="B28" s="136">
        <v>20</v>
      </c>
      <c r="C28" s="136"/>
      <c r="D28" s="146" t="s">
        <v>876</v>
      </c>
      <c r="E28" s="166" t="str">
        <f>IFERROR(_xlfn.XLOOKUP(_xlfn.XLOOKUP(D28,FORM2.4!$B$10:$B$179,FORM2.4!$F$10:$F$179),'TABELAS AUXILIARES'!$E$8:$E$13,'TABELAS AUXILIARES'!$F$8:$F$13), "Preencha o campo")</f>
        <v>Preencha o campo</v>
      </c>
      <c r="F28" s="145"/>
      <c r="G28" s="145"/>
      <c r="H28" s="2">
        <f>_xlfn.XLOOKUP(D28, FORM3GERAL!$C$7:$C$317,FORM3GERAL!$P$7:$P$317)</f>
        <v>1</v>
      </c>
      <c r="I28" s="2" t="str">
        <f ca="1">_xlfn.XLOOKUP(D28, FORM3GERAL!$C$7:$C$317,FORM3GERAL!$L$7:$L$317)</f>
        <v>Atrasado</v>
      </c>
      <c r="J28" s="1">
        <f t="shared" ca="1" si="0"/>
        <v>0</v>
      </c>
    </row>
    <row r="29" spans="2:10">
      <c r="B29" s="136">
        <v>20</v>
      </c>
      <c r="C29" s="136"/>
      <c r="D29" s="146" t="s">
        <v>878</v>
      </c>
      <c r="E29" s="166" t="str">
        <f>IFERROR(_xlfn.XLOOKUP(_xlfn.XLOOKUP(D29,FORM2.4!$B$10:$B$179,FORM2.4!$F$10:$F$179),'TABELAS AUXILIARES'!$E$8:$E$13,'TABELAS AUXILIARES'!$F$8:$F$13), "Preencha o campo")</f>
        <v>Preencha o campo</v>
      </c>
      <c r="F29" s="145"/>
      <c r="G29" s="145"/>
      <c r="H29" s="2">
        <f>_xlfn.XLOOKUP(D29, FORM3GERAL!$C$7:$C$317,FORM3GERAL!$P$7:$P$317)</f>
        <v>1</v>
      </c>
      <c r="I29" s="2" t="str">
        <f ca="1">_xlfn.XLOOKUP(D29, FORM3GERAL!$C$7:$C$317,FORM3GERAL!$L$7:$L$317)</f>
        <v>Atrasado</v>
      </c>
      <c r="J29" s="1">
        <f t="shared" ca="1" si="0"/>
        <v>0</v>
      </c>
    </row>
    <row r="30" spans="2:10">
      <c r="B30" s="136">
        <v>20</v>
      </c>
      <c r="C30" s="136"/>
      <c r="D30" s="146" t="s">
        <v>880</v>
      </c>
      <c r="E30" s="166" t="str">
        <f>IFERROR(_xlfn.XLOOKUP(_xlfn.XLOOKUP(D30,FORM2.4!$B$10:$B$179,FORM2.4!$F$10:$F$179),'TABELAS AUXILIARES'!$E$8:$E$13,'TABELAS AUXILIARES'!$F$8:$F$13), "Preencha o campo")</f>
        <v>Preencha o campo</v>
      </c>
      <c r="F30" s="145"/>
      <c r="G30" s="145"/>
      <c r="H30" s="2">
        <f>_xlfn.XLOOKUP(D30, FORM3GERAL!$C$7:$C$317,FORM3GERAL!$P$7:$P$317)</f>
        <v>1</v>
      </c>
      <c r="I30" s="2" t="str">
        <f ca="1">_xlfn.XLOOKUP(D30, FORM3GERAL!$C$7:$C$317,FORM3GERAL!$L$7:$L$317)</f>
        <v>Atrasado</v>
      </c>
      <c r="J30" s="1">
        <f t="shared" ca="1" si="0"/>
        <v>0</v>
      </c>
    </row>
    <row r="31" spans="2:10">
      <c r="B31" s="136">
        <v>20</v>
      </c>
      <c r="C31" s="136"/>
      <c r="D31" s="146" t="s">
        <v>882</v>
      </c>
      <c r="E31" s="166" t="str">
        <f>IFERROR(_xlfn.XLOOKUP(_xlfn.XLOOKUP(D31,FORM2.4!$B$10:$B$179,FORM2.4!$F$10:$F$179),'TABELAS AUXILIARES'!$E$8:$E$13,'TABELAS AUXILIARES'!$F$8:$F$13), "Preencha o campo")</f>
        <v>Preencha o campo</v>
      </c>
      <c r="F31" s="145"/>
      <c r="G31" s="145"/>
      <c r="H31" s="2">
        <f>_xlfn.XLOOKUP(D31, FORM3GERAL!$C$7:$C$317,FORM3GERAL!$P$7:$P$317)</f>
        <v>1</v>
      </c>
      <c r="I31" s="2" t="str">
        <f ca="1">_xlfn.XLOOKUP(D31, FORM3GERAL!$C$7:$C$317,FORM3GERAL!$L$7:$L$317)</f>
        <v>Atrasado</v>
      </c>
      <c r="J31" s="1">
        <f t="shared" ca="1" si="0"/>
        <v>0</v>
      </c>
    </row>
    <row r="32" spans="2:10">
      <c r="B32" s="136">
        <v>20</v>
      </c>
      <c r="C32" s="136"/>
      <c r="D32" s="146" t="s">
        <v>884</v>
      </c>
      <c r="E32" s="166" t="str">
        <f>IFERROR(_xlfn.XLOOKUP(_xlfn.XLOOKUP(D32,FORM2.4!$B$10:$B$179,FORM2.4!$F$10:$F$179),'TABELAS AUXILIARES'!$E$8:$E$13,'TABELAS AUXILIARES'!$F$8:$F$13), "Preencha o campo")</f>
        <v>Preencha o campo</v>
      </c>
      <c r="F32" s="145"/>
      <c r="G32" s="145"/>
      <c r="H32" s="2">
        <f>_xlfn.XLOOKUP(D32, FORM3GERAL!$C$7:$C$317,FORM3GERAL!$P$7:$P$317)</f>
        <v>1</v>
      </c>
      <c r="I32" s="2" t="str">
        <f ca="1">_xlfn.XLOOKUP(D32, FORM3GERAL!$C$7:$C$317,FORM3GERAL!$L$7:$L$317)</f>
        <v>Atrasado</v>
      </c>
      <c r="J32" s="1">
        <f t="shared" ca="1" si="0"/>
        <v>0</v>
      </c>
    </row>
    <row r="33" spans="2:10">
      <c r="B33" s="136">
        <v>20</v>
      </c>
      <c r="C33" s="136"/>
      <c r="D33" s="146" t="s">
        <v>886</v>
      </c>
      <c r="E33" s="166" t="str">
        <f>IFERROR(_xlfn.XLOOKUP(_xlfn.XLOOKUP(D33,FORM2.4!$B$10:$B$179,FORM2.4!$F$10:$F$179),'TABELAS AUXILIARES'!$E$8:$E$13,'TABELAS AUXILIARES'!$F$8:$F$13), "Preencha o campo")</f>
        <v>Preencha o campo</v>
      </c>
      <c r="F33" s="145"/>
      <c r="G33" s="145"/>
      <c r="H33" s="2">
        <f>_xlfn.XLOOKUP(D33, FORM3GERAL!$C$7:$C$317,FORM3GERAL!$P$7:$P$317)</f>
        <v>1</v>
      </c>
      <c r="I33" s="2" t="str">
        <f ca="1">_xlfn.XLOOKUP(D33, FORM3GERAL!$C$7:$C$317,FORM3GERAL!$L$7:$L$317)</f>
        <v>Atrasado</v>
      </c>
      <c r="J33" s="1">
        <f t="shared" ca="1" si="0"/>
        <v>0</v>
      </c>
    </row>
    <row r="34" spans="2:10">
      <c r="B34" s="136">
        <v>20</v>
      </c>
      <c r="C34" s="136"/>
      <c r="D34" s="146" t="s">
        <v>888</v>
      </c>
      <c r="E34" s="166" t="str">
        <f>IFERROR(_xlfn.XLOOKUP(_xlfn.XLOOKUP(D34,FORM2.4!$B$10:$B$179,FORM2.4!$F$10:$F$179),'TABELAS AUXILIARES'!$E$8:$E$13,'TABELAS AUXILIARES'!$F$8:$F$13), "Preencha o campo")</f>
        <v>Preencha o campo</v>
      </c>
      <c r="F34" s="145"/>
      <c r="G34" s="145"/>
      <c r="H34" s="2">
        <f>_xlfn.XLOOKUP(D34, FORM3GERAL!$C$7:$C$317,FORM3GERAL!$P$7:$P$317)</f>
        <v>1</v>
      </c>
      <c r="I34" s="2" t="str">
        <f ca="1">_xlfn.XLOOKUP(D34, FORM3GERAL!$C$7:$C$317,FORM3GERAL!$L$7:$L$317)</f>
        <v>Atrasado</v>
      </c>
      <c r="J34" s="1">
        <f t="shared" ca="1" si="0"/>
        <v>0</v>
      </c>
    </row>
    <row r="35" spans="2:10">
      <c r="B35" s="141">
        <v>21</v>
      </c>
      <c r="C35" s="144" t="str">
        <f>FORM2.4!H39</f>
        <v>Selecione sua Resposta</v>
      </c>
      <c r="D35" s="148" t="s">
        <v>891</v>
      </c>
      <c r="E35" s="143" t="str">
        <f>IFERROR(_xlfn.XLOOKUP(_xlfn.XLOOKUP(D35,FORM2.4!$B$10:$B$179,FORM2.4!$F$10:$F$179),'TABELAS AUXILIARES'!$E$8:$E$13,'TABELAS AUXILIARES'!$F$8:$F$13), "Preencha o campo")</f>
        <v>Preencha o campo</v>
      </c>
      <c r="F35" s="164" t="str">
        <f>IFERROR(IF(COUNTIF(E35:E44,"Preencha o campo")&gt;0, "Por favor preencha todas as medidas e controles",(SUMIF(E35:E44,"&gt;=0")/(COUNTA(E35:E44)-COUNTIF(E35:E44,'TABELAS AUXILIARES'!$F$13))/2)*(1+C35*1/5)), "Preencha todos os campos")</f>
        <v>Por favor preencha todas as medidas e controles</v>
      </c>
      <c r="G35" s="164"/>
      <c r="H35" s="138">
        <f>_xlfn.XLOOKUP(D35, FORM3GERAL!$C$7:$C$317,FORM3GERAL!$P$7:$P$317)</f>
        <v>1</v>
      </c>
      <c r="I35" s="138" t="str">
        <f ca="1">_xlfn.XLOOKUP(D35, FORM3GERAL!$C$7:$C$317,FORM3GERAL!$L$7:$L$317)</f>
        <v>Atrasado</v>
      </c>
      <c r="J35" s="138">
        <f t="shared" ca="1" si="0"/>
        <v>0</v>
      </c>
    </row>
    <row r="36" spans="2:10">
      <c r="B36" s="136">
        <v>21</v>
      </c>
      <c r="D36" s="146" t="s">
        <v>894</v>
      </c>
      <c r="E36" s="166" t="str">
        <f>IFERROR(_xlfn.XLOOKUP(_xlfn.XLOOKUP(D36,FORM2.4!$B$10:$B$179,FORM2.4!$F$10:$F$179),'TABELAS AUXILIARES'!$E$8:$E$13,'TABELAS AUXILIARES'!$F$8:$F$13), "Preencha o campo")</f>
        <v>Preencha o campo</v>
      </c>
      <c r="F36" s="145"/>
      <c r="G36" s="145"/>
      <c r="H36" s="2">
        <f>_xlfn.XLOOKUP(D36, FORM3GERAL!$C$7:$C$317,FORM3GERAL!$P$7:$P$317)</f>
        <v>1</v>
      </c>
      <c r="I36" s="2" t="str">
        <f ca="1">_xlfn.XLOOKUP(D36, FORM3GERAL!$C$7:$C$317,FORM3GERAL!$L$7:$L$317)</f>
        <v>Atrasado</v>
      </c>
      <c r="J36" s="1">
        <f t="shared" ca="1" si="0"/>
        <v>0</v>
      </c>
    </row>
    <row r="37" spans="2:10">
      <c r="B37" s="136">
        <v>21</v>
      </c>
      <c r="C37" s="136"/>
      <c r="D37" s="146" t="s">
        <v>896</v>
      </c>
      <c r="E37" s="166" t="str">
        <f>IFERROR(_xlfn.XLOOKUP(_xlfn.XLOOKUP(D37,FORM2.4!$B$10:$B$179,FORM2.4!$F$10:$F$179),'TABELAS AUXILIARES'!$E$8:$E$13,'TABELAS AUXILIARES'!$F$8:$F$13), "Preencha o campo")</f>
        <v>Preencha o campo</v>
      </c>
      <c r="F37" s="145"/>
      <c r="G37" s="145"/>
      <c r="H37" s="2">
        <f>_xlfn.XLOOKUP(D37, FORM3GERAL!$C$7:$C$317,FORM3GERAL!$P$7:$P$317)</f>
        <v>1</v>
      </c>
      <c r="I37" s="2" t="str">
        <f ca="1">_xlfn.XLOOKUP(D37, FORM3GERAL!$C$7:$C$317,FORM3GERAL!$L$7:$L$317)</f>
        <v>Atrasado</v>
      </c>
      <c r="J37" s="1">
        <f t="shared" ca="1" si="0"/>
        <v>0</v>
      </c>
    </row>
    <row r="38" spans="2:10">
      <c r="B38" s="136">
        <v>21</v>
      </c>
      <c r="C38" s="136"/>
      <c r="D38" s="146" t="s">
        <v>898</v>
      </c>
      <c r="E38" s="166" t="str">
        <f>IFERROR(_xlfn.XLOOKUP(_xlfn.XLOOKUP(D38,FORM2.4!$B$10:$B$179,FORM2.4!$F$10:$F$179),'TABELAS AUXILIARES'!$E$8:$E$13,'TABELAS AUXILIARES'!$F$8:$F$13), "Preencha o campo")</f>
        <v>Preencha o campo</v>
      </c>
      <c r="F38" s="145"/>
      <c r="G38" s="145"/>
      <c r="H38" s="2">
        <f>_xlfn.XLOOKUP(D38, FORM3GERAL!$C$7:$C$317,FORM3GERAL!$P$7:$P$317)</f>
        <v>1</v>
      </c>
      <c r="I38" s="2" t="str">
        <f ca="1">_xlfn.XLOOKUP(D38, FORM3GERAL!$C$7:$C$317,FORM3GERAL!$L$7:$L$317)</f>
        <v>Atrasado</v>
      </c>
      <c r="J38" s="1">
        <f t="shared" ca="1" si="0"/>
        <v>0</v>
      </c>
    </row>
    <row r="39" spans="2:10">
      <c r="B39" s="136">
        <v>21</v>
      </c>
      <c r="C39" s="136"/>
      <c r="D39" s="146" t="s">
        <v>900</v>
      </c>
      <c r="E39" s="166" t="str">
        <f>IFERROR(_xlfn.XLOOKUP(_xlfn.XLOOKUP(D39,FORM2.4!$B$10:$B$179,FORM2.4!$F$10:$F$179),'TABELAS AUXILIARES'!$E$8:$E$13,'TABELAS AUXILIARES'!$F$8:$F$13), "Preencha o campo")</f>
        <v>Preencha o campo</v>
      </c>
      <c r="F39" s="145"/>
      <c r="G39" s="145"/>
      <c r="H39" s="2">
        <f>_xlfn.XLOOKUP(D39, FORM3GERAL!$C$7:$C$317,FORM3GERAL!$P$7:$P$317)</f>
        <v>0</v>
      </c>
      <c r="I39" s="2" t="str">
        <f ca="1">_xlfn.XLOOKUP(D39, FORM3GERAL!$C$7:$C$317,FORM3GERAL!$L$7:$L$317)</f>
        <v>Atrasado</v>
      </c>
      <c r="J39" s="1">
        <f t="shared" si="0"/>
        <v>0</v>
      </c>
    </row>
    <row r="40" spans="2:10">
      <c r="B40" s="136">
        <v>21</v>
      </c>
      <c r="C40" s="136"/>
      <c r="D40" s="146" t="s">
        <v>902</v>
      </c>
      <c r="E40" s="166" t="str">
        <f>IFERROR(_xlfn.XLOOKUP(_xlfn.XLOOKUP(D40,FORM2.4!$B$10:$B$179,FORM2.4!$F$10:$F$179),'TABELAS AUXILIARES'!$E$8:$E$13,'TABELAS AUXILIARES'!$F$8:$F$13), "Preencha o campo")</f>
        <v>Preencha o campo</v>
      </c>
      <c r="F40" s="145"/>
      <c r="G40" s="145"/>
      <c r="H40" s="2">
        <f>_xlfn.XLOOKUP(D40, FORM3GERAL!$C$7:$C$317,FORM3GERAL!$P$7:$P$317)</f>
        <v>1</v>
      </c>
      <c r="I40" s="2" t="str">
        <f ca="1">_xlfn.XLOOKUP(D40, FORM3GERAL!$C$7:$C$317,FORM3GERAL!$L$7:$L$317)</f>
        <v>Atrasado</v>
      </c>
      <c r="J40" s="1">
        <f t="shared" ca="1" si="0"/>
        <v>0</v>
      </c>
    </row>
    <row r="41" spans="2:10">
      <c r="B41" s="136">
        <v>21</v>
      </c>
      <c r="C41" s="136"/>
      <c r="D41" s="146" t="s">
        <v>904</v>
      </c>
      <c r="E41" s="166" t="str">
        <f>IFERROR(_xlfn.XLOOKUP(_xlfn.XLOOKUP(D41,FORM2.4!$B$10:$B$179,FORM2.4!$F$10:$F$179),'TABELAS AUXILIARES'!$E$8:$E$13,'TABELAS AUXILIARES'!$F$8:$F$13), "Preencha o campo")</f>
        <v>Preencha o campo</v>
      </c>
      <c r="F41" s="145"/>
      <c r="G41" s="145"/>
      <c r="H41" s="2">
        <f>_xlfn.XLOOKUP(D41, FORM3GERAL!$C$7:$C$317,FORM3GERAL!$P$7:$P$317)</f>
        <v>1</v>
      </c>
      <c r="I41" s="2" t="str">
        <f ca="1">_xlfn.XLOOKUP(D41, FORM3GERAL!$C$7:$C$317,FORM3GERAL!$L$7:$L$317)</f>
        <v>Atrasado</v>
      </c>
      <c r="J41" s="1">
        <f t="shared" ca="1" si="0"/>
        <v>0</v>
      </c>
    </row>
    <row r="42" spans="2:10">
      <c r="B42" s="136">
        <v>21</v>
      </c>
      <c r="C42" s="136"/>
      <c r="D42" s="146" t="s">
        <v>906</v>
      </c>
      <c r="E42" s="166" t="str">
        <f>IFERROR(_xlfn.XLOOKUP(_xlfn.XLOOKUP(D42,FORM2.4!$B$10:$B$179,FORM2.4!$F$10:$F$179),'TABELAS AUXILIARES'!$E$8:$E$13,'TABELAS AUXILIARES'!$F$8:$F$13), "Preencha o campo")</f>
        <v>Preencha o campo</v>
      </c>
      <c r="F42" s="145"/>
      <c r="G42" s="145"/>
      <c r="H42" s="2">
        <f>_xlfn.XLOOKUP(D42, FORM3GERAL!$C$7:$C$317,FORM3GERAL!$P$7:$P$317)</f>
        <v>0</v>
      </c>
      <c r="I42" s="2" t="str">
        <f ca="1">_xlfn.XLOOKUP(D42, FORM3GERAL!$C$7:$C$317,FORM3GERAL!$L$7:$L$317)</f>
        <v>Atrasado</v>
      </c>
      <c r="J42" s="1">
        <f t="shared" si="0"/>
        <v>0</v>
      </c>
    </row>
    <row r="43" spans="2:10">
      <c r="B43" s="136">
        <v>21</v>
      </c>
      <c r="C43" s="136"/>
      <c r="D43" s="146" t="s">
        <v>908</v>
      </c>
      <c r="E43" s="166" t="str">
        <f>IFERROR(_xlfn.XLOOKUP(_xlfn.XLOOKUP(D43,FORM2.4!$B$10:$B$179,FORM2.4!$F$10:$F$179),'TABELAS AUXILIARES'!$E$8:$E$13,'TABELAS AUXILIARES'!$F$8:$F$13), "Preencha o campo")</f>
        <v>Preencha o campo</v>
      </c>
      <c r="F43" s="145"/>
      <c r="G43" s="145"/>
      <c r="H43" s="2">
        <f>_xlfn.XLOOKUP(D43, FORM3GERAL!$C$7:$C$317,FORM3GERAL!$P$7:$P$317)</f>
        <v>0</v>
      </c>
      <c r="I43" s="2" t="str">
        <f ca="1">_xlfn.XLOOKUP(D43, FORM3GERAL!$C$7:$C$317,FORM3GERAL!$L$7:$L$317)</f>
        <v>Atrasado</v>
      </c>
      <c r="J43" s="1">
        <f t="shared" si="0"/>
        <v>0</v>
      </c>
    </row>
    <row r="44" spans="2:10">
      <c r="B44" s="136">
        <v>21</v>
      </c>
      <c r="C44" s="136"/>
      <c r="D44" s="146" t="s">
        <v>910</v>
      </c>
      <c r="E44" s="166" t="str">
        <f>IFERROR(_xlfn.XLOOKUP(_xlfn.XLOOKUP(D44,FORM2.4!$B$10:$B$179,FORM2.4!$F$10:$F$179),'TABELAS AUXILIARES'!$E$8:$E$13,'TABELAS AUXILIARES'!$F$8:$F$13), "Preencha o campo")</f>
        <v>Preencha o campo</v>
      </c>
      <c r="F44" s="145"/>
      <c r="G44" s="145"/>
      <c r="H44" s="2">
        <f>_xlfn.XLOOKUP(D44, FORM3GERAL!$C$7:$C$317,FORM3GERAL!$P$7:$P$317)</f>
        <v>0</v>
      </c>
      <c r="I44" s="2" t="str">
        <f ca="1">_xlfn.XLOOKUP(D44, FORM3GERAL!$C$7:$C$317,FORM3GERAL!$L$7:$L$317)</f>
        <v>Atrasado</v>
      </c>
      <c r="J44" s="1">
        <f t="shared" si="0"/>
        <v>0</v>
      </c>
    </row>
    <row r="45" spans="2:10">
      <c r="B45" s="141">
        <v>22</v>
      </c>
      <c r="C45" s="144" t="str">
        <f>FORM2.4!H50</f>
        <v>Selecione sua Resposta</v>
      </c>
      <c r="D45" s="148" t="s">
        <v>913</v>
      </c>
      <c r="E45" s="143" t="str">
        <f>IFERROR(_xlfn.XLOOKUP(_xlfn.XLOOKUP(D45,FORM2.4!$B$10:$B$179,FORM2.4!$F$10:$F$179),'TABELAS AUXILIARES'!$E$8:$E$13,'TABELAS AUXILIARES'!$F$8:$F$13), "Preencha o campo")</f>
        <v>Preencha o campo</v>
      </c>
      <c r="F45" s="164" t="str">
        <f>IFERROR(IF(COUNTIF(E45:E56,"Preencha o campo")&gt;0, "Por favor preencha todas as medidas e controles",(SUMIF(E45:E56,"&gt;=0")/(COUNTA(E45:E56)-COUNTIF(E45:E56,'TABELAS AUXILIARES'!$F$13))/2)*(1+C45*1/5)), "Preencha todos os campos")</f>
        <v>Por favor preencha todas as medidas e controles</v>
      </c>
      <c r="G45" s="164"/>
      <c r="H45" s="138">
        <f>_xlfn.XLOOKUP(D45, FORM3GERAL!$C$7:$C$317,FORM3GERAL!$P$7:$P$317)</f>
        <v>1</v>
      </c>
      <c r="I45" s="138" t="str">
        <f ca="1">_xlfn.XLOOKUP(D45, FORM3GERAL!$C$7:$C$317,FORM3GERAL!$L$7:$L$317)</f>
        <v>Atrasado</v>
      </c>
      <c r="J45" s="138">
        <f t="shared" ca="1" si="0"/>
        <v>0</v>
      </c>
    </row>
    <row r="46" spans="2:10">
      <c r="B46" s="136">
        <v>22</v>
      </c>
      <c r="D46" s="146" t="s">
        <v>915</v>
      </c>
      <c r="E46" s="166" t="str">
        <f>IFERROR(_xlfn.XLOOKUP(_xlfn.XLOOKUP(D46,FORM2.4!$B$10:$B$179,FORM2.4!$F$10:$F$179),'TABELAS AUXILIARES'!$E$8:$E$13,'TABELAS AUXILIARES'!$F$8:$F$13), "Preencha o campo")</f>
        <v>Preencha o campo</v>
      </c>
      <c r="F46" s="145"/>
      <c r="G46" s="145"/>
      <c r="H46" s="2">
        <f>_xlfn.XLOOKUP(D46, FORM3GERAL!$C$7:$C$317,FORM3GERAL!$P$7:$P$317)</f>
        <v>1</v>
      </c>
      <c r="I46" s="2" t="str">
        <f ca="1">_xlfn.XLOOKUP(D46, FORM3GERAL!$C$7:$C$317,FORM3GERAL!$L$7:$L$317)</f>
        <v>Atrasado</v>
      </c>
      <c r="J46" s="1">
        <f t="shared" ca="1" si="0"/>
        <v>0</v>
      </c>
    </row>
    <row r="47" spans="2:10">
      <c r="B47" s="136">
        <v>22</v>
      </c>
      <c r="C47" s="136"/>
      <c r="D47" s="146" t="s">
        <v>917</v>
      </c>
      <c r="E47" s="166" t="str">
        <f>IFERROR(_xlfn.XLOOKUP(_xlfn.XLOOKUP(D47,FORM2.4!$B$10:$B$179,FORM2.4!$F$10:$F$179),'TABELAS AUXILIARES'!$E$8:$E$13,'TABELAS AUXILIARES'!$F$8:$F$13), "Preencha o campo")</f>
        <v>Preencha o campo</v>
      </c>
      <c r="F47" s="145"/>
      <c r="G47" s="145"/>
      <c r="H47" s="2">
        <f>_xlfn.XLOOKUP(D47, FORM3GERAL!$C$7:$C$317,FORM3GERAL!$P$7:$P$317)</f>
        <v>0</v>
      </c>
      <c r="I47" s="2" t="str">
        <f ca="1">_xlfn.XLOOKUP(D47, FORM3GERAL!$C$7:$C$317,FORM3GERAL!$L$7:$L$317)</f>
        <v>Atrasado</v>
      </c>
      <c r="J47" s="1">
        <f t="shared" si="0"/>
        <v>0</v>
      </c>
    </row>
    <row r="48" spans="2:10">
      <c r="B48" s="136">
        <v>22</v>
      </c>
      <c r="C48" s="136"/>
      <c r="D48" s="146" t="s">
        <v>919</v>
      </c>
      <c r="E48" s="166" t="str">
        <f>IFERROR(_xlfn.XLOOKUP(_xlfn.XLOOKUP(D48,FORM2.4!$B$10:$B$179,FORM2.4!$F$10:$F$179),'TABELAS AUXILIARES'!$E$8:$E$13,'TABELAS AUXILIARES'!$F$8:$F$13), "Preencha o campo")</f>
        <v>Preencha o campo</v>
      </c>
      <c r="F48" s="145"/>
      <c r="G48" s="145"/>
      <c r="H48" s="2">
        <f>_xlfn.XLOOKUP(D48, FORM3GERAL!$C$7:$C$317,FORM3GERAL!$P$7:$P$317)</f>
        <v>1</v>
      </c>
      <c r="I48" s="2" t="str">
        <f ca="1">_xlfn.XLOOKUP(D48, FORM3GERAL!$C$7:$C$317,FORM3GERAL!$L$7:$L$317)</f>
        <v>Atrasado</v>
      </c>
      <c r="J48" s="1">
        <f t="shared" ca="1" si="0"/>
        <v>0</v>
      </c>
    </row>
    <row r="49" spans="2:10">
      <c r="B49" s="136">
        <v>22</v>
      </c>
      <c r="C49" s="136"/>
      <c r="D49" s="146" t="s">
        <v>921</v>
      </c>
      <c r="E49" s="166" t="str">
        <f>IFERROR(_xlfn.XLOOKUP(_xlfn.XLOOKUP(D49,FORM2.4!$B$10:$B$179,FORM2.4!$F$10:$F$179),'TABELAS AUXILIARES'!$E$8:$E$13,'TABELAS AUXILIARES'!$F$8:$F$13), "Preencha o campo")</f>
        <v>Preencha o campo</v>
      </c>
      <c r="F49" s="145"/>
      <c r="G49" s="145"/>
      <c r="H49" s="2">
        <f>_xlfn.XLOOKUP(D49, FORM3GERAL!$C$7:$C$317,FORM3GERAL!$P$7:$P$317)</f>
        <v>1</v>
      </c>
      <c r="I49" s="2" t="str">
        <f ca="1">_xlfn.XLOOKUP(D49, FORM3GERAL!$C$7:$C$317,FORM3GERAL!$L$7:$L$317)</f>
        <v>Atrasado</v>
      </c>
      <c r="J49" s="1">
        <f t="shared" ca="1" si="0"/>
        <v>0</v>
      </c>
    </row>
    <row r="50" spans="2:10">
      <c r="B50" s="136">
        <v>22</v>
      </c>
      <c r="C50" s="136"/>
      <c r="D50" s="146" t="s">
        <v>923</v>
      </c>
      <c r="E50" s="166" t="str">
        <f>IFERROR(_xlfn.XLOOKUP(_xlfn.XLOOKUP(D50,FORM2.4!$B$10:$B$179,FORM2.4!$F$10:$F$179),'TABELAS AUXILIARES'!$E$8:$E$13,'TABELAS AUXILIARES'!$F$8:$F$13), "Preencha o campo")</f>
        <v>Preencha o campo</v>
      </c>
      <c r="F50" s="145"/>
      <c r="G50" s="145"/>
      <c r="H50" s="2">
        <f>_xlfn.XLOOKUP(D50, FORM3GERAL!$C$7:$C$317,FORM3GERAL!$P$7:$P$317)</f>
        <v>1</v>
      </c>
      <c r="I50" s="2" t="str">
        <f ca="1">_xlfn.XLOOKUP(D50, FORM3GERAL!$C$7:$C$317,FORM3GERAL!$L$7:$L$317)</f>
        <v>Atrasado</v>
      </c>
      <c r="J50" s="1">
        <f t="shared" ca="1" si="0"/>
        <v>0</v>
      </c>
    </row>
    <row r="51" spans="2:10">
      <c r="B51" s="136">
        <v>22</v>
      </c>
      <c r="C51" s="136"/>
      <c r="D51" s="146" t="s">
        <v>925</v>
      </c>
      <c r="E51" s="166" t="str">
        <f>IFERROR(_xlfn.XLOOKUP(_xlfn.XLOOKUP(D51,FORM2.4!$B$10:$B$179,FORM2.4!$F$10:$F$179),'TABELAS AUXILIARES'!$E$8:$E$13,'TABELAS AUXILIARES'!$F$8:$F$13), "Preencha o campo")</f>
        <v>Preencha o campo</v>
      </c>
      <c r="F51" s="145"/>
      <c r="G51" s="145"/>
      <c r="H51" s="2">
        <f>_xlfn.XLOOKUP(D51, FORM3GERAL!$C$7:$C$317,FORM3GERAL!$P$7:$P$317)</f>
        <v>1</v>
      </c>
      <c r="I51" s="2" t="str">
        <f ca="1">_xlfn.XLOOKUP(D51, FORM3GERAL!$C$7:$C$317,FORM3GERAL!$L$7:$L$317)</f>
        <v>Atrasado</v>
      </c>
      <c r="J51" s="1">
        <f t="shared" ca="1" si="0"/>
        <v>0</v>
      </c>
    </row>
    <row r="52" spans="2:10">
      <c r="B52" s="136">
        <v>22</v>
      </c>
      <c r="C52" s="136"/>
      <c r="D52" s="146" t="s">
        <v>927</v>
      </c>
      <c r="E52" s="166" t="str">
        <f>IFERROR(_xlfn.XLOOKUP(_xlfn.XLOOKUP(D52,FORM2.4!$B$10:$B$179,FORM2.4!$F$10:$F$179),'TABELAS AUXILIARES'!$E$8:$E$13,'TABELAS AUXILIARES'!$F$8:$F$13), "Preencha o campo")</f>
        <v>Preencha o campo</v>
      </c>
      <c r="F52" s="145"/>
      <c r="G52" s="145"/>
      <c r="H52" s="2">
        <f>_xlfn.XLOOKUP(D52, FORM3GERAL!$C$7:$C$317,FORM3GERAL!$P$7:$P$317)</f>
        <v>1</v>
      </c>
      <c r="I52" s="2" t="str">
        <f ca="1">_xlfn.XLOOKUP(D52, FORM3GERAL!$C$7:$C$317,FORM3GERAL!$L$7:$L$317)</f>
        <v>Atrasado</v>
      </c>
      <c r="J52" s="1">
        <f t="shared" ca="1" si="0"/>
        <v>0</v>
      </c>
    </row>
    <row r="53" spans="2:10">
      <c r="B53" s="136">
        <v>22</v>
      </c>
      <c r="C53" s="136"/>
      <c r="D53" s="146" t="s">
        <v>929</v>
      </c>
      <c r="E53" s="166" t="str">
        <f>IFERROR(_xlfn.XLOOKUP(_xlfn.XLOOKUP(D53,FORM2.4!$B$10:$B$179,FORM2.4!$F$10:$F$179),'TABELAS AUXILIARES'!$E$8:$E$13,'TABELAS AUXILIARES'!$F$8:$F$13), "Preencha o campo")</f>
        <v>Preencha o campo</v>
      </c>
      <c r="F53" s="145"/>
      <c r="G53" s="145"/>
      <c r="H53" s="2">
        <f>_xlfn.XLOOKUP(D53, FORM3GERAL!$C$7:$C$317,FORM3GERAL!$P$7:$P$317)</f>
        <v>0</v>
      </c>
      <c r="I53" s="2" t="str">
        <f ca="1">_xlfn.XLOOKUP(D53, FORM3GERAL!$C$7:$C$317,FORM3GERAL!$L$7:$L$317)</f>
        <v>Atrasado</v>
      </c>
      <c r="J53" s="1">
        <f t="shared" si="0"/>
        <v>0</v>
      </c>
    </row>
    <row r="54" spans="2:10">
      <c r="B54" s="136">
        <v>22</v>
      </c>
      <c r="C54" s="136"/>
      <c r="D54" s="146" t="s">
        <v>931</v>
      </c>
      <c r="E54" s="166" t="str">
        <f>IFERROR(_xlfn.XLOOKUP(_xlfn.XLOOKUP(D54,FORM2.4!$B$10:$B$179,FORM2.4!$F$10:$F$179),'TABELAS AUXILIARES'!$E$8:$E$13,'TABELAS AUXILIARES'!$F$8:$F$13), "Preencha o campo")</f>
        <v>Preencha o campo</v>
      </c>
      <c r="F54" s="145"/>
      <c r="G54" s="145"/>
      <c r="H54" s="2">
        <f>_xlfn.XLOOKUP(D54, FORM3GERAL!$C$7:$C$317,FORM3GERAL!$P$7:$P$317)</f>
        <v>1</v>
      </c>
      <c r="I54" s="2" t="str">
        <f ca="1">_xlfn.XLOOKUP(D54, FORM3GERAL!$C$7:$C$317,FORM3GERAL!$L$7:$L$317)</f>
        <v>Atrasado</v>
      </c>
      <c r="J54" s="1">
        <f t="shared" ca="1" si="0"/>
        <v>0</v>
      </c>
    </row>
    <row r="55" spans="2:10">
      <c r="B55" s="136">
        <v>22</v>
      </c>
      <c r="C55" s="136"/>
      <c r="D55" s="146" t="s">
        <v>933</v>
      </c>
      <c r="E55" s="166" t="str">
        <f>IFERROR(_xlfn.XLOOKUP(_xlfn.XLOOKUP(D55,FORM2.4!$B$10:$B$179,FORM2.4!$F$10:$F$179),'TABELAS AUXILIARES'!$E$8:$E$13,'TABELAS AUXILIARES'!$F$8:$F$13), "Preencha o campo")</f>
        <v>Preencha o campo</v>
      </c>
      <c r="F55" s="145"/>
      <c r="G55" s="145"/>
      <c r="H55" s="2">
        <f>_xlfn.XLOOKUP(D55, FORM3GERAL!$C$7:$C$317,FORM3GERAL!$P$7:$P$317)</f>
        <v>1</v>
      </c>
      <c r="I55" s="2" t="str">
        <f ca="1">_xlfn.XLOOKUP(D55, FORM3GERAL!$C$7:$C$317,FORM3GERAL!$L$7:$L$317)</f>
        <v>Atrasado</v>
      </c>
      <c r="J55" s="1">
        <f t="shared" ca="1" si="0"/>
        <v>0</v>
      </c>
    </row>
    <row r="56" spans="2:10">
      <c r="B56" s="136">
        <v>22</v>
      </c>
      <c r="C56" s="136"/>
      <c r="D56" s="146" t="s">
        <v>935</v>
      </c>
      <c r="E56" s="166" t="str">
        <f>IFERROR(_xlfn.XLOOKUP(_xlfn.XLOOKUP(D56,FORM2.4!$B$10:$B$179,FORM2.4!$F$10:$F$179),'TABELAS AUXILIARES'!$E$8:$E$13,'TABELAS AUXILIARES'!$F$8:$F$13), "Preencha o campo")</f>
        <v>Preencha o campo</v>
      </c>
      <c r="F56" s="145"/>
      <c r="G56" s="145"/>
      <c r="H56" s="2">
        <f>_xlfn.XLOOKUP(D56, FORM3GERAL!$C$7:$C$317,FORM3GERAL!$P$7:$P$317)</f>
        <v>0</v>
      </c>
      <c r="I56" s="2" t="str">
        <f ca="1">_xlfn.XLOOKUP(D56, FORM3GERAL!$C$7:$C$317,FORM3GERAL!$L$7:$L$317)</f>
        <v>Atrasado</v>
      </c>
      <c r="J56" s="1">
        <f t="shared" si="0"/>
        <v>0</v>
      </c>
    </row>
    <row r="57" spans="2:10">
      <c r="B57" s="141">
        <v>23</v>
      </c>
      <c r="C57" s="144" t="str">
        <f>FORM2.4!H63</f>
        <v>Selecione sua Resposta</v>
      </c>
      <c r="D57" s="148" t="s">
        <v>938</v>
      </c>
      <c r="E57" s="143" t="str">
        <f>IFERROR(_xlfn.XLOOKUP(_xlfn.XLOOKUP(D57,FORM2.4!$B$10:$B$179,FORM2.4!$F$10:$F$179),'TABELAS AUXILIARES'!$E$8:$E$13,'TABELAS AUXILIARES'!$F$8:$F$13), "Preencha o campo")</f>
        <v>Preencha o campo</v>
      </c>
      <c r="F57" s="164" t="str">
        <f>IFERROR(IF(COUNTIF(E57:E60,"Preencha o campo")&gt;0, "Por favor preencha todas as medidas e controles",(SUMIF(E57:E60,"&gt;=0")/(COUNTA(E57:E60)-COUNTIF(E57:E60,'TABELAS AUXILIARES'!$F$13))/2)*(1+C57*1/5)), "Preencha todos os campos")</f>
        <v>Por favor preencha todas as medidas e controles</v>
      </c>
      <c r="G57" s="164"/>
      <c r="H57" s="138">
        <f>_xlfn.XLOOKUP(D57, FORM3GERAL!$C$7:$C$317,FORM3GERAL!$P$7:$P$317)</f>
        <v>1</v>
      </c>
      <c r="I57" s="138" t="str">
        <f ca="1">_xlfn.XLOOKUP(D57, FORM3GERAL!$C$7:$C$317,FORM3GERAL!$L$7:$L$317)</f>
        <v>Atrasado</v>
      </c>
      <c r="J57" s="138">
        <f t="shared" ca="1" si="0"/>
        <v>0</v>
      </c>
    </row>
    <row r="58" spans="2:10">
      <c r="B58" s="136">
        <v>23</v>
      </c>
      <c r="D58" s="146" t="s">
        <v>940</v>
      </c>
      <c r="E58" s="166" t="str">
        <f>IFERROR(_xlfn.XLOOKUP(_xlfn.XLOOKUP(D58,FORM2.4!$B$10:$B$179,FORM2.4!$F$10:$F$179),'TABELAS AUXILIARES'!$E$8:$E$13,'TABELAS AUXILIARES'!$F$8:$F$13), "Preencha o campo")</f>
        <v>Preencha o campo</v>
      </c>
      <c r="F58" s="145"/>
      <c r="G58" s="145"/>
      <c r="H58" s="2">
        <f>_xlfn.XLOOKUP(D58, FORM3GERAL!$C$7:$C$317,FORM3GERAL!$P$7:$P$317)</f>
        <v>1</v>
      </c>
      <c r="I58" s="2" t="str">
        <f ca="1">_xlfn.XLOOKUP(D58, FORM3GERAL!$C$7:$C$317,FORM3GERAL!$L$7:$L$317)</f>
        <v>Atrasado</v>
      </c>
      <c r="J58" s="1">
        <f t="shared" ca="1" si="0"/>
        <v>0</v>
      </c>
    </row>
    <row r="59" spans="2:10">
      <c r="B59" s="136">
        <v>23</v>
      </c>
      <c r="C59" s="136"/>
      <c r="D59" s="146" t="s">
        <v>942</v>
      </c>
      <c r="E59" s="166" t="str">
        <f>IFERROR(_xlfn.XLOOKUP(_xlfn.XLOOKUP(D59,FORM2.4!$B$10:$B$179,FORM2.4!$F$10:$F$179),'TABELAS AUXILIARES'!$E$8:$E$13,'TABELAS AUXILIARES'!$F$8:$F$13), "Preencha o campo")</f>
        <v>Preencha o campo</v>
      </c>
      <c r="F59" s="145"/>
      <c r="G59" s="145"/>
      <c r="H59" s="2">
        <f>_xlfn.XLOOKUP(D59, FORM3GERAL!$C$7:$C$317,FORM3GERAL!$P$7:$P$317)</f>
        <v>1</v>
      </c>
      <c r="I59" s="2" t="str">
        <f ca="1">_xlfn.XLOOKUP(D59, FORM3GERAL!$C$7:$C$317,FORM3GERAL!$L$7:$L$317)</f>
        <v>Atrasado</v>
      </c>
      <c r="J59" s="1">
        <f t="shared" ca="1" si="0"/>
        <v>0</v>
      </c>
    </row>
    <row r="60" spans="2:10">
      <c r="B60" s="136">
        <v>23</v>
      </c>
      <c r="C60" s="136"/>
      <c r="D60" s="146" t="s">
        <v>944</v>
      </c>
      <c r="E60" s="166" t="str">
        <f>IFERROR(_xlfn.XLOOKUP(_xlfn.XLOOKUP(D60,FORM2.4!$B$10:$B$179,FORM2.4!$F$10:$F$179),'TABELAS AUXILIARES'!$E$8:$E$13,'TABELAS AUXILIARES'!$F$8:$F$13), "Preencha o campo")</f>
        <v>Preencha o campo</v>
      </c>
      <c r="F60" s="145"/>
      <c r="G60" s="145"/>
      <c r="H60" s="2">
        <f>_xlfn.XLOOKUP(D60, FORM3GERAL!$C$7:$C$317,FORM3GERAL!$P$7:$P$317)</f>
        <v>1</v>
      </c>
      <c r="I60" s="2" t="str">
        <f ca="1">_xlfn.XLOOKUP(D60, FORM3GERAL!$C$7:$C$317,FORM3GERAL!$L$7:$L$317)</f>
        <v>Atrasado</v>
      </c>
      <c r="J60" s="1">
        <f t="shared" ca="1" si="0"/>
        <v>0</v>
      </c>
    </row>
    <row r="61" spans="2:10">
      <c r="B61" s="141">
        <v>24</v>
      </c>
      <c r="C61" s="144" t="str">
        <f>FORM2.4!H68</f>
        <v>Selecione sua Resposta</v>
      </c>
      <c r="D61" s="148" t="s">
        <v>947</v>
      </c>
      <c r="E61" s="143" t="str">
        <f>IFERROR(_xlfn.XLOOKUP(_xlfn.XLOOKUP(D61,FORM2.4!$B$10:$B$179,FORM2.4!$F$10:$F$179),'TABELAS AUXILIARES'!$E$8:$E$13,'TABELAS AUXILIARES'!$F$8:$F$13), "Preencha o campo")</f>
        <v>Preencha o campo</v>
      </c>
      <c r="F61" s="164" t="str">
        <f>IFERROR(IF(COUNTIF(E61:E75,"Preencha o campo")&gt;0, "Por favor preencha todas as medidas e controles",(SUMIF(E61:E75,"&gt;=0")/(COUNTA(E61:E75)-COUNTIF(E61:E75,'TABELAS AUXILIARES'!$F$13))/2)*(1+C61*1/5)), "Preencha todos os campos")</f>
        <v>Por favor preencha todas as medidas e controles</v>
      </c>
      <c r="G61" s="164"/>
      <c r="H61" s="138">
        <f>_xlfn.XLOOKUP(D61, FORM3GERAL!$C$7:$C$317,FORM3GERAL!$P$7:$P$317)</f>
        <v>1</v>
      </c>
      <c r="I61" s="138" t="str">
        <f ca="1">_xlfn.XLOOKUP(D61, FORM3GERAL!$C$7:$C$317,FORM3GERAL!$L$7:$L$317)</f>
        <v>Atrasado</v>
      </c>
      <c r="J61" s="138">
        <f t="shared" ca="1" si="0"/>
        <v>0</v>
      </c>
    </row>
    <row r="62" spans="2:10">
      <c r="B62" s="136">
        <v>24</v>
      </c>
      <c r="D62" s="146" t="s">
        <v>949</v>
      </c>
      <c r="E62" s="166" t="str">
        <f>IFERROR(_xlfn.XLOOKUP(_xlfn.XLOOKUP(D62,FORM2.4!$B$10:$B$179,FORM2.4!$F$10:$F$179),'TABELAS AUXILIARES'!$E$8:$E$13,'TABELAS AUXILIARES'!$F$8:$F$13), "Preencha o campo")</f>
        <v>Preencha o campo</v>
      </c>
      <c r="F62" s="145"/>
      <c r="G62" s="145"/>
      <c r="H62" s="2">
        <f>_xlfn.XLOOKUP(D62, FORM3GERAL!$C$7:$C$317,FORM3GERAL!$P$7:$P$317)</f>
        <v>1</v>
      </c>
      <c r="I62" s="2" t="str">
        <f ca="1">_xlfn.XLOOKUP(D62, FORM3GERAL!$C$7:$C$317,FORM3GERAL!$L$7:$L$317)</f>
        <v>Atrasado</v>
      </c>
      <c r="J62" s="1">
        <f t="shared" ca="1" si="0"/>
        <v>0</v>
      </c>
    </row>
    <row r="63" spans="2:10">
      <c r="B63" s="136">
        <v>24</v>
      </c>
      <c r="C63" s="136"/>
      <c r="D63" s="146" t="s">
        <v>951</v>
      </c>
      <c r="E63" s="166" t="str">
        <f>IFERROR(_xlfn.XLOOKUP(_xlfn.XLOOKUP(D63,FORM2.4!$B$10:$B$179,FORM2.4!$F$10:$F$179),'TABELAS AUXILIARES'!$E$8:$E$13,'TABELAS AUXILIARES'!$F$8:$F$13), "Preencha o campo")</f>
        <v>Preencha o campo</v>
      </c>
      <c r="F63" s="145"/>
      <c r="G63" s="145"/>
      <c r="H63" s="2">
        <f>_xlfn.XLOOKUP(D63, FORM3GERAL!$C$7:$C$317,FORM3GERAL!$P$7:$P$317)</f>
        <v>1</v>
      </c>
      <c r="I63" s="2" t="str">
        <f ca="1">_xlfn.XLOOKUP(D63, FORM3GERAL!$C$7:$C$317,FORM3GERAL!$L$7:$L$317)</f>
        <v>Atrasado</v>
      </c>
      <c r="J63" s="1">
        <f t="shared" ca="1" si="0"/>
        <v>0</v>
      </c>
    </row>
    <row r="64" spans="2:10">
      <c r="B64" s="136">
        <v>24</v>
      </c>
      <c r="C64" s="136"/>
      <c r="D64" s="146" t="s">
        <v>953</v>
      </c>
      <c r="E64" s="166" t="str">
        <f>IFERROR(_xlfn.XLOOKUP(_xlfn.XLOOKUP(D64,FORM2.4!$B$10:$B$179,FORM2.4!$F$10:$F$179),'TABELAS AUXILIARES'!$E$8:$E$13,'TABELAS AUXILIARES'!$F$8:$F$13), "Preencha o campo")</f>
        <v>Preencha o campo</v>
      </c>
      <c r="F64" s="145"/>
      <c r="G64" s="145"/>
      <c r="H64" s="2">
        <f>_xlfn.XLOOKUP(D64, FORM3GERAL!$C$7:$C$317,FORM3GERAL!$P$7:$P$317)</f>
        <v>0</v>
      </c>
      <c r="I64" s="2" t="str">
        <f ca="1">_xlfn.XLOOKUP(D64, FORM3GERAL!$C$7:$C$317,FORM3GERAL!$L$7:$L$317)</f>
        <v>Atrasado</v>
      </c>
      <c r="J64" s="1">
        <f t="shared" si="0"/>
        <v>0</v>
      </c>
    </row>
    <row r="65" spans="2:10">
      <c r="B65" s="136">
        <v>24</v>
      </c>
      <c r="C65" s="136"/>
      <c r="D65" s="146" t="s">
        <v>955</v>
      </c>
      <c r="E65" s="166" t="str">
        <f>IFERROR(_xlfn.XLOOKUP(_xlfn.XLOOKUP(D65,FORM2.4!$B$10:$B$179,FORM2.4!$F$10:$F$179),'TABELAS AUXILIARES'!$E$8:$E$13,'TABELAS AUXILIARES'!$F$8:$F$13), "Preencha o campo")</f>
        <v>Preencha o campo</v>
      </c>
      <c r="F65" s="145"/>
      <c r="G65" s="145"/>
      <c r="H65" s="2">
        <f>_xlfn.XLOOKUP(D65, FORM3GERAL!$C$7:$C$317,FORM3GERAL!$P$7:$P$317)</f>
        <v>0</v>
      </c>
      <c r="I65" s="2" t="str">
        <f ca="1">_xlfn.XLOOKUP(D65, FORM3GERAL!$C$7:$C$317,FORM3GERAL!$L$7:$L$317)</f>
        <v>Atrasado</v>
      </c>
      <c r="J65" s="1">
        <f t="shared" si="0"/>
        <v>0</v>
      </c>
    </row>
    <row r="66" spans="2:10">
      <c r="B66" s="136">
        <v>24</v>
      </c>
      <c r="C66" s="136"/>
      <c r="D66" s="146" t="s">
        <v>957</v>
      </c>
      <c r="E66" s="166" t="str">
        <f>IFERROR(_xlfn.XLOOKUP(_xlfn.XLOOKUP(D66,FORM2.4!$B$10:$B$179,FORM2.4!$F$10:$F$179),'TABELAS AUXILIARES'!$E$8:$E$13,'TABELAS AUXILIARES'!$F$8:$F$13), "Preencha o campo")</f>
        <v>Preencha o campo</v>
      </c>
      <c r="F66" s="145"/>
      <c r="G66" s="145"/>
      <c r="H66" s="2">
        <f>_xlfn.XLOOKUP(D66, FORM3GERAL!$C$7:$C$317,FORM3GERAL!$P$7:$P$317)</f>
        <v>0</v>
      </c>
      <c r="I66" s="2" t="str">
        <f ca="1">_xlfn.XLOOKUP(D66, FORM3GERAL!$C$7:$C$317,FORM3GERAL!$L$7:$L$317)</f>
        <v>Atrasado</v>
      </c>
      <c r="J66" s="1">
        <f t="shared" si="0"/>
        <v>0</v>
      </c>
    </row>
    <row r="67" spans="2:10">
      <c r="B67" s="136">
        <v>24</v>
      </c>
      <c r="C67" s="136"/>
      <c r="D67" s="146" t="s">
        <v>959</v>
      </c>
      <c r="E67" s="166" t="str">
        <f>IFERROR(_xlfn.XLOOKUP(_xlfn.XLOOKUP(D67,FORM2.4!$B$10:$B$179,FORM2.4!$F$10:$F$179),'TABELAS AUXILIARES'!$E$8:$E$13,'TABELAS AUXILIARES'!$F$8:$F$13), "Preencha o campo")</f>
        <v>Preencha o campo</v>
      </c>
      <c r="F67" s="145"/>
      <c r="G67" s="145"/>
      <c r="H67" s="2">
        <f>_xlfn.XLOOKUP(D67, FORM3GERAL!$C$7:$C$317,FORM3GERAL!$P$7:$P$317)</f>
        <v>0</v>
      </c>
      <c r="I67" s="2" t="str">
        <f ca="1">_xlfn.XLOOKUP(D67, FORM3GERAL!$C$7:$C$317,FORM3GERAL!$L$7:$L$317)</f>
        <v>Atrasado</v>
      </c>
      <c r="J67" s="1">
        <f t="shared" si="0"/>
        <v>0</v>
      </c>
    </row>
    <row r="68" spans="2:10">
      <c r="B68" s="136">
        <v>24</v>
      </c>
      <c r="C68" s="136"/>
      <c r="D68" s="146" t="s">
        <v>961</v>
      </c>
      <c r="E68" s="166" t="str">
        <f>IFERROR(_xlfn.XLOOKUP(_xlfn.XLOOKUP(D68,FORM2.4!$B$10:$B$179,FORM2.4!$F$10:$F$179),'TABELAS AUXILIARES'!$E$8:$E$13,'TABELAS AUXILIARES'!$F$8:$F$13), "Preencha o campo")</f>
        <v>Preencha o campo</v>
      </c>
      <c r="F68" s="145"/>
      <c r="G68" s="145"/>
      <c r="H68" s="2">
        <f>_xlfn.XLOOKUP(D68, FORM3GERAL!$C$7:$C$317,FORM3GERAL!$P$7:$P$317)</f>
        <v>0</v>
      </c>
      <c r="I68" s="2" t="str">
        <f ca="1">_xlfn.XLOOKUP(D68, FORM3GERAL!$C$7:$C$317,FORM3GERAL!$L$7:$L$317)</f>
        <v>Atrasado</v>
      </c>
      <c r="J68" s="1">
        <f t="shared" si="0"/>
        <v>0</v>
      </c>
    </row>
    <row r="69" spans="2:10">
      <c r="B69" s="136">
        <v>24</v>
      </c>
      <c r="C69" s="136"/>
      <c r="D69" s="146" t="s">
        <v>963</v>
      </c>
      <c r="E69" s="166" t="str">
        <f>IFERROR(_xlfn.XLOOKUP(_xlfn.XLOOKUP(D69,FORM2.4!$B$10:$B$179,FORM2.4!$F$10:$F$179),'TABELAS AUXILIARES'!$E$8:$E$13,'TABELAS AUXILIARES'!$F$8:$F$13), "Preencha o campo")</f>
        <v>Preencha o campo</v>
      </c>
      <c r="F69" s="145"/>
      <c r="G69" s="145"/>
      <c r="H69" s="2">
        <f>_xlfn.XLOOKUP(D69, FORM3GERAL!$C$7:$C$317,FORM3GERAL!$P$7:$P$317)</f>
        <v>0</v>
      </c>
      <c r="I69" s="2" t="str">
        <f ca="1">_xlfn.XLOOKUP(D69, FORM3GERAL!$C$7:$C$317,FORM3GERAL!$L$7:$L$317)</f>
        <v>Atrasado</v>
      </c>
      <c r="J69" s="1">
        <f t="shared" si="0"/>
        <v>0</v>
      </c>
    </row>
    <row r="70" spans="2:10">
      <c r="B70" s="136">
        <v>24</v>
      </c>
      <c r="C70" s="136"/>
      <c r="D70" s="146" t="s">
        <v>965</v>
      </c>
      <c r="E70" s="166" t="str">
        <f>IFERROR(_xlfn.XLOOKUP(_xlfn.XLOOKUP(D70,FORM2.4!$B$10:$B$179,FORM2.4!$F$10:$F$179),'TABELAS AUXILIARES'!$E$8:$E$13,'TABELAS AUXILIARES'!$F$8:$F$13), "Preencha o campo")</f>
        <v>Preencha o campo</v>
      </c>
      <c r="F70" s="145"/>
      <c r="G70" s="145"/>
      <c r="H70" s="2">
        <f>_xlfn.XLOOKUP(D70, FORM3GERAL!$C$7:$C$317,FORM3GERAL!$P$7:$P$317)</f>
        <v>0</v>
      </c>
      <c r="I70" s="2" t="str">
        <f ca="1">_xlfn.XLOOKUP(D70, FORM3GERAL!$C$7:$C$317,FORM3GERAL!$L$7:$L$317)</f>
        <v>Atrasado</v>
      </c>
      <c r="J70" s="1">
        <f t="shared" si="0"/>
        <v>0</v>
      </c>
    </row>
    <row r="71" spans="2:10">
      <c r="B71" s="136">
        <v>24</v>
      </c>
      <c r="C71" s="136"/>
      <c r="D71" s="146" t="s">
        <v>967</v>
      </c>
      <c r="E71" s="166" t="str">
        <f>IFERROR(_xlfn.XLOOKUP(_xlfn.XLOOKUP(D71,FORM2.4!$B$10:$B$179,FORM2.4!$F$10:$F$179),'TABELAS AUXILIARES'!$E$8:$E$13,'TABELAS AUXILIARES'!$F$8:$F$13), "Preencha o campo")</f>
        <v>Preencha o campo</v>
      </c>
      <c r="F71" s="145"/>
      <c r="G71" s="145"/>
      <c r="H71" s="2">
        <f>_xlfn.XLOOKUP(D71, FORM3GERAL!$C$7:$C$317,FORM3GERAL!$P$7:$P$317)</f>
        <v>0</v>
      </c>
      <c r="I71" s="2" t="str">
        <f ca="1">_xlfn.XLOOKUP(D71, FORM3GERAL!$C$7:$C$317,FORM3GERAL!$L$7:$L$317)</f>
        <v>Atrasado</v>
      </c>
      <c r="J71" s="1">
        <f t="shared" si="0"/>
        <v>0</v>
      </c>
    </row>
    <row r="72" spans="2:10">
      <c r="B72" s="136">
        <v>24</v>
      </c>
      <c r="C72" s="136"/>
      <c r="D72" s="146" t="s">
        <v>969</v>
      </c>
      <c r="E72" s="166" t="str">
        <f>IFERROR(_xlfn.XLOOKUP(_xlfn.XLOOKUP(D72,FORM2.4!$B$10:$B$179,FORM2.4!$F$10:$F$179),'TABELAS AUXILIARES'!$E$8:$E$13,'TABELAS AUXILIARES'!$F$8:$F$13), "Preencha o campo")</f>
        <v>Preencha o campo</v>
      </c>
      <c r="F72" s="145"/>
      <c r="G72" s="145"/>
      <c r="H72" s="2">
        <f>_xlfn.XLOOKUP(D72, FORM3GERAL!$C$7:$C$317,FORM3GERAL!$P$7:$P$317)</f>
        <v>1</v>
      </c>
      <c r="I72" s="2" t="str">
        <f ca="1">_xlfn.XLOOKUP(D72, FORM3GERAL!$C$7:$C$317,FORM3GERAL!$L$7:$L$317)</f>
        <v>Atrasado</v>
      </c>
      <c r="J72" s="1">
        <f t="shared" ref="J72:J135" ca="1" si="1">IF(H72=1,IF(I72="Concluído",1,0),0)</f>
        <v>0</v>
      </c>
    </row>
    <row r="73" spans="2:10">
      <c r="B73" s="136">
        <v>24</v>
      </c>
      <c r="C73" s="136"/>
      <c r="D73" s="146" t="s">
        <v>971</v>
      </c>
      <c r="E73" s="166" t="str">
        <f>IFERROR(_xlfn.XLOOKUP(_xlfn.XLOOKUP(D73,FORM2.4!$B$10:$B$179,FORM2.4!$F$10:$F$179),'TABELAS AUXILIARES'!$E$8:$E$13,'TABELAS AUXILIARES'!$F$8:$F$13), "Preencha o campo")</f>
        <v>Preencha o campo</v>
      </c>
      <c r="F73" s="145"/>
      <c r="G73" s="145"/>
      <c r="H73" s="2">
        <f>_xlfn.XLOOKUP(D73, FORM3GERAL!$C$7:$C$317,FORM3GERAL!$P$7:$P$317)</f>
        <v>1</v>
      </c>
      <c r="I73" s="2" t="str">
        <f ca="1">_xlfn.XLOOKUP(D73, FORM3GERAL!$C$7:$C$317,FORM3GERAL!$L$7:$L$317)</f>
        <v>Atrasado</v>
      </c>
      <c r="J73" s="1">
        <f t="shared" ca="1" si="1"/>
        <v>0</v>
      </c>
    </row>
    <row r="74" spans="2:10">
      <c r="B74" s="136">
        <v>24</v>
      </c>
      <c r="C74" s="136"/>
      <c r="D74" s="146" t="s">
        <v>973</v>
      </c>
      <c r="E74" s="166" t="str">
        <f>IFERROR(_xlfn.XLOOKUP(_xlfn.XLOOKUP(D74,FORM2.4!$B$10:$B$179,FORM2.4!$F$10:$F$179),'TABELAS AUXILIARES'!$E$8:$E$13,'TABELAS AUXILIARES'!$F$8:$F$13), "Preencha o campo")</f>
        <v>Preencha o campo</v>
      </c>
      <c r="F74" s="145"/>
      <c r="G74" s="145"/>
      <c r="H74" s="2">
        <f>_xlfn.XLOOKUP(D74, FORM3GERAL!$C$7:$C$317,FORM3GERAL!$P$7:$P$317)</f>
        <v>1</v>
      </c>
      <c r="I74" s="2" t="str">
        <f ca="1">_xlfn.XLOOKUP(D74, FORM3GERAL!$C$7:$C$317,FORM3GERAL!$L$7:$L$317)</f>
        <v>Atrasado</v>
      </c>
      <c r="J74" s="1">
        <f t="shared" ca="1" si="1"/>
        <v>0</v>
      </c>
    </row>
    <row r="75" spans="2:10">
      <c r="B75" s="136">
        <v>24</v>
      </c>
      <c r="C75" s="136"/>
      <c r="D75" s="146" t="s">
        <v>975</v>
      </c>
      <c r="E75" s="166" t="str">
        <f>IFERROR(_xlfn.XLOOKUP(_xlfn.XLOOKUP(D75,FORM2.4!$B$10:$B$179,FORM2.4!$F$10:$F$179),'TABELAS AUXILIARES'!$E$8:$E$13,'TABELAS AUXILIARES'!$F$8:$F$13), "Preencha o campo")</f>
        <v>Preencha o campo</v>
      </c>
      <c r="F75" s="145"/>
      <c r="G75" s="145"/>
      <c r="H75" s="2">
        <f>_xlfn.XLOOKUP(D75, FORM3GERAL!$C$7:$C$317,FORM3GERAL!$P$7:$P$317)</f>
        <v>1</v>
      </c>
      <c r="I75" s="2" t="str">
        <f ca="1">_xlfn.XLOOKUP(D75, FORM3GERAL!$C$7:$C$317,FORM3GERAL!$L$7:$L$317)</f>
        <v>Atrasado</v>
      </c>
      <c r="J75" s="1">
        <f t="shared" ca="1" si="1"/>
        <v>0</v>
      </c>
    </row>
    <row r="76" spans="2:10">
      <c r="B76" s="141">
        <v>25</v>
      </c>
      <c r="C76" s="144" t="str">
        <f>FORM2.4!H84</f>
        <v>Selecione sua Resposta</v>
      </c>
      <c r="D76" s="148" t="s">
        <v>978</v>
      </c>
      <c r="E76" s="143" t="str">
        <f>IFERROR(_xlfn.XLOOKUP(_xlfn.XLOOKUP(D76,FORM2.4!$B$10:$B$179,FORM2.4!$F$10:$F$179),'TABELAS AUXILIARES'!$E$8:$E$13,'TABELAS AUXILIARES'!$F$8:$F$13), "Preencha o campo")</f>
        <v>Preencha o campo</v>
      </c>
      <c r="F76" s="164" t="str">
        <f>IFERROR(IF(COUNTIF(E76:E84,"Preencha o campo")&gt;0, "Por favor preencha todas as medidas e controles",(SUMIF(E76:E84,"&gt;=0")/(COUNTA(E76:E84)-COUNTIF(E76:E84,'TABELAS AUXILIARES'!$F$13))/2)*(1+C76*1/5)), "Preencha todos os campos")</f>
        <v>Por favor preencha todas as medidas e controles</v>
      </c>
      <c r="G76" s="164"/>
      <c r="H76" s="138">
        <f>_xlfn.XLOOKUP(D76, FORM3GERAL!$C$7:$C$317,FORM3GERAL!$P$7:$P$317)</f>
        <v>1</v>
      </c>
      <c r="I76" s="138" t="str">
        <f ca="1">_xlfn.XLOOKUP(D76, FORM3GERAL!$C$7:$C$317,FORM3GERAL!$L$7:$L$317)</f>
        <v>Atrasado</v>
      </c>
      <c r="J76" s="138">
        <f t="shared" ca="1" si="1"/>
        <v>0</v>
      </c>
    </row>
    <row r="77" spans="2:10">
      <c r="B77" s="136">
        <v>25</v>
      </c>
      <c r="D77" s="146" t="s">
        <v>980</v>
      </c>
      <c r="E77" s="166" t="str">
        <f>IFERROR(_xlfn.XLOOKUP(_xlfn.XLOOKUP(D77,FORM2.4!$B$10:$B$179,FORM2.4!$F$10:$F$179),'TABELAS AUXILIARES'!$E$8:$E$13,'TABELAS AUXILIARES'!$F$8:$F$13), "Preencha o campo")</f>
        <v>Preencha o campo</v>
      </c>
      <c r="F77" s="145"/>
      <c r="G77" s="145"/>
      <c r="H77" s="2">
        <f>_xlfn.XLOOKUP(D77, FORM3GERAL!$C$7:$C$317,FORM3GERAL!$P$7:$P$317)</f>
        <v>1</v>
      </c>
      <c r="I77" s="2" t="str">
        <f ca="1">_xlfn.XLOOKUP(D77, FORM3GERAL!$C$7:$C$317,FORM3GERAL!$L$7:$L$317)</f>
        <v>Atrasado</v>
      </c>
      <c r="J77" s="1">
        <f t="shared" ca="1" si="1"/>
        <v>0</v>
      </c>
    </row>
    <row r="78" spans="2:10">
      <c r="B78" s="136">
        <v>25</v>
      </c>
      <c r="C78" s="136"/>
      <c r="D78" s="146" t="s">
        <v>982</v>
      </c>
      <c r="E78" s="166" t="str">
        <f>IFERROR(_xlfn.XLOOKUP(_xlfn.XLOOKUP(D78,FORM2.4!$B$10:$B$179,FORM2.4!$F$10:$F$179),'TABELAS AUXILIARES'!$E$8:$E$13,'TABELAS AUXILIARES'!$F$8:$F$13), "Preencha o campo")</f>
        <v>Preencha o campo</v>
      </c>
      <c r="F78" s="145"/>
      <c r="G78" s="145"/>
      <c r="H78" s="2">
        <f>_xlfn.XLOOKUP(D78, FORM3GERAL!$C$7:$C$317,FORM3GERAL!$P$7:$P$317)</f>
        <v>0</v>
      </c>
      <c r="I78" s="2" t="str">
        <f ca="1">_xlfn.XLOOKUP(D78, FORM3GERAL!$C$7:$C$317,FORM3GERAL!$L$7:$L$317)</f>
        <v>Atrasado</v>
      </c>
      <c r="J78" s="1">
        <f t="shared" si="1"/>
        <v>0</v>
      </c>
    </row>
    <row r="79" spans="2:10">
      <c r="B79" s="136">
        <v>25</v>
      </c>
      <c r="C79" s="136"/>
      <c r="D79" s="146" t="s">
        <v>984</v>
      </c>
      <c r="E79" s="166" t="str">
        <f>IFERROR(_xlfn.XLOOKUP(_xlfn.XLOOKUP(D79,FORM2.4!$B$10:$B$179,FORM2.4!$F$10:$F$179),'TABELAS AUXILIARES'!$E$8:$E$13,'TABELAS AUXILIARES'!$F$8:$F$13), "Preencha o campo")</f>
        <v>Preencha o campo</v>
      </c>
      <c r="F79" s="145"/>
      <c r="G79" s="145"/>
      <c r="H79" s="2">
        <f>_xlfn.XLOOKUP(D79, FORM3GERAL!$C$7:$C$317,FORM3GERAL!$P$7:$P$317)</f>
        <v>1</v>
      </c>
      <c r="I79" s="2" t="str">
        <f ca="1">_xlfn.XLOOKUP(D79, FORM3GERAL!$C$7:$C$317,FORM3GERAL!$L$7:$L$317)</f>
        <v>Atrasado</v>
      </c>
      <c r="J79" s="1">
        <f t="shared" ca="1" si="1"/>
        <v>0</v>
      </c>
    </row>
    <row r="80" spans="2:10">
      <c r="B80" s="136">
        <v>25</v>
      </c>
      <c r="C80" s="136"/>
      <c r="D80" s="146" t="s">
        <v>986</v>
      </c>
      <c r="E80" s="166" t="str">
        <f>IFERROR(_xlfn.XLOOKUP(_xlfn.XLOOKUP(D80,FORM2.4!$B$10:$B$179,FORM2.4!$F$10:$F$179),'TABELAS AUXILIARES'!$E$8:$E$13,'TABELAS AUXILIARES'!$F$8:$F$13), "Preencha o campo")</f>
        <v>Preencha o campo</v>
      </c>
      <c r="F80" s="145"/>
      <c r="G80" s="145"/>
      <c r="H80" s="2">
        <f>_xlfn.XLOOKUP(D80, FORM3GERAL!$C$7:$C$317,FORM3GERAL!$P$7:$P$317)</f>
        <v>1</v>
      </c>
      <c r="I80" s="2" t="str">
        <f ca="1">_xlfn.XLOOKUP(D80, FORM3GERAL!$C$7:$C$317,FORM3GERAL!$L$7:$L$317)</f>
        <v>Atrasado</v>
      </c>
      <c r="J80" s="1">
        <f t="shared" ca="1" si="1"/>
        <v>0</v>
      </c>
    </row>
    <row r="81" spans="2:10">
      <c r="B81" s="136">
        <v>25</v>
      </c>
      <c r="C81" s="136"/>
      <c r="D81" s="146" t="s">
        <v>988</v>
      </c>
      <c r="E81" s="166" t="str">
        <f>IFERROR(_xlfn.XLOOKUP(_xlfn.XLOOKUP(D81,FORM2.4!$B$10:$B$179,FORM2.4!$F$10:$F$179),'TABELAS AUXILIARES'!$E$8:$E$13,'TABELAS AUXILIARES'!$F$8:$F$13), "Preencha o campo")</f>
        <v>Preencha o campo</v>
      </c>
      <c r="F81" s="145"/>
      <c r="G81" s="145"/>
      <c r="H81" s="2">
        <f>_xlfn.XLOOKUP(D81, FORM3GERAL!$C$7:$C$317,FORM3GERAL!$P$7:$P$317)</f>
        <v>0</v>
      </c>
      <c r="I81" s="2" t="str">
        <f ca="1">_xlfn.XLOOKUP(D81, FORM3GERAL!$C$7:$C$317,FORM3GERAL!$L$7:$L$317)</f>
        <v>Atrasado</v>
      </c>
      <c r="J81" s="1">
        <f t="shared" si="1"/>
        <v>0</v>
      </c>
    </row>
    <row r="82" spans="2:10">
      <c r="B82" s="136">
        <v>25</v>
      </c>
      <c r="C82" s="136"/>
      <c r="D82" s="146" t="s">
        <v>990</v>
      </c>
      <c r="E82" s="166" t="str">
        <f>IFERROR(_xlfn.XLOOKUP(_xlfn.XLOOKUP(D82,FORM2.4!$B$10:$B$179,FORM2.4!$F$10:$F$179),'TABELAS AUXILIARES'!$E$8:$E$13,'TABELAS AUXILIARES'!$F$8:$F$13), "Preencha o campo")</f>
        <v>Preencha o campo</v>
      </c>
      <c r="F82" s="145"/>
      <c r="G82" s="145"/>
      <c r="H82" s="2">
        <f>_xlfn.XLOOKUP(D82, FORM3GERAL!$C$7:$C$317,FORM3GERAL!$P$7:$P$317)</f>
        <v>1</v>
      </c>
      <c r="I82" s="2" t="str">
        <f ca="1">_xlfn.XLOOKUP(D82, FORM3GERAL!$C$7:$C$317,FORM3GERAL!$L$7:$L$317)</f>
        <v>Atrasado</v>
      </c>
      <c r="J82" s="1">
        <f t="shared" ca="1" si="1"/>
        <v>0</v>
      </c>
    </row>
    <row r="83" spans="2:10">
      <c r="B83" s="136">
        <v>25</v>
      </c>
      <c r="C83" s="136"/>
      <c r="D83" s="146" t="s">
        <v>992</v>
      </c>
      <c r="E83" s="166" t="str">
        <f>IFERROR(_xlfn.XLOOKUP(_xlfn.XLOOKUP(D83,FORM2.4!$B$10:$B$179,FORM2.4!$F$10:$F$179),'TABELAS AUXILIARES'!$E$8:$E$13,'TABELAS AUXILIARES'!$F$8:$F$13), "Preencha o campo")</f>
        <v>Preencha o campo</v>
      </c>
      <c r="F83" s="145"/>
      <c r="G83" s="145"/>
      <c r="H83" s="2">
        <f>_xlfn.XLOOKUP(D83, FORM3GERAL!$C$7:$C$317,FORM3GERAL!$P$7:$P$317)</f>
        <v>0</v>
      </c>
      <c r="I83" s="2" t="str">
        <f ca="1">_xlfn.XLOOKUP(D83, FORM3GERAL!$C$7:$C$317,FORM3GERAL!$L$7:$L$317)</f>
        <v>Atrasado</v>
      </c>
      <c r="J83" s="1">
        <f t="shared" si="1"/>
        <v>0</v>
      </c>
    </row>
    <row r="84" spans="2:10">
      <c r="B84" s="136">
        <v>25</v>
      </c>
      <c r="C84" s="136"/>
      <c r="D84" s="146" t="s">
        <v>994</v>
      </c>
      <c r="E84" s="166" t="str">
        <f>IFERROR(_xlfn.XLOOKUP(_xlfn.XLOOKUP(D84,FORM2.4!$B$10:$B$179,FORM2.4!$F$10:$F$179),'TABELAS AUXILIARES'!$E$8:$E$13,'TABELAS AUXILIARES'!$F$8:$F$13), "Preencha o campo")</f>
        <v>Preencha o campo</v>
      </c>
      <c r="F84" s="145"/>
      <c r="G84" s="145"/>
      <c r="H84" s="2">
        <f>_xlfn.XLOOKUP(D84, FORM3GERAL!$C$7:$C$317,FORM3GERAL!$P$7:$P$317)</f>
        <v>0</v>
      </c>
      <c r="I84" s="2" t="str">
        <f ca="1">_xlfn.XLOOKUP(D84, FORM3GERAL!$C$7:$C$317,FORM3GERAL!$L$7:$L$317)</f>
        <v>Atrasado</v>
      </c>
      <c r="J84" s="1">
        <f t="shared" si="1"/>
        <v>0</v>
      </c>
    </row>
    <row r="85" spans="2:10">
      <c r="B85" s="141">
        <v>26</v>
      </c>
      <c r="C85" s="144" t="str">
        <f>FORM2.4!H94</f>
        <v>Selecione sua Resposta</v>
      </c>
      <c r="D85" s="148" t="s">
        <v>997</v>
      </c>
      <c r="E85" s="143" t="str">
        <f>IFERROR(_xlfn.XLOOKUP(_xlfn.XLOOKUP(D85,FORM2.4!$B$10:$B$179,FORM2.4!$F$10:$F$179),'TABELAS AUXILIARES'!$E$8:$E$13,'TABELAS AUXILIARES'!$F$8:$F$13), "Preencha o campo")</f>
        <v>Preencha o campo</v>
      </c>
      <c r="F85" s="164" t="str">
        <f>IFERROR(IF(COUNTIF(E85:E96,"Preencha o campo")&gt;0, "Por favor preencha todas as medidas e controles",(SUMIF(E85:E96,"&gt;=0")/(COUNTA(E85:E96)-COUNTIF(E85:E96,'TABELAS AUXILIARES'!$F$13))/2)*(1+C85*1/5)), "Preencha todos os campos")</f>
        <v>Por favor preencha todas as medidas e controles</v>
      </c>
      <c r="G85" s="164"/>
      <c r="H85" s="138">
        <f>_xlfn.XLOOKUP(D85, FORM3GERAL!$C$7:$C$317,FORM3GERAL!$P$7:$P$317)</f>
        <v>1</v>
      </c>
      <c r="I85" s="138" t="str">
        <f ca="1">_xlfn.XLOOKUP(D85, FORM3GERAL!$C$7:$C$317,FORM3GERAL!$L$7:$L$317)</f>
        <v>Atrasado</v>
      </c>
      <c r="J85" s="138">
        <f t="shared" ca="1" si="1"/>
        <v>0</v>
      </c>
    </row>
    <row r="86" spans="2:10">
      <c r="B86" s="136">
        <v>26</v>
      </c>
      <c r="D86" s="146" t="s">
        <v>999</v>
      </c>
      <c r="E86" s="166" t="str">
        <f>IFERROR(_xlfn.XLOOKUP(_xlfn.XLOOKUP(D86,FORM2.4!$B$10:$B$179,FORM2.4!$F$10:$F$179),'TABELAS AUXILIARES'!$E$8:$E$13,'TABELAS AUXILIARES'!$F$8:$F$13), "Preencha o campo")</f>
        <v>Preencha o campo</v>
      </c>
      <c r="F86" s="145"/>
      <c r="G86" s="145"/>
      <c r="H86" s="2">
        <f>_xlfn.XLOOKUP(D86, FORM3GERAL!$C$7:$C$317,FORM3GERAL!$P$7:$P$317)</f>
        <v>0</v>
      </c>
      <c r="I86" s="2" t="str">
        <f ca="1">_xlfn.XLOOKUP(D86, FORM3GERAL!$C$7:$C$317,FORM3GERAL!$L$7:$L$317)</f>
        <v>Atrasado</v>
      </c>
      <c r="J86" s="1">
        <f t="shared" si="1"/>
        <v>0</v>
      </c>
    </row>
    <row r="87" spans="2:10">
      <c r="B87" s="136">
        <v>26</v>
      </c>
      <c r="C87" s="136"/>
      <c r="D87" s="146" t="s">
        <v>1001</v>
      </c>
      <c r="E87" s="166" t="str">
        <f>IFERROR(_xlfn.XLOOKUP(_xlfn.XLOOKUP(D87,FORM2.4!$B$10:$B$179,FORM2.4!$F$10:$F$179),'TABELAS AUXILIARES'!$E$8:$E$13,'TABELAS AUXILIARES'!$F$8:$F$13), "Preencha o campo")</f>
        <v>Preencha o campo</v>
      </c>
      <c r="F87" s="145"/>
      <c r="G87" s="145"/>
      <c r="H87" s="2">
        <f>_xlfn.XLOOKUP(D87, FORM3GERAL!$C$7:$C$317,FORM3GERAL!$P$7:$P$317)</f>
        <v>1</v>
      </c>
      <c r="I87" s="2" t="str">
        <f ca="1">_xlfn.XLOOKUP(D87, FORM3GERAL!$C$7:$C$317,FORM3GERAL!$L$7:$L$317)</f>
        <v>Atrasado</v>
      </c>
      <c r="J87" s="1">
        <f t="shared" ca="1" si="1"/>
        <v>0</v>
      </c>
    </row>
    <row r="88" spans="2:10">
      <c r="B88" s="136">
        <v>26</v>
      </c>
      <c r="C88" s="136"/>
      <c r="D88" s="146" t="s">
        <v>1003</v>
      </c>
      <c r="E88" s="166" t="str">
        <f>IFERROR(_xlfn.XLOOKUP(_xlfn.XLOOKUP(D88,FORM2.4!$B$10:$B$179,FORM2.4!$F$10:$F$179),'TABELAS AUXILIARES'!$E$8:$E$13,'TABELAS AUXILIARES'!$F$8:$F$13), "Preencha o campo")</f>
        <v>Preencha o campo</v>
      </c>
      <c r="F88" s="145"/>
      <c r="G88" s="145"/>
      <c r="H88" s="2">
        <f>_xlfn.XLOOKUP(D88, FORM3GERAL!$C$7:$C$317,FORM3GERAL!$P$7:$P$317)</f>
        <v>0</v>
      </c>
      <c r="I88" s="2" t="str">
        <f ca="1">_xlfn.XLOOKUP(D88, FORM3GERAL!$C$7:$C$317,FORM3GERAL!$L$7:$L$317)</f>
        <v>Atrasado</v>
      </c>
      <c r="J88" s="1">
        <f t="shared" si="1"/>
        <v>0</v>
      </c>
    </row>
    <row r="89" spans="2:10">
      <c r="B89" s="136">
        <v>26</v>
      </c>
      <c r="C89" s="136"/>
      <c r="D89" s="146" t="s">
        <v>1005</v>
      </c>
      <c r="E89" s="166" t="str">
        <f>IFERROR(_xlfn.XLOOKUP(_xlfn.XLOOKUP(D89,FORM2.4!$B$10:$B$179,FORM2.4!$F$10:$F$179),'TABELAS AUXILIARES'!$E$8:$E$13,'TABELAS AUXILIARES'!$F$8:$F$13), "Preencha o campo")</f>
        <v>Preencha o campo</v>
      </c>
      <c r="F89" s="145"/>
      <c r="G89" s="145"/>
      <c r="H89" s="2">
        <f>_xlfn.XLOOKUP(D89, FORM3GERAL!$C$7:$C$317,FORM3GERAL!$P$7:$P$317)</f>
        <v>1</v>
      </c>
      <c r="I89" s="2" t="str">
        <f ca="1">_xlfn.XLOOKUP(D89, FORM3GERAL!$C$7:$C$317,FORM3GERAL!$L$7:$L$317)</f>
        <v>Atrasado</v>
      </c>
      <c r="J89" s="1">
        <f t="shared" ca="1" si="1"/>
        <v>0</v>
      </c>
    </row>
    <row r="90" spans="2:10">
      <c r="B90" s="136">
        <v>26</v>
      </c>
      <c r="C90" s="136"/>
      <c r="D90" s="146" t="s">
        <v>1007</v>
      </c>
      <c r="E90" s="166" t="str">
        <f>IFERROR(_xlfn.XLOOKUP(_xlfn.XLOOKUP(D90,FORM2.4!$B$10:$B$179,FORM2.4!$F$10:$F$179),'TABELAS AUXILIARES'!$E$8:$E$13,'TABELAS AUXILIARES'!$F$8:$F$13), "Preencha o campo")</f>
        <v>Preencha o campo</v>
      </c>
      <c r="F90" s="145"/>
      <c r="G90" s="145"/>
      <c r="H90" s="2">
        <f>_xlfn.XLOOKUP(D90, FORM3GERAL!$C$7:$C$317,FORM3GERAL!$P$7:$P$317)</f>
        <v>0</v>
      </c>
      <c r="I90" s="2" t="str">
        <f ca="1">_xlfn.XLOOKUP(D90, FORM3GERAL!$C$7:$C$317,FORM3GERAL!$L$7:$L$317)</f>
        <v>Atrasado</v>
      </c>
      <c r="J90" s="1">
        <f t="shared" si="1"/>
        <v>0</v>
      </c>
    </row>
    <row r="91" spans="2:10">
      <c r="B91" s="136">
        <v>26</v>
      </c>
      <c r="C91" s="136"/>
      <c r="D91" s="146" t="s">
        <v>1009</v>
      </c>
      <c r="E91" s="166" t="str">
        <f>IFERROR(_xlfn.XLOOKUP(_xlfn.XLOOKUP(D91,FORM2.4!$B$10:$B$179,FORM2.4!$F$10:$F$179),'TABELAS AUXILIARES'!$E$8:$E$13,'TABELAS AUXILIARES'!$F$8:$F$13), "Preencha o campo")</f>
        <v>Preencha o campo</v>
      </c>
      <c r="F91" s="145"/>
      <c r="G91" s="145"/>
      <c r="H91" s="2">
        <f>_xlfn.XLOOKUP(D91, FORM3GERAL!$C$7:$C$317,FORM3GERAL!$P$7:$P$317)</f>
        <v>0</v>
      </c>
      <c r="I91" s="2" t="str">
        <f ca="1">_xlfn.XLOOKUP(D91, FORM3GERAL!$C$7:$C$317,FORM3GERAL!$L$7:$L$317)</f>
        <v>Atrasado</v>
      </c>
      <c r="J91" s="1">
        <f t="shared" si="1"/>
        <v>0</v>
      </c>
    </row>
    <row r="92" spans="2:10">
      <c r="B92" s="136">
        <v>26</v>
      </c>
      <c r="C92" s="136"/>
      <c r="D92" s="146" t="s">
        <v>1011</v>
      </c>
      <c r="E92" s="166" t="str">
        <f>IFERROR(_xlfn.XLOOKUP(_xlfn.XLOOKUP(D92,FORM2.4!$B$10:$B$179,FORM2.4!$F$10:$F$179),'TABELAS AUXILIARES'!$E$8:$E$13,'TABELAS AUXILIARES'!$F$8:$F$13), "Preencha o campo")</f>
        <v>Preencha o campo</v>
      </c>
      <c r="F92" s="145"/>
      <c r="G92" s="145"/>
      <c r="H92" s="2">
        <f>_xlfn.XLOOKUP(D92, FORM3GERAL!$C$7:$C$317,FORM3GERAL!$P$7:$P$317)</f>
        <v>0</v>
      </c>
      <c r="I92" s="2" t="str">
        <f ca="1">_xlfn.XLOOKUP(D92, FORM3GERAL!$C$7:$C$317,FORM3GERAL!$L$7:$L$317)</f>
        <v>Atrasado</v>
      </c>
      <c r="J92" s="1">
        <f t="shared" si="1"/>
        <v>0</v>
      </c>
    </row>
    <row r="93" spans="2:10">
      <c r="B93" s="136">
        <v>26</v>
      </c>
      <c r="C93" s="136"/>
      <c r="D93" s="146" t="s">
        <v>1013</v>
      </c>
      <c r="E93" s="166" t="str">
        <f>IFERROR(_xlfn.XLOOKUP(_xlfn.XLOOKUP(D93,FORM2.4!$B$10:$B$179,FORM2.4!$F$10:$F$179),'TABELAS AUXILIARES'!$E$8:$E$13,'TABELAS AUXILIARES'!$F$8:$F$13), "Preencha o campo")</f>
        <v>Preencha o campo</v>
      </c>
      <c r="F93" s="145"/>
      <c r="G93" s="145"/>
      <c r="H93" s="2">
        <f>_xlfn.XLOOKUP(D93, FORM3GERAL!$C$7:$C$317,FORM3GERAL!$P$7:$P$317)</f>
        <v>1</v>
      </c>
      <c r="I93" s="2" t="str">
        <f ca="1">_xlfn.XLOOKUP(D93, FORM3GERAL!$C$7:$C$317,FORM3GERAL!$L$7:$L$317)</f>
        <v>Atrasado</v>
      </c>
      <c r="J93" s="1">
        <f t="shared" ca="1" si="1"/>
        <v>0</v>
      </c>
    </row>
    <row r="94" spans="2:10">
      <c r="B94" s="136">
        <v>26</v>
      </c>
      <c r="C94" s="136"/>
      <c r="D94" s="146" t="s">
        <v>1015</v>
      </c>
      <c r="E94" s="166" t="str">
        <f>IFERROR(_xlfn.XLOOKUP(_xlfn.XLOOKUP(D94,FORM2.4!$B$10:$B$179,FORM2.4!$F$10:$F$179),'TABELAS AUXILIARES'!$E$8:$E$13,'TABELAS AUXILIARES'!$F$8:$F$13), "Preencha o campo")</f>
        <v>Preencha o campo</v>
      </c>
      <c r="F94" s="145"/>
      <c r="G94" s="145"/>
      <c r="H94" s="2">
        <f>_xlfn.XLOOKUP(D94, FORM3GERAL!$C$7:$C$317,FORM3GERAL!$P$7:$P$317)</f>
        <v>0</v>
      </c>
      <c r="I94" s="2" t="str">
        <f ca="1">_xlfn.XLOOKUP(D94, FORM3GERAL!$C$7:$C$317,FORM3GERAL!$L$7:$L$317)</f>
        <v>Atrasado</v>
      </c>
      <c r="J94" s="1">
        <f t="shared" si="1"/>
        <v>0</v>
      </c>
    </row>
    <row r="95" spans="2:10">
      <c r="B95" s="136">
        <v>26</v>
      </c>
      <c r="C95" s="136"/>
      <c r="D95" s="146" t="s">
        <v>1017</v>
      </c>
      <c r="E95" s="166" t="str">
        <f>IFERROR(_xlfn.XLOOKUP(_xlfn.XLOOKUP(D95,FORM2.4!$B$10:$B$179,FORM2.4!$F$10:$F$179),'TABELAS AUXILIARES'!$E$8:$E$13,'TABELAS AUXILIARES'!$F$8:$F$13), "Preencha o campo")</f>
        <v>Preencha o campo</v>
      </c>
      <c r="F95" s="145"/>
      <c r="G95" s="145"/>
      <c r="H95" s="2">
        <f>_xlfn.XLOOKUP(D95, FORM3GERAL!$C$7:$C$317,FORM3GERAL!$P$7:$P$317)</f>
        <v>0</v>
      </c>
      <c r="I95" s="2" t="str">
        <f ca="1">_xlfn.XLOOKUP(D95, FORM3GERAL!$C$7:$C$317,FORM3GERAL!$L$7:$L$317)</f>
        <v>Atrasado</v>
      </c>
      <c r="J95" s="1">
        <f t="shared" si="1"/>
        <v>0</v>
      </c>
    </row>
    <row r="96" spans="2:10">
      <c r="B96" s="136">
        <v>26</v>
      </c>
      <c r="C96" s="136"/>
      <c r="D96" s="146" t="s">
        <v>1020</v>
      </c>
      <c r="E96" s="166" t="str">
        <f>IFERROR(_xlfn.XLOOKUP(_xlfn.XLOOKUP(D96,FORM2.4!$B$10:$B$179,FORM2.4!$F$10:$F$179),'TABELAS AUXILIARES'!$E$8:$E$13,'TABELAS AUXILIARES'!$F$8:$F$13), "Preencha o campo")</f>
        <v>Preencha o campo</v>
      </c>
      <c r="F96" s="145"/>
      <c r="G96" s="145"/>
      <c r="H96" s="2">
        <f>_xlfn.XLOOKUP(D96, FORM3GERAL!$C$7:$C$317,FORM3GERAL!$P$7:$P$317)</f>
        <v>1</v>
      </c>
      <c r="I96" s="2" t="str">
        <f ca="1">_xlfn.XLOOKUP(D96, FORM3GERAL!$C$7:$C$317,FORM3GERAL!$L$7:$L$317)</f>
        <v>Atrasado</v>
      </c>
      <c r="J96" s="1">
        <f t="shared" ca="1" si="1"/>
        <v>0</v>
      </c>
    </row>
    <row r="97" spans="2:10">
      <c r="B97" s="141">
        <v>27</v>
      </c>
      <c r="C97" s="144" t="str">
        <f>FORM2.4!H107</f>
        <v>Selecione sua Resposta</v>
      </c>
      <c r="D97" s="148" t="s">
        <v>1023</v>
      </c>
      <c r="E97" s="143" t="str">
        <f>IFERROR(_xlfn.XLOOKUP(_xlfn.XLOOKUP(D97,FORM2.4!$B$10:$B$179,FORM2.4!$F$10:$F$179),'TABELAS AUXILIARES'!$E$8:$E$13,'TABELAS AUXILIARES'!$F$8:$F$13), "Preencha o campo")</f>
        <v>Preencha o campo</v>
      </c>
      <c r="F97" s="164" t="str">
        <f>IFERROR(IF(COUNTIF(E97:E101,"Preencha o campo")&gt;0, "Por favor preencha todas as medidas e controles",(SUMIF(E97:E101,"&gt;=0")/(COUNTA(E97:E101)-COUNTIF(E97:E101,'TABELAS AUXILIARES'!$F$13))/2)*(1+C97*1/5)), "Preencha todos os campos")</f>
        <v>Por favor preencha todas as medidas e controles</v>
      </c>
      <c r="G97" s="164"/>
      <c r="H97" s="138">
        <f>_xlfn.XLOOKUP(D97, FORM3GERAL!$C$7:$C$317,FORM3GERAL!$P$7:$P$317)</f>
        <v>1</v>
      </c>
      <c r="I97" s="138" t="str">
        <f ca="1">_xlfn.XLOOKUP(D97, FORM3GERAL!$C$7:$C$317,FORM3GERAL!$L$7:$L$317)</f>
        <v>Atrasado</v>
      </c>
      <c r="J97" s="138">
        <f t="shared" ca="1" si="1"/>
        <v>0</v>
      </c>
    </row>
    <row r="98" spans="2:10">
      <c r="B98" s="136">
        <v>27</v>
      </c>
      <c r="D98" s="146" t="s">
        <v>1025</v>
      </c>
      <c r="E98" s="166" t="str">
        <f>IFERROR(_xlfn.XLOOKUP(_xlfn.XLOOKUP(D98,FORM2.4!$B$10:$B$179,FORM2.4!$F$10:$F$179),'TABELAS AUXILIARES'!$E$8:$E$13,'TABELAS AUXILIARES'!$F$8:$F$13), "Preencha o campo")</f>
        <v>Preencha o campo</v>
      </c>
      <c r="F98" s="145"/>
      <c r="G98" s="145"/>
      <c r="H98" s="2">
        <f>_xlfn.XLOOKUP(D98, FORM3GERAL!$C$7:$C$317,FORM3GERAL!$P$7:$P$317)</f>
        <v>1</v>
      </c>
      <c r="I98" s="2" t="str">
        <f ca="1">_xlfn.XLOOKUP(D98, FORM3GERAL!$C$7:$C$317,FORM3GERAL!$L$7:$L$317)</f>
        <v>Atrasado</v>
      </c>
      <c r="J98" s="1">
        <f t="shared" ca="1" si="1"/>
        <v>0</v>
      </c>
    </row>
    <row r="99" spans="2:10">
      <c r="B99" s="136">
        <v>27</v>
      </c>
      <c r="C99" s="136"/>
      <c r="D99" s="146" t="s">
        <v>1027</v>
      </c>
      <c r="E99" s="166" t="str">
        <f>IFERROR(_xlfn.XLOOKUP(_xlfn.XLOOKUP(D99,FORM2.4!$B$10:$B$179,FORM2.4!$F$10:$F$179),'TABELAS AUXILIARES'!$E$8:$E$13,'TABELAS AUXILIARES'!$F$8:$F$13), "Preencha o campo")</f>
        <v>Preencha o campo</v>
      </c>
      <c r="F99" s="145"/>
      <c r="G99" s="145"/>
      <c r="H99" s="2">
        <f>_xlfn.XLOOKUP(D99, FORM3GERAL!$C$7:$C$317,FORM3GERAL!$P$7:$P$317)</f>
        <v>1</v>
      </c>
      <c r="I99" s="2" t="str">
        <f ca="1">_xlfn.XLOOKUP(D99, FORM3GERAL!$C$7:$C$317,FORM3GERAL!$L$7:$L$317)</f>
        <v>Atrasado</v>
      </c>
      <c r="J99" s="1">
        <f t="shared" ca="1" si="1"/>
        <v>0</v>
      </c>
    </row>
    <row r="100" spans="2:10">
      <c r="B100" s="136">
        <v>27</v>
      </c>
      <c r="C100" s="136"/>
      <c r="D100" s="146" t="s">
        <v>1029</v>
      </c>
      <c r="E100" s="166" t="str">
        <f>IFERROR(_xlfn.XLOOKUP(_xlfn.XLOOKUP(D100,FORM2.4!$B$10:$B$179,FORM2.4!$F$10:$F$179),'TABELAS AUXILIARES'!$E$8:$E$13,'TABELAS AUXILIARES'!$F$8:$F$13), "Preencha o campo")</f>
        <v>Preencha o campo</v>
      </c>
      <c r="F100" s="145"/>
      <c r="G100" s="145"/>
      <c r="H100" s="2">
        <f>_xlfn.XLOOKUP(D100, FORM3GERAL!$C$7:$C$317,FORM3GERAL!$P$7:$P$317)</f>
        <v>1</v>
      </c>
      <c r="I100" s="2" t="str">
        <f ca="1">_xlfn.XLOOKUP(D100, FORM3GERAL!$C$7:$C$317,FORM3GERAL!$L$7:$L$317)</f>
        <v>Atrasado</v>
      </c>
      <c r="J100" s="1">
        <f t="shared" ca="1" si="1"/>
        <v>0</v>
      </c>
    </row>
    <row r="101" spans="2:10">
      <c r="B101" s="136">
        <v>27</v>
      </c>
      <c r="C101" s="136"/>
      <c r="D101" s="146" t="s">
        <v>1031</v>
      </c>
      <c r="E101" s="166" t="str">
        <f>IFERROR(_xlfn.XLOOKUP(_xlfn.XLOOKUP(D101,FORM2.4!$B$10:$B$179,FORM2.4!$F$10:$F$179),'TABELAS AUXILIARES'!$E$8:$E$13,'TABELAS AUXILIARES'!$F$8:$F$13), "Preencha o campo")</f>
        <v>Preencha o campo</v>
      </c>
      <c r="F101" s="145"/>
      <c r="G101" s="145"/>
      <c r="H101" s="2">
        <f>_xlfn.XLOOKUP(D101, FORM3GERAL!$C$7:$C$317,FORM3GERAL!$P$7:$P$317)</f>
        <v>1</v>
      </c>
      <c r="I101" s="2" t="str">
        <f ca="1">_xlfn.XLOOKUP(D101, FORM3GERAL!$C$7:$C$317,FORM3GERAL!$L$7:$L$317)</f>
        <v>Atrasado</v>
      </c>
      <c r="J101" s="1">
        <f t="shared" ca="1" si="1"/>
        <v>0</v>
      </c>
    </row>
    <row r="102" spans="2:10">
      <c r="B102" s="141">
        <v>28</v>
      </c>
      <c r="C102" s="144" t="str">
        <f>FORM2.4!H113</f>
        <v>Selecione sua Resposta</v>
      </c>
      <c r="D102" s="148" t="s">
        <v>1034</v>
      </c>
      <c r="E102" s="143" t="str">
        <f>IFERROR(_xlfn.XLOOKUP(_xlfn.XLOOKUP(D102,FORM2.4!$B$10:$B$179,FORM2.4!$F$10:$F$179),'TABELAS AUXILIARES'!$E$8:$E$13,'TABELAS AUXILIARES'!$F$8:$F$13), "Preencha o campo")</f>
        <v>Preencha o campo</v>
      </c>
      <c r="F102" s="164" t="str">
        <f>IFERROR(IF(COUNTIF(E102:E114,"Preencha o campo")&gt;0, "Por favor preencha todas as medidas e controles",(SUMIF(E102:E114,"&gt;=0")/(COUNTA(E102:E114)-COUNTIF(E102:E114,'TABELAS AUXILIARES'!$F$13))/2)*(1+C102*1/5)), "Preencha todos os campos")</f>
        <v>Por favor preencha todas as medidas e controles</v>
      </c>
      <c r="G102" s="164"/>
      <c r="H102" s="138">
        <f>_xlfn.XLOOKUP(D102, FORM3GERAL!$C$7:$C$317,FORM3GERAL!$P$7:$P$317)</f>
        <v>1</v>
      </c>
      <c r="I102" s="138" t="str">
        <f ca="1">_xlfn.XLOOKUP(D102, FORM3GERAL!$C$7:$C$317,FORM3GERAL!$L$7:$L$317)</f>
        <v>Atrasado</v>
      </c>
      <c r="J102" s="138">
        <f t="shared" ca="1" si="1"/>
        <v>0</v>
      </c>
    </row>
    <row r="103" spans="2:10">
      <c r="B103" s="136">
        <v>28</v>
      </c>
      <c r="D103" s="146" t="s">
        <v>1036</v>
      </c>
      <c r="E103" s="166" t="str">
        <f>IFERROR(_xlfn.XLOOKUP(_xlfn.XLOOKUP(D103,FORM2.4!$B$10:$B$179,FORM2.4!$F$10:$F$179),'TABELAS AUXILIARES'!$E$8:$E$13,'TABELAS AUXILIARES'!$F$8:$F$13), "Preencha o campo")</f>
        <v>Preencha o campo</v>
      </c>
      <c r="F103" s="145"/>
      <c r="G103" s="145"/>
      <c r="H103" s="2">
        <f>_xlfn.XLOOKUP(D103, FORM3GERAL!$C$7:$C$317,FORM3GERAL!$P$7:$P$317)</f>
        <v>1</v>
      </c>
      <c r="I103" s="2" t="str">
        <f ca="1">_xlfn.XLOOKUP(D103, FORM3GERAL!$C$7:$C$317,FORM3GERAL!$L$7:$L$317)</f>
        <v>Atrasado</v>
      </c>
      <c r="J103" s="1">
        <f t="shared" ca="1" si="1"/>
        <v>0</v>
      </c>
    </row>
    <row r="104" spans="2:10">
      <c r="B104" s="136">
        <v>28</v>
      </c>
      <c r="C104" s="136"/>
      <c r="D104" s="146" t="s">
        <v>1038</v>
      </c>
      <c r="E104" s="166" t="str">
        <f>IFERROR(_xlfn.XLOOKUP(_xlfn.XLOOKUP(D104,FORM2.4!$B$10:$B$179,FORM2.4!$F$10:$F$179),'TABELAS AUXILIARES'!$E$8:$E$13,'TABELAS AUXILIARES'!$F$8:$F$13), "Preencha o campo")</f>
        <v>Preencha o campo</v>
      </c>
      <c r="F104" s="145"/>
      <c r="G104" s="145"/>
      <c r="H104" s="2">
        <f>_xlfn.XLOOKUP(D104, FORM3GERAL!$C$7:$C$317,FORM3GERAL!$P$7:$P$317)</f>
        <v>1</v>
      </c>
      <c r="I104" s="2" t="str">
        <f ca="1">_xlfn.XLOOKUP(D104, FORM3GERAL!$C$7:$C$317,FORM3GERAL!$L$7:$L$317)</f>
        <v>Atrasado</v>
      </c>
      <c r="J104" s="1">
        <f t="shared" ca="1" si="1"/>
        <v>0</v>
      </c>
    </row>
    <row r="105" spans="2:10">
      <c r="B105" s="136">
        <v>28</v>
      </c>
      <c r="C105" s="136"/>
      <c r="D105" s="146" t="s">
        <v>1040</v>
      </c>
      <c r="E105" s="166" t="str">
        <f>IFERROR(_xlfn.XLOOKUP(_xlfn.XLOOKUP(D105,FORM2.4!$B$10:$B$179,FORM2.4!$F$10:$F$179),'TABELAS AUXILIARES'!$E$8:$E$13,'TABELAS AUXILIARES'!$F$8:$F$13), "Preencha o campo")</f>
        <v>Preencha o campo</v>
      </c>
      <c r="F105" s="145"/>
      <c r="G105" s="145"/>
      <c r="H105" s="2">
        <f>_xlfn.XLOOKUP(D105, FORM3GERAL!$C$7:$C$317,FORM3GERAL!$P$7:$P$317)</f>
        <v>1</v>
      </c>
      <c r="I105" s="2" t="str">
        <f ca="1">_xlfn.XLOOKUP(D105, FORM3GERAL!$C$7:$C$317,FORM3GERAL!$L$7:$L$317)</f>
        <v>Atrasado</v>
      </c>
      <c r="J105" s="1">
        <f t="shared" ca="1" si="1"/>
        <v>0</v>
      </c>
    </row>
    <row r="106" spans="2:10">
      <c r="B106" s="136">
        <v>28</v>
      </c>
      <c r="C106" s="136"/>
      <c r="D106" s="146" t="s">
        <v>1042</v>
      </c>
      <c r="E106" s="166" t="str">
        <f>IFERROR(_xlfn.XLOOKUP(_xlfn.XLOOKUP(D106,FORM2.4!$B$10:$B$179,FORM2.4!$F$10:$F$179),'TABELAS AUXILIARES'!$E$8:$E$13,'TABELAS AUXILIARES'!$F$8:$F$13), "Preencha o campo")</f>
        <v>Preencha o campo</v>
      </c>
      <c r="F106" s="145"/>
      <c r="G106" s="145"/>
      <c r="H106" s="2">
        <f>_xlfn.XLOOKUP(D106, FORM3GERAL!$C$7:$C$317,FORM3GERAL!$P$7:$P$317)</f>
        <v>0</v>
      </c>
      <c r="I106" s="2" t="str">
        <f ca="1">_xlfn.XLOOKUP(D106, FORM3GERAL!$C$7:$C$317,FORM3GERAL!$L$7:$L$317)</f>
        <v>Atrasado</v>
      </c>
      <c r="J106" s="1">
        <f t="shared" si="1"/>
        <v>0</v>
      </c>
    </row>
    <row r="107" spans="2:10">
      <c r="B107" s="136">
        <v>28</v>
      </c>
      <c r="C107" s="136"/>
      <c r="D107" s="146" t="s">
        <v>1044</v>
      </c>
      <c r="E107" s="166" t="str">
        <f>IFERROR(_xlfn.XLOOKUP(_xlfn.XLOOKUP(D107,FORM2.4!$B$10:$B$179,FORM2.4!$F$10:$F$179),'TABELAS AUXILIARES'!$E$8:$E$13,'TABELAS AUXILIARES'!$F$8:$F$13), "Preencha o campo")</f>
        <v>Preencha o campo</v>
      </c>
      <c r="F107" s="145"/>
      <c r="G107" s="145"/>
      <c r="H107" s="2">
        <f>_xlfn.XLOOKUP(D107, FORM3GERAL!$C$7:$C$317,FORM3GERAL!$P$7:$P$317)</f>
        <v>0</v>
      </c>
      <c r="I107" s="2" t="str">
        <f ca="1">_xlfn.XLOOKUP(D107, FORM3GERAL!$C$7:$C$317,FORM3GERAL!$L$7:$L$317)</f>
        <v>Atrasado</v>
      </c>
      <c r="J107" s="1">
        <f t="shared" si="1"/>
        <v>0</v>
      </c>
    </row>
    <row r="108" spans="2:10">
      <c r="B108" s="136">
        <v>28</v>
      </c>
      <c r="C108" s="136"/>
      <c r="D108" s="146" t="s">
        <v>1046</v>
      </c>
      <c r="E108" s="166" t="str">
        <f>IFERROR(_xlfn.XLOOKUP(_xlfn.XLOOKUP(D108,FORM2.4!$B$10:$B$179,FORM2.4!$F$10:$F$179),'TABELAS AUXILIARES'!$E$8:$E$13,'TABELAS AUXILIARES'!$F$8:$F$13), "Preencha o campo")</f>
        <v>Preencha o campo</v>
      </c>
      <c r="F108" s="145"/>
      <c r="G108" s="145"/>
      <c r="H108" s="2">
        <f>_xlfn.XLOOKUP(D108, FORM3GERAL!$C$7:$C$317,FORM3GERAL!$P$7:$P$317)</f>
        <v>0</v>
      </c>
      <c r="I108" s="2" t="str">
        <f ca="1">_xlfn.XLOOKUP(D108, FORM3GERAL!$C$7:$C$317,FORM3GERAL!$L$7:$L$317)</f>
        <v>Atrasado</v>
      </c>
      <c r="J108" s="1">
        <f t="shared" si="1"/>
        <v>0</v>
      </c>
    </row>
    <row r="109" spans="2:10">
      <c r="B109" s="136">
        <v>28</v>
      </c>
      <c r="C109" s="136"/>
      <c r="D109" s="146" t="s">
        <v>1048</v>
      </c>
      <c r="E109" s="166" t="str">
        <f>IFERROR(_xlfn.XLOOKUP(_xlfn.XLOOKUP(D109,FORM2.4!$B$10:$B$179,FORM2.4!$F$10:$F$179),'TABELAS AUXILIARES'!$E$8:$E$13,'TABELAS AUXILIARES'!$F$8:$F$13), "Preencha o campo")</f>
        <v>Preencha o campo</v>
      </c>
      <c r="F109" s="145"/>
      <c r="G109" s="145"/>
      <c r="H109" s="2">
        <f>_xlfn.XLOOKUP(D109, FORM3GERAL!$C$7:$C$317,FORM3GERAL!$P$7:$P$317)</f>
        <v>1</v>
      </c>
      <c r="I109" s="2" t="str">
        <f ca="1">_xlfn.XLOOKUP(D109, FORM3GERAL!$C$7:$C$317,FORM3GERAL!$L$7:$L$317)</f>
        <v>Atrasado</v>
      </c>
      <c r="J109" s="1">
        <f t="shared" ca="1" si="1"/>
        <v>0</v>
      </c>
    </row>
    <row r="110" spans="2:10">
      <c r="B110" s="136">
        <v>28</v>
      </c>
      <c r="C110" s="136"/>
      <c r="D110" s="146" t="s">
        <v>1050</v>
      </c>
      <c r="E110" s="166" t="str">
        <f>IFERROR(_xlfn.XLOOKUP(_xlfn.XLOOKUP(D110,FORM2.4!$B$10:$B$179,FORM2.4!$F$10:$F$179),'TABELAS AUXILIARES'!$E$8:$E$13,'TABELAS AUXILIARES'!$F$8:$F$13), "Preencha o campo")</f>
        <v>Preencha o campo</v>
      </c>
      <c r="F110" s="145"/>
      <c r="G110" s="145"/>
      <c r="H110" s="2">
        <f>_xlfn.XLOOKUP(D110, FORM3GERAL!$C$7:$C$317,FORM3GERAL!$P$7:$P$317)</f>
        <v>1</v>
      </c>
      <c r="I110" s="2" t="str">
        <f ca="1">_xlfn.XLOOKUP(D110, FORM3GERAL!$C$7:$C$317,FORM3GERAL!$L$7:$L$317)</f>
        <v>Atrasado</v>
      </c>
      <c r="J110" s="1">
        <f t="shared" ca="1" si="1"/>
        <v>0</v>
      </c>
    </row>
    <row r="111" spans="2:10">
      <c r="B111" s="136">
        <v>28</v>
      </c>
      <c r="C111" s="136"/>
      <c r="D111" s="146" t="s">
        <v>1052</v>
      </c>
      <c r="E111" s="166" t="str">
        <f>IFERROR(_xlfn.XLOOKUP(_xlfn.XLOOKUP(D111,FORM2.4!$B$10:$B$179,FORM2.4!$F$10:$F$179),'TABELAS AUXILIARES'!$E$8:$E$13,'TABELAS AUXILIARES'!$F$8:$F$13), "Preencha o campo")</f>
        <v>Preencha o campo</v>
      </c>
      <c r="F111" s="145"/>
      <c r="G111" s="145"/>
      <c r="H111" s="2">
        <f>_xlfn.XLOOKUP(D111, FORM3GERAL!$C$7:$C$317,FORM3GERAL!$P$7:$P$317)</f>
        <v>0</v>
      </c>
      <c r="I111" s="2" t="str">
        <f ca="1">_xlfn.XLOOKUP(D111, FORM3GERAL!$C$7:$C$317,FORM3GERAL!$L$7:$L$317)</f>
        <v>Atrasado</v>
      </c>
      <c r="J111" s="1">
        <f t="shared" si="1"/>
        <v>0</v>
      </c>
    </row>
    <row r="112" spans="2:10">
      <c r="B112" s="136">
        <v>28</v>
      </c>
      <c r="C112" s="136"/>
      <c r="D112" s="146" t="s">
        <v>1054</v>
      </c>
      <c r="E112" s="166" t="str">
        <f>IFERROR(_xlfn.XLOOKUP(_xlfn.XLOOKUP(D112,FORM2.4!$B$10:$B$179,FORM2.4!$F$10:$F$179),'TABELAS AUXILIARES'!$E$8:$E$13,'TABELAS AUXILIARES'!$F$8:$F$13), "Preencha o campo")</f>
        <v>Preencha o campo</v>
      </c>
      <c r="F112" s="145"/>
      <c r="G112" s="145"/>
      <c r="H112" s="2">
        <f>_xlfn.XLOOKUP(D112, FORM3GERAL!$C$7:$C$317,FORM3GERAL!$P$7:$P$317)</f>
        <v>1</v>
      </c>
      <c r="I112" s="2" t="str">
        <f ca="1">_xlfn.XLOOKUP(D112, FORM3GERAL!$C$7:$C$317,FORM3GERAL!$L$7:$L$317)</f>
        <v>Atrasado</v>
      </c>
      <c r="J112" s="1">
        <f t="shared" ca="1" si="1"/>
        <v>0</v>
      </c>
    </row>
    <row r="113" spans="2:10">
      <c r="B113" s="136">
        <v>28</v>
      </c>
      <c r="C113" s="136"/>
      <c r="D113" s="146" t="s">
        <v>1056</v>
      </c>
      <c r="E113" s="166" t="str">
        <f>IFERROR(_xlfn.XLOOKUP(_xlfn.XLOOKUP(D113,FORM2.4!$B$10:$B$179,FORM2.4!$F$10:$F$179),'TABELAS AUXILIARES'!$E$8:$E$13,'TABELAS AUXILIARES'!$F$8:$F$13), "Preencha o campo")</f>
        <v>Preencha o campo</v>
      </c>
      <c r="F113" s="145"/>
      <c r="G113" s="145"/>
      <c r="H113" s="2">
        <f>_xlfn.XLOOKUP(D113, FORM3GERAL!$C$7:$C$317,FORM3GERAL!$P$7:$P$317)</f>
        <v>0</v>
      </c>
      <c r="I113" s="2" t="str">
        <f ca="1">_xlfn.XLOOKUP(D113, FORM3GERAL!$C$7:$C$317,FORM3GERAL!$L$7:$L$317)</f>
        <v>Atrasado</v>
      </c>
      <c r="J113" s="1">
        <f t="shared" si="1"/>
        <v>0</v>
      </c>
    </row>
    <row r="114" spans="2:10">
      <c r="B114" s="136">
        <v>28</v>
      </c>
      <c r="C114" s="136"/>
      <c r="D114" s="146" t="s">
        <v>1058</v>
      </c>
      <c r="E114" s="166" t="str">
        <f>IFERROR(_xlfn.XLOOKUP(_xlfn.XLOOKUP(D114,FORM2.4!$B$10:$B$179,FORM2.4!$F$10:$F$179),'TABELAS AUXILIARES'!$E$8:$E$13,'TABELAS AUXILIARES'!$F$8:$F$13), "Preencha o campo")</f>
        <v>Preencha o campo</v>
      </c>
      <c r="F114" s="145"/>
      <c r="G114" s="145"/>
      <c r="H114" s="2">
        <f>_xlfn.XLOOKUP(D114, FORM3GERAL!$C$7:$C$317,FORM3GERAL!$P$7:$P$317)</f>
        <v>1</v>
      </c>
      <c r="I114" s="2" t="str">
        <f ca="1">_xlfn.XLOOKUP(D114, FORM3GERAL!$C$7:$C$317,FORM3GERAL!$L$7:$L$317)</f>
        <v>Atrasado</v>
      </c>
      <c r="J114" s="1">
        <f t="shared" ca="1" si="1"/>
        <v>0</v>
      </c>
    </row>
    <row r="115" spans="2:10">
      <c r="B115" s="141">
        <v>29</v>
      </c>
      <c r="C115" s="144" t="str">
        <f>FORM2.4!H127</f>
        <v>Selecione sua Resposta</v>
      </c>
      <c r="D115" s="148" t="s">
        <v>1061</v>
      </c>
      <c r="E115" s="143" t="str">
        <f>IFERROR(_xlfn.XLOOKUP(_xlfn.XLOOKUP(D115,FORM2.4!$B$10:$B$179,FORM2.4!$F$10:$F$179),'TABELAS AUXILIARES'!$E$8:$E$13,'TABELAS AUXILIARES'!$F$8:$F$13), "Preencha o campo")</f>
        <v>Preencha o campo</v>
      </c>
      <c r="F115" s="164" t="str">
        <f>IFERROR(IF(COUNTIF(E115:E126,"Preencha o campo")&gt;0, "Por favor preencha todas as medidas e controles",(SUMIF(E115:E126,"&gt;=0")/(COUNTA(E115:E126)-COUNTIF(E115:E126,'TABELAS AUXILIARES'!$F$13))/2)*(1+C115*1/5)), "Preencha todos os campos")</f>
        <v>Por favor preencha todas as medidas e controles</v>
      </c>
      <c r="G115" s="164"/>
      <c r="H115" s="138">
        <f>_xlfn.XLOOKUP(D115, FORM3GERAL!$C$7:$C$317,FORM3GERAL!$P$7:$P$317)</f>
        <v>1</v>
      </c>
      <c r="I115" s="138" t="str">
        <f ca="1">_xlfn.XLOOKUP(D115, FORM3GERAL!$C$7:$C$317,FORM3GERAL!$L$7:$L$317)</f>
        <v>Atrasado</v>
      </c>
      <c r="J115" s="138">
        <f t="shared" ca="1" si="1"/>
        <v>0</v>
      </c>
    </row>
    <row r="116" spans="2:10">
      <c r="B116" s="136">
        <v>29</v>
      </c>
      <c r="D116" s="146" t="s">
        <v>1063</v>
      </c>
      <c r="E116" s="166" t="str">
        <f>IFERROR(_xlfn.XLOOKUP(_xlfn.XLOOKUP(D116,FORM2.4!$B$10:$B$179,FORM2.4!$F$10:$F$179),'TABELAS AUXILIARES'!$E$8:$E$13,'TABELAS AUXILIARES'!$F$8:$F$13), "Preencha o campo")</f>
        <v>Preencha o campo</v>
      </c>
      <c r="F116" s="145"/>
      <c r="G116" s="145"/>
      <c r="H116" s="2">
        <f>_xlfn.XLOOKUP(D116, FORM3GERAL!$C$7:$C$317,FORM3GERAL!$P$7:$P$317)</f>
        <v>1</v>
      </c>
      <c r="I116" s="2" t="str">
        <f ca="1">_xlfn.XLOOKUP(D116, FORM3GERAL!$C$7:$C$317,FORM3GERAL!$L$7:$L$317)</f>
        <v>Atrasado</v>
      </c>
      <c r="J116" s="1">
        <f t="shared" ca="1" si="1"/>
        <v>0</v>
      </c>
    </row>
    <row r="117" spans="2:10">
      <c r="B117" s="136">
        <v>29</v>
      </c>
      <c r="C117" s="136"/>
      <c r="D117" s="146" t="s">
        <v>1065</v>
      </c>
      <c r="E117" s="166" t="str">
        <f>IFERROR(_xlfn.XLOOKUP(_xlfn.XLOOKUP(D117,FORM2.4!$B$10:$B$179,FORM2.4!$F$10:$F$179),'TABELAS AUXILIARES'!$E$8:$E$13,'TABELAS AUXILIARES'!$F$8:$F$13), "Preencha o campo")</f>
        <v>Preencha o campo</v>
      </c>
      <c r="F117" s="145"/>
      <c r="G117" s="145"/>
      <c r="H117" s="2">
        <f>_xlfn.XLOOKUP(D117, FORM3GERAL!$C$7:$C$317,FORM3GERAL!$P$7:$P$317)</f>
        <v>1</v>
      </c>
      <c r="I117" s="2" t="str">
        <f ca="1">_xlfn.XLOOKUP(D117, FORM3GERAL!$C$7:$C$317,FORM3GERAL!$L$7:$L$317)</f>
        <v>Atrasado</v>
      </c>
      <c r="J117" s="1">
        <f t="shared" ca="1" si="1"/>
        <v>0</v>
      </c>
    </row>
    <row r="118" spans="2:10">
      <c r="B118" s="136">
        <v>29</v>
      </c>
      <c r="C118" s="136"/>
      <c r="D118" s="146" t="s">
        <v>1067</v>
      </c>
      <c r="E118" s="166" t="str">
        <f>IFERROR(_xlfn.XLOOKUP(_xlfn.XLOOKUP(D118,FORM2.4!$B$10:$B$179,FORM2.4!$F$10:$F$179),'TABELAS AUXILIARES'!$E$8:$E$13,'TABELAS AUXILIARES'!$F$8:$F$13), "Preencha o campo")</f>
        <v>Preencha o campo</v>
      </c>
      <c r="F118" s="145"/>
      <c r="G118" s="145"/>
      <c r="H118" s="2">
        <f>_xlfn.XLOOKUP(D118, FORM3GERAL!$C$7:$C$317,FORM3GERAL!$P$7:$P$317)</f>
        <v>1</v>
      </c>
      <c r="I118" s="2" t="str">
        <f ca="1">_xlfn.XLOOKUP(D118, FORM3GERAL!$C$7:$C$317,FORM3GERAL!$L$7:$L$317)</f>
        <v>Atrasado</v>
      </c>
      <c r="J118" s="1">
        <f t="shared" ca="1" si="1"/>
        <v>0</v>
      </c>
    </row>
    <row r="119" spans="2:10">
      <c r="B119" s="136">
        <v>29</v>
      </c>
      <c r="C119" s="136"/>
      <c r="D119" s="146" t="s">
        <v>1069</v>
      </c>
      <c r="E119" s="166" t="str">
        <f>IFERROR(_xlfn.XLOOKUP(_xlfn.XLOOKUP(D119,FORM2.4!$B$10:$B$179,FORM2.4!$F$10:$F$179),'TABELAS AUXILIARES'!$E$8:$E$13,'TABELAS AUXILIARES'!$F$8:$F$13), "Preencha o campo")</f>
        <v>Preencha o campo</v>
      </c>
      <c r="F119" s="145"/>
      <c r="G119" s="145"/>
      <c r="H119" s="2">
        <f>_xlfn.XLOOKUP(D119, FORM3GERAL!$C$7:$C$317,FORM3GERAL!$P$7:$P$317)</f>
        <v>1</v>
      </c>
      <c r="I119" s="2" t="str">
        <f ca="1">_xlfn.XLOOKUP(D119, FORM3GERAL!$C$7:$C$317,FORM3GERAL!$L$7:$L$317)</f>
        <v>Atrasado</v>
      </c>
      <c r="J119" s="1">
        <f t="shared" ca="1" si="1"/>
        <v>0</v>
      </c>
    </row>
    <row r="120" spans="2:10">
      <c r="B120" s="136">
        <v>29</v>
      </c>
      <c r="C120" s="136"/>
      <c r="D120" s="146" t="s">
        <v>1071</v>
      </c>
      <c r="E120" s="166" t="str">
        <f>IFERROR(_xlfn.XLOOKUP(_xlfn.XLOOKUP(D120,FORM2.4!$B$10:$B$179,FORM2.4!$F$10:$F$179),'TABELAS AUXILIARES'!$E$8:$E$13,'TABELAS AUXILIARES'!$F$8:$F$13), "Preencha o campo")</f>
        <v>Preencha o campo</v>
      </c>
      <c r="F120" s="145"/>
      <c r="G120" s="145"/>
      <c r="H120" s="2">
        <f>_xlfn.XLOOKUP(D120, FORM3GERAL!$C$7:$C$317,FORM3GERAL!$P$7:$P$317)</f>
        <v>1</v>
      </c>
      <c r="I120" s="2" t="str">
        <f ca="1">_xlfn.XLOOKUP(D120, FORM3GERAL!$C$7:$C$317,FORM3GERAL!$L$7:$L$317)</f>
        <v>Atrasado</v>
      </c>
      <c r="J120" s="1">
        <f t="shared" ca="1" si="1"/>
        <v>0</v>
      </c>
    </row>
    <row r="121" spans="2:10">
      <c r="B121" s="136">
        <v>29</v>
      </c>
      <c r="C121" s="136"/>
      <c r="D121" s="146" t="s">
        <v>1073</v>
      </c>
      <c r="E121" s="166" t="str">
        <f>IFERROR(_xlfn.XLOOKUP(_xlfn.XLOOKUP(D121,FORM2.4!$B$10:$B$179,FORM2.4!$F$10:$F$179),'TABELAS AUXILIARES'!$E$8:$E$13,'TABELAS AUXILIARES'!$F$8:$F$13), "Preencha o campo")</f>
        <v>Preencha o campo</v>
      </c>
      <c r="F121" s="145"/>
      <c r="G121" s="145"/>
      <c r="H121" s="2">
        <f>_xlfn.XLOOKUP(D121, FORM3GERAL!$C$7:$C$317,FORM3GERAL!$P$7:$P$317)</f>
        <v>1</v>
      </c>
      <c r="I121" s="2" t="str">
        <f ca="1">_xlfn.XLOOKUP(D121, FORM3GERAL!$C$7:$C$317,FORM3GERAL!$L$7:$L$317)</f>
        <v>Atrasado</v>
      </c>
      <c r="J121" s="1">
        <f t="shared" ca="1" si="1"/>
        <v>0</v>
      </c>
    </row>
    <row r="122" spans="2:10">
      <c r="B122" s="136">
        <v>29</v>
      </c>
      <c r="C122" s="136"/>
      <c r="D122" s="146" t="s">
        <v>1075</v>
      </c>
      <c r="E122" s="166" t="str">
        <f>IFERROR(_xlfn.XLOOKUP(_xlfn.XLOOKUP(D122,FORM2.4!$B$10:$B$179,FORM2.4!$F$10:$F$179),'TABELAS AUXILIARES'!$E$8:$E$13,'TABELAS AUXILIARES'!$F$8:$F$13), "Preencha o campo")</f>
        <v>Preencha o campo</v>
      </c>
      <c r="F122" s="145"/>
      <c r="G122" s="145"/>
      <c r="H122" s="2">
        <f>_xlfn.XLOOKUP(D122, FORM3GERAL!$C$7:$C$317,FORM3GERAL!$P$7:$P$317)</f>
        <v>1</v>
      </c>
      <c r="I122" s="2" t="str">
        <f ca="1">_xlfn.XLOOKUP(D122, FORM3GERAL!$C$7:$C$317,FORM3GERAL!$L$7:$L$317)</f>
        <v>Atrasado</v>
      </c>
      <c r="J122" s="1">
        <f t="shared" ca="1" si="1"/>
        <v>0</v>
      </c>
    </row>
    <row r="123" spans="2:10">
      <c r="B123" s="136">
        <v>29</v>
      </c>
      <c r="C123" s="136"/>
      <c r="D123" s="146" t="s">
        <v>1077</v>
      </c>
      <c r="E123" s="166" t="str">
        <f>IFERROR(_xlfn.XLOOKUP(_xlfn.XLOOKUP(D123,FORM2.4!$B$10:$B$179,FORM2.4!$F$10:$F$179),'TABELAS AUXILIARES'!$E$8:$E$13,'TABELAS AUXILIARES'!$F$8:$F$13), "Preencha o campo")</f>
        <v>Preencha o campo</v>
      </c>
      <c r="F123" s="145"/>
      <c r="G123" s="145"/>
      <c r="H123" s="2">
        <f>_xlfn.XLOOKUP(D123, FORM3GERAL!$C$7:$C$317,FORM3GERAL!$P$7:$P$317)</f>
        <v>0</v>
      </c>
      <c r="I123" s="2" t="str">
        <f ca="1">_xlfn.XLOOKUP(D123, FORM3GERAL!$C$7:$C$317,FORM3GERAL!$L$7:$L$317)</f>
        <v>Atrasado</v>
      </c>
      <c r="J123" s="1">
        <f t="shared" si="1"/>
        <v>0</v>
      </c>
    </row>
    <row r="124" spans="2:10">
      <c r="B124" s="136">
        <v>29</v>
      </c>
      <c r="C124" s="136"/>
      <c r="D124" s="146" t="s">
        <v>1079</v>
      </c>
      <c r="E124" s="166" t="str">
        <f>IFERROR(_xlfn.XLOOKUP(_xlfn.XLOOKUP(D124,FORM2.4!$B$10:$B$179,FORM2.4!$F$10:$F$179),'TABELAS AUXILIARES'!$E$8:$E$13,'TABELAS AUXILIARES'!$F$8:$F$13), "Preencha o campo")</f>
        <v>Preencha o campo</v>
      </c>
      <c r="F124" s="145"/>
      <c r="G124" s="145"/>
      <c r="H124" s="2">
        <f>_xlfn.XLOOKUP(D124, FORM3GERAL!$C$7:$C$317,FORM3GERAL!$P$7:$P$317)</f>
        <v>1</v>
      </c>
      <c r="I124" s="2" t="str">
        <f ca="1">_xlfn.XLOOKUP(D124, FORM3GERAL!$C$7:$C$317,FORM3GERAL!$L$7:$L$317)</f>
        <v>Atrasado</v>
      </c>
      <c r="J124" s="1">
        <f t="shared" ca="1" si="1"/>
        <v>0</v>
      </c>
    </row>
    <row r="125" spans="2:10">
      <c r="B125" s="136">
        <v>29</v>
      </c>
      <c r="C125" s="136"/>
      <c r="D125" s="146" t="s">
        <v>1081</v>
      </c>
      <c r="E125" s="166" t="str">
        <f>IFERROR(_xlfn.XLOOKUP(_xlfn.XLOOKUP(D125,FORM2.4!$B$10:$B$179,FORM2.4!$F$10:$F$179),'TABELAS AUXILIARES'!$E$8:$E$13,'TABELAS AUXILIARES'!$F$8:$F$13), "Preencha o campo")</f>
        <v>Preencha o campo</v>
      </c>
      <c r="F125" s="145"/>
      <c r="G125" s="145"/>
      <c r="H125" s="2">
        <f>_xlfn.XLOOKUP(D125, FORM3GERAL!$C$7:$C$317,FORM3GERAL!$P$7:$P$317)</f>
        <v>0</v>
      </c>
      <c r="I125" s="2" t="str">
        <f ca="1">_xlfn.XLOOKUP(D125, FORM3GERAL!$C$7:$C$317,FORM3GERAL!$L$7:$L$317)</f>
        <v>Atrasado</v>
      </c>
      <c r="J125" s="1">
        <f t="shared" si="1"/>
        <v>0</v>
      </c>
    </row>
    <row r="126" spans="2:10">
      <c r="B126" s="136">
        <v>29</v>
      </c>
      <c r="C126" s="136"/>
      <c r="D126" s="146" t="s">
        <v>1083</v>
      </c>
      <c r="E126" s="166" t="str">
        <f>IFERROR(_xlfn.XLOOKUP(_xlfn.XLOOKUP(D126,FORM2.4!$B$10:$B$179,FORM2.4!$F$10:$F$179),'TABELAS AUXILIARES'!$E$8:$E$13,'TABELAS AUXILIARES'!$F$8:$F$13), "Preencha o campo")</f>
        <v>Preencha o campo</v>
      </c>
      <c r="F126" s="145"/>
      <c r="G126" s="145"/>
      <c r="H126" s="2">
        <f>_xlfn.XLOOKUP(D126, FORM3GERAL!$C$7:$C$317,FORM3GERAL!$P$7:$P$317)</f>
        <v>1</v>
      </c>
      <c r="I126" s="2" t="str">
        <f ca="1">_xlfn.XLOOKUP(D126, FORM3GERAL!$C$7:$C$317,FORM3GERAL!$L$7:$L$317)</f>
        <v>Atrasado</v>
      </c>
      <c r="J126" s="1">
        <f t="shared" ca="1" si="1"/>
        <v>0</v>
      </c>
    </row>
    <row r="127" spans="2:10">
      <c r="B127" s="141">
        <v>30</v>
      </c>
      <c r="C127" s="144" t="str">
        <f>FORM2.4!H140</f>
        <v>Selecione sua Resposta</v>
      </c>
      <c r="D127" s="148" t="s">
        <v>1086</v>
      </c>
      <c r="E127" s="143" t="str">
        <f>IFERROR(_xlfn.XLOOKUP(_xlfn.XLOOKUP(D127,FORM2.4!$B$10:$B$179,FORM2.4!$F$10:$F$179),'TABELAS AUXILIARES'!$E$8:$E$13,'TABELAS AUXILIARES'!$F$8:$F$13), "Preencha o campo")</f>
        <v>Preencha o campo</v>
      </c>
      <c r="F127" s="164" t="str">
        <f>IFERROR(IF(COUNTIF(E127:E138,"Preencha o campo")&gt;0, "Por favor preencha todas as medidas e controles",(SUMIF(E127:E138,"&gt;=0")/(COUNTA(E127:E138)-COUNTIF(E127:E138,'TABELAS AUXILIARES'!$F$13))/2)*(1+C127*1/5)), "Preencha todos os campos")</f>
        <v>Por favor preencha todas as medidas e controles</v>
      </c>
      <c r="G127" s="164"/>
      <c r="H127" s="138">
        <f>_xlfn.XLOOKUP(D127, FORM3GERAL!$C$7:$C$317,FORM3GERAL!$P$7:$P$317)</f>
        <v>1</v>
      </c>
      <c r="I127" s="138" t="str">
        <f ca="1">_xlfn.XLOOKUP(D127, FORM3GERAL!$C$7:$C$317,FORM3GERAL!$L$7:$L$317)</f>
        <v>Atrasado</v>
      </c>
      <c r="J127" s="138">
        <f t="shared" ca="1" si="1"/>
        <v>0</v>
      </c>
    </row>
    <row r="128" spans="2:10">
      <c r="B128" s="136">
        <v>30</v>
      </c>
      <c r="D128" s="146" t="s">
        <v>1088</v>
      </c>
      <c r="E128" s="166" t="str">
        <f>IFERROR(_xlfn.XLOOKUP(_xlfn.XLOOKUP(D128,FORM2.4!$B$10:$B$179,FORM2.4!$F$10:$F$179),'TABELAS AUXILIARES'!$E$8:$E$13,'TABELAS AUXILIARES'!$F$8:$F$13), "Preencha o campo")</f>
        <v>Preencha o campo</v>
      </c>
      <c r="F128" s="145"/>
      <c r="G128" s="145"/>
      <c r="H128" s="2">
        <f>_xlfn.XLOOKUP(D128, FORM3GERAL!$C$7:$C$317,FORM3GERAL!$P$7:$P$317)</f>
        <v>1</v>
      </c>
      <c r="I128" s="2" t="str">
        <f ca="1">_xlfn.XLOOKUP(D128, FORM3GERAL!$C$7:$C$317,FORM3GERAL!$L$7:$L$317)</f>
        <v>Atrasado</v>
      </c>
      <c r="J128" s="1">
        <f t="shared" ca="1" si="1"/>
        <v>0</v>
      </c>
    </row>
    <row r="129" spans="2:10">
      <c r="B129" s="136">
        <v>30</v>
      </c>
      <c r="C129" s="136"/>
      <c r="D129" s="146" t="s">
        <v>1090</v>
      </c>
      <c r="E129" s="166" t="str">
        <f>IFERROR(_xlfn.XLOOKUP(_xlfn.XLOOKUP(D129,FORM2.4!$B$10:$B$179,FORM2.4!$F$10:$F$179),'TABELAS AUXILIARES'!$E$8:$E$13,'TABELAS AUXILIARES'!$F$8:$F$13), "Preencha o campo")</f>
        <v>Preencha o campo</v>
      </c>
      <c r="F129" s="145"/>
      <c r="G129" s="145"/>
      <c r="H129" s="2">
        <f>_xlfn.XLOOKUP(D129, FORM3GERAL!$C$7:$C$317,FORM3GERAL!$P$7:$P$317)</f>
        <v>1</v>
      </c>
      <c r="I129" s="2" t="str">
        <f ca="1">_xlfn.XLOOKUP(D129, FORM3GERAL!$C$7:$C$317,FORM3GERAL!$L$7:$L$317)</f>
        <v>Atrasado</v>
      </c>
      <c r="J129" s="1">
        <f t="shared" ca="1" si="1"/>
        <v>0</v>
      </c>
    </row>
    <row r="130" spans="2:10">
      <c r="B130" s="136">
        <v>30</v>
      </c>
      <c r="C130" s="136"/>
      <c r="D130" s="146" t="s">
        <v>1092</v>
      </c>
      <c r="E130" s="166" t="str">
        <f>IFERROR(_xlfn.XLOOKUP(_xlfn.XLOOKUP(D130,FORM2.4!$B$10:$B$179,FORM2.4!$F$10:$F$179),'TABELAS AUXILIARES'!$E$8:$E$13,'TABELAS AUXILIARES'!$F$8:$F$13), "Preencha o campo")</f>
        <v>Preencha o campo</v>
      </c>
      <c r="F130" s="145"/>
      <c r="G130" s="145"/>
      <c r="H130" s="2">
        <f>_xlfn.XLOOKUP(D130, FORM3GERAL!$C$7:$C$317,FORM3GERAL!$P$7:$P$317)</f>
        <v>1</v>
      </c>
      <c r="I130" s="2" t="str">
        <f ca="1">_xlfn.XLOOKUP(D130, FORM3GERAL!$C$7:$C$317,FORM3GERAL!$L$7:$L$317)</f>
        <v>Atrasado</v>
      </c>
      <c r="J130" s="1">
        <f t="shared" ca="1" si="1"/>
        <v>0</v>
      </c>
    </row>
    <row r="131" spans="2:10">
      <c r="B131" s="136">
        <v>30</v>
      </c>
      <c r="C131" s="136"/>
      <c r="D131" s="146" t="s">
        <v>1094</v>
      </c>
      <c r="E131" s="166" t="str">
        <f>IFERROR(_xlfn.XLOOKUP(_xlfn.XLOOKUP(D131,FORM2.4!$B$10:$B$179,FORM2.4!$F$10:$F$179),'TABELAS AUXILIARES'!$E$8:$E$13,'TABELAS AUXILIARES'!$F$8:$F$13), "Preencha o campo")</f>
        <v>Preencha o campo</v>
      </c>
      <c r="F131" s="145"/>
      <c r="G131" s="145"/>
      <c r="H131" s="2">
        <f>_xlfn.XLOOKUP(D131, FORM3GERAL!$C$7:$C$317,FORM3GERAL!$P$7:$P$317)</f>
        <v>1</v>
      </c>
      <c r="I131" s="2" t="str">
        <f ca="1">_xlfn.XLOOKUP(D131, FORM3GERAL!$C$7:$C$317,FORM3GERAL!$L$7:$L$317)</f>
        <v>Atrasado</v>
      </c>
      <c r="J131" s="1">
        <f t="shared" ca="1" si="1"/>
        <v>0</v>
      </c>
    </row>
    <row r="132" spans="2:10">
      <c r="B132" s="136">
        <v>30</v>
      </c>
      <c r="C132" s="136"/>
      <c r="D132" s="146" t="s">
        <v>1096</v>
      </c>
      <c r="E132" s="166" t="str">
        <f>IFERROR(_xlfn.XLOOKUP(_xlfn.XLOOKUP(D132,FORM2.4!$B$10:$B$179,FORM2.4!$F$10:$F$179),'TABELAS AUXILIARES'!$E$8:$E$13,'TABELAS AUXILIARES'!$F$8:$F$13), "Preencha o campo")</f>
        <v>Preencha o campo</v>
      </c>
      <c r="F132" s="145"/>
      <c r="G132" s="145"/>
      <c r="H132" s="2">
        <f>_xlfn.XLOOKUP(D132, FORM3GERAL!$C$7:$C$317,FORM3GERAL!$P$7:$P$317)</f>
        <v>1</v>
      </c>
      <c r="I132" s="2" t="str">
        <f ca="1">_xlfn.XLOOKUP(D132, FORM3GERAL!$C$7:$C$317,FORM3GERAL!$L$7:$L$317)</f>
        <v>Atrasado</v>
      </c>
      <c r="J132" s="1">
        <f t="shared" ca="1" si="1"/>
        <v>0</v>
      </c>
    </row>
    <row r="133" spans="2:10">
      <c r="B133" s="136">
        <v>30</v>
      </c>
      <c r="C133" s="136"/>
      <c r="D133" s="146" t="s">
        <v>1098</v>
      </c>
      <c r="E133" s="166" t="str">
        <f>IFERROR(_xlfn.XLOOKUP(_xlfn.XLOOKUP(D133,FORM2.4!$B$10:$B$179,FORM2.4!$F$10:$F$179),'TABELAS AUXILIARES'!$E$8:$E$13,'TABELAS AUXILIARES'!$F$8:$F$13), "Preencha o campo")</f>
        <v>Preencha o campo</v>
      </c>
      <c r="F133" s="145"/>
      <c r="G133" s="145"/>
      <c r="H133" s="2">
        <f>_xlfn.XLOOKUP(D133, FORM3GERAL!$C$7:$C$317,FORM3GERAL!$P$7:$P$317)</f>
        <v>0</v>
      </c>
      <c r="I133" s="2" t="str">
        <f ca="1">_xlfn.XLOOKUP(D133, FORM3GERAL!$C$7:$C$317,FORM3GERAL!$L$7:$L$317)</f>
        <v>Atrasado</v>
      </c>
      <c r="J133" s="1">
        <f t="shared" si="1"/>
        <v>0</v>
      </c>
    </row>
    <row r="134" spans="2:10">
      <c r="B134" s="136">
        <v>30</v>
      </c>
      <c r="C134" s="136"/>
      <c r="D134" s="146" t="s">
        <v>1100</v>
      </c>
      <c r="E134" s="166" t="str">
        <f>IFERROR(_xlfn.XLOOKUP(_xlfn.XLOOKUP(D134,FORM2.4!$B$10:$B$179,FORM2.4!$F$10:$F$179),'TABELAS AUXILIARES'!$E$8:$E$13,'TABELAS AUXILIARES'!$F$8:$F$13), "Preencha o campo")</f>
        <v>Preencha o campo</v>
      </c>
      <c r="F134" s="145"/>
      <c r="G134" s="145"/>
      <c r="H134" s="2">
        <f>_xlfn.XLOOKUP(D134, FORM3GERAL!$C$7:$C$317,FORM3GERAL!$P$7:$P$317)</f>
        <v>0</v>
      </c>
      <c r="I134" s="2" t="str">
        <f ca="1">_xlfn.XLOOKUP(D134, FORM3GERAL!$C$7:$C$317,FORM3GERAL!$L$7:$L$317)</f>
        <v>Atrasado</v>
      </c>
      <c r="J134" s="1">
        <f t="shared" si="1"/>
        <v>0</v>
      </c>
    </row>
    <row r="135" spans="2:10">
      <c r="B135" s="136">
        <v>30</v>
      </c>
      <c r="C135" s="136"/>
      <c r="D135" s="146" t="s">
        <v>1102</v>
      </c>
      <c r="E135" s="166" t="str">
        <f>IFERROR(_xlfn.XLOOKUP(_xlfn.XLOOKUP(D135,FORM2.4!$B$10:$B$179,FORM2.4!$F$10:$F$179),'TABELAS AUXILIARES'!$E$8:$E$13,'TABELAS AUXILIARES'!$F$8:$F$13), "Preencha o campo")</f>
        <v>Preencha o campo</v>
      </c>
      <c r="F135" s="145"/>
      <c r="G135" s="145"/>
      <c r="H135" s="2">
        <f>_xlfn.XLOOKUP(D135, FORM3GERAL!$C$7:$C$317,FORM3GERAL!$P$7:$P$317)</f>
        <v>0</v>
      </c>
      <c r="I135" s="2" t="str">
        <f ca="1">_xlfn.XLOOKUP(D135, FORM3GERAL!$C$7:$C$317,FORM3GERAL!$L$7:$L$317)</f>
        <v>Atrasado</v>
      </c>
      <c r="J135" s="1">
        <f t="shared" si="1"/>
        <v>0</v>
      </c>
    </row>
    <row r="136" spans="2:10">
      <c r="B136" s="136">
        <v>30</v>
      </c>
      <c r="C136" s="136"/>
      <c r="D136" s="146" t="s">
        <v>1104</v>
      </c>
      <c r="E136" s="166" t="str">
        <f>IFERROR(_xlfn.XLOOKUP(_xlfn.XLOOKUP(D136,FORM2.4!$B$10:$B$179,FORM2.4!$F$10:$F$179),'TABELAS AUXILIARES'!$E$8:$E$13,'TABELAS AUXILIARES'!$F$8:$F$13), "Preencha o campo")</f>
        <v>Preencha o campo</v>
      </c>
      <c r="F136" s="145"/>
      <c r="G136" s="145"/>
      <c r="H136" s="2">
        <f>_xlfn.XLOOKUP(D136, FORM3GERAL!$C$7:$C$317,FORM3GERAL!$P$7:$P$317)</f>
        <v>0</v>
      </c>
      <c r="I136" s="2" t="str">
        <f ca="1">_xlfn.XLOOKUP(D136, FORM3GERAL!$C$7:$C$317,FORM3GERAL!$L$7:$L$317)</f>
        <v>Atrasado</v>
      </c>
      <c r="J136" s="1">
        <f t="shared" ref="J136:J152" si="2">IF(H136=1,IF(I136="Concluído",1,0),0)</f>
        <v>0</v>
      </c>
    </row>
    <row r="137" spans="2:10">
      <c r="B137" s="136">
        <v>30</v>
      </c>
      <c r="C137" s="136"/>
      <c r="D137" s="146" t="s">
        <v>1106</v>
      </c>
      <c r="E137" s="166" t="str">
        <f>IFERROR(_xlfn.XLOOKUP(_xlfn.XLOOKUP(D137,FORM2.4!$B$10:$B$179,FORM2.4!$F$10:$F$179),'TABELAS AUXILIARES'!$E$8:$E$13,'TABELAS AUXILIARES'!$F$8:$F$13), "Preencha o campo")</f>
        <v>Preencha o campo</v>
      </c>
      <c r="F137" s="145"/>
      <c r="G137" s="145"/>
      <c r="H137" s="2">
        <f>_xlfn.XLOOKUP(D137, FORM3GERAL!$C$7:$C$317,FORM3GERAL!$P$7:$P$317)</f>
        <v>0</v>
      </c>
      <c r="I137" s="2" t="str">
        <f ca="1">_xlfn.XLOOKUP(D137, FORM3GERAL!$C$7:$C$317,FORM3GERAL!$L$7:$L$317)</f>
        <v>Atrasado</v>
      </c>
      <c r="J137" s="1">
        <f t="shared" si="2"/>
        <v>0</v>
      </c>
    </row>
    <row r="138" spans="2:10">
      <c r="B138" s="136">
        <v>30</v>
      </c>
      <c r="C138" s="136"/>
      <c r="D138" s="146" t="s">
        <v>1108</v>
      </c>
      <c r="E138" s="166" t="str">
        <f>IFERROR(_xlfn.XLOOKUP(_xlfn.XLOOKUP(D138,FORM2.4!$B$10:$B$179,FORM2.4!$F$10:$F$179),'TABELAS AUXILIARES'!$E$8:$E$13,'TABELAS AUXILIARES'!$F$8:$F$13), "Preencha o campo")</f>
        <v>Preencha o campo</v>
      </c>
      <c r="F138" s="145"/>
      <c r="G138" s="145"/>
      <c r="H138" s="2">
        <f>_xlfn.XLOOKUP(D138, FORM3GERAL!$C$7:$C$317,FORM3GERAL!$P$7:$P$317)</f>
        <v>0</v>
      </c>
      <c r="I138" s="2" t="str">
        <f ca="1">_xlfn.XLOOKUP(D138, FORM3GERAL!$C$7:$C$317,FORM3GERAL!$L$7:$L$317)</f>
        <v>Atrasado</v>
      </c>
      <c r="J138" s="1">
        <f t="shared" si="2"/>
        <v>0</v>
      </c>
    </row>
    <row r="139" spans="2:10">
      <c r="B139" s="141">
        <v>31</v>
      </c>
      <c r="C139" s="144" t="str">
        <f>FORM2.4!H153</f>
        <v>Selecione sua Resposta</v>
      </c>
      <c r="D139" s="148" t="s">
        <v>1111</v>
      </c>
      <c r="E139" s="143" t="str">
        <f>IFERROR(_xlfn.XLOOKUP(_xlfn.XLOOKUP(D139,FORM2.4!$B$10:$B$179,FORM2.4!$F$10:$F$179),'TABELAS AUXILIARES'!$E$8:$E$13,'TABELAS AUXILIARES'!$F$8:$F$13), "Preencha o campo")</f>
        <v>Preencha o campo</v>
      </c>
      <c r="F139" s="164" t="str">
        <f>IFERROR(IF(COUNTIF(E139:E152,"Preencha o campo")&gt;0, "Por favor preencha todas as medidas e controles",(SUMIF(E139:E152,"&gt;=0")/(COUNTA(E139:E152)-COUNTIF(E139:E152,'TABELAS AUXILIARES'!$F$13))/2)*(1+C139*1/5)), "Preencha todos os campos")</f>
        <v>Por favor preencha todas as medidas e controles</v>
      </c>
      <c r="G139" s="164"/>
      <c r="H139" s="138">
        <f>_xlfn.XLOOKUP(D139, FORM3GERAL!$C$7:$C$317,FORM3GERAL!$P$7:$P$317)</f>
        <v>1</v>
      </c>
      <c r="I139" s="138" t="str">
        <f ca="1">_xlfn.XLOOKUP(D139, FORM3GERAL!$C$7:$C$317,FORM3GERAL!$L$7:$L$317)</f>
        <v>Atrasado</v>
      </c>
      <c r="J139" s="138">
        <f t="shared" ca="1" si="2"/>
        <v>0</v>
      </c>
    </row>
    <row r="140" spans="2:10">
      <c r="B140" s="136">
        <v>31</v>
      </c>
      <c r="D140" s="146" t="s">
        <v>1114</v>
      </c>
      <c r="E140" s="166" t="str">
        <f>IFERROR(_xlfn.XLOOKUP(_xlfn.XLOOKUP(D140,FORM2.4!$B$10:$B$179,FORM2.4!$F$10:$F$179),'TABELAS AUXILIARES'!$E$8:$E$13,'TABELAS AUXILIARES'!$F$8:$F$13), "Preencha o campo")</f>
        <v>Preencha o campo</v>
      </c>
      <c r="F140" s="145"/>
      <c r="G140" s="145"/>
      <c r="H140" s="2">
        <f>_xlfn.XLOOKUP(D140, FORM3GERAL!$C$7:$C$317,FORM3GERAL!$P$7:$P$317)</f>
        <v>0</v>
      </c>
      <c r="I140" s="2" t="str">
        <f ca="1">_xlfn.XLOOKUP(D140, FORM3GERAL!$C$7:$C$317,FORM3GERAL!$L$7:$L$317)</f>
        <v>Atrasado</v>
      </c>
      <c r="J140" s="1">
        <f t="shared" si="2"/>
        <v>0</v>
      </c>
    </row>
    <row r="141" spans="2:10">
      <c r="B141" s="136">
        <v>31</v>
      </c>
      <c r="C141" s="136"/>
      <c r="D141" s="146" t="s">
        <v>1116</v>
      </c>
      <c r="E141" s="166" t="str">
        <f>IFERROR(_xlfn.XLOOKUP(_xlfn.XLOOKUP(D141,FORM2.4!$B$10:$B$179,FORM2.4!$F$10:$F$179),'TABELAS AUXILIARES'!$E$8:$E$13,'TABELAS AUXILIARES'!$F$8:$F$13), "Preencha o campo")</f>
        <v>Preencha o campo</v>
      </c>
      <c r="F141" s="145"/>
      <c r="G141" s="145"/>
      <c r="H141" s="2">
        <f>_xlfn.XLOOKUP(D141, FORM3GERAL!$C$7:$C$317,FORM3GERAL!$P$7:$P$317)</f>
        <v>1</v>
      </c>
      <c r="I141" s="2" t="str">
        <f ca="1">_xlfn.XLOOKUP(D141, FORM3GERAL!$C$7:$C$317,FORM3GERAL!$L$7:$L$317)</f>
        <v>Atrasado</v>
      </c>
      <c r="J141" s="1">
        <f t="shared" ca="1" si="2"/>
        <v>0</v>
      </c>
    </row>
    <row r="142" spans="2:10">
      <c r="B142" s="136">
        <v>31</v>
      </c>
      <c r="C142" s="136"/>
      <c r="D142" s="146" t="s">
        <v>1118</v>
      </c>
      <c r="E142" s="166" t="str">
        <f>IFERROR(_xlfn.XLOOKUP(_xlfn.XLOOKUP(D142,FORM2.4!$B$10:$B$179,FORM2.4!$F$10:$F$179),'TABELAS AUXILIARES'!$E$8:$E$13,'TABELAS AUXILIARES'!$F$8:$F$13), "Preencha o campo")</f>
        <v>Preencha o campo</v>
      </c>
      <c r="F142" s="145"/>
      <c r="G142" s="145"/>
      <c r="H142" s="2">
        <f>_xlfn.XLOOKUP(D142, FORM3GERAL!$C$7:$C$317,FORM3GERAL!$P$7:$P$317)</f>
        <v>1</v>
      </c>
      <c r="I142" s="2" t="str">
        <f ca="1">_xlfn.XLOOKUP(D142, FORM3GERAL!$C$7:$C$317,FORM3GERAL!$L$7:$L$317)</f>
        <v>Atrasado</v>
      </c>
      <c r="J142" s="1">
        <f t="shared" ca="1" si="2"/>
        <v>0</v>
      </c>
    </row>
    <row r="143" spans="2:10">
      <c r="B143" s="136">
        <v>31</v>
      </c>
      <c r="C143" s="136"/>
      <c r="D143" s="146" t="s">
        <v>1120</v>
      </c>
      <c r="E143" s="166" t="str">
        <f>IFERROR(_xlfn.XLOOKUP(_xlfn.XLOOKUP(D143,FORM2.4!$B$10:$B$179,FORM2.4!$F$10:$F$179),'TABELAS AUXILIARES'!$E$8:$E$13,'TABELAS AUXILIARES'!$F$8:$F$13), "Preencha o campo")</f>
        <v>Preencha o campo</v>
      </c>
      <c r="F143" s="145"/>
      <c r="G143" s="145"/>
      <c r="H143" s="2">
        <f>_xlfn.XLOOKUP(D143, FORM3GERAL!$C$7:$C$317,FORM3GERAL!$P$7:$P$317)</f>
        <v>0</v>
      </c>
      <c r="I143" s="2" t="str">
        <f ca="1">_xlfn.XLOOKUP(D143, FORM3GERAL!$C$7:$C$317,FORM3GERAL!$L$7:$L$317)</f>
        <v>Atrasado</v>
      </c>
      <c r="J143" s="1">
        <f t="shared" si="2"/>
        <v>0</v>
      </c>
    </row>
    <row r="144" spans="2:10">
      <c r="B144" s="136">
        <v>31</v>
      </c>
      <c r="C144" s="136"/>
      <c r="D144" s="146" t="s">
        <v>1122</v>
      </c>
      <c r="E144" s="166" t="str">
        <f>IFERROR(_xlfn.XLOOKUP(_xlfn.XLOOKUP(D144,FORM2.4!$B$10:$B$179,FORM2.4!$F$10:$F$179),'TABELAS AUXILIARES'!$E$8:$E$13,'TABELAS AUXILIARES'!$F$8:$F$13), "Preencha o campo")</f>
        <v>Preencha o campo</v>
      </c>
      <c r="F144" s="145"/>
      <c r="G144" s="145"/>
      <c r="H144" s="2">
        <f>_xlfn.XLOOKUP(D144, FORM3GERAL!$C$7:$C$317,FORM3GERAL!$P$7:$P$317)</f>
        <v>1</v>
      </c>
      <c r="I144" s="2" t="str">
        <f ca="1">_xlfn.XLOOKUP(D144, FORM3GERAL!$C$7:$C$317,FORM3GERAL!$L$7:$L$317)</f>
        <v>Atrasado</v>
      </c>
      <c r="J144" s="1">
        <f t="shared" ca="1" si="2"/>
        <v>0</v>
      </c>
    </row>
    <row r="145" spans="2:10">
      <c r="B145" s="136">
        <v>31</v>
      </c>
      <c r="C145" s="136"/>
      <c r="D145" s="146" t="s">
        <v>1124</v>
      </c>
      <c r="E145" s="166" t="str">
        <f>IFERROR(_xlfn.XLOOKUP(_xlfn.XLOOKUP(D145,FORM2.4!$B$10:$B$179,FORM2.4!$F$10:$F$179),'TABELAS AUXILIARES'!$E$8:$E$13,'TABELAS AUXILIARES'!$F$8:$F$13), "Preencha o campo")</f>
        <v>Preencha o campo</v>
      </c>
      <c r="F145" s="145"/>
      <c r="G145" s="145"/>
      <c r="H145" s="2">
        <f>_xlfn.XLOOKUP(D145, FORM3GERAL!$C$7:$C$317,FORM3GERAL!$P$7:$P$317)</f>
        <v>0</v>
      </c>
      <c r="I145" s="2" t="str">
        <f ca="1">_xlfn.XLOOKUP(D145, FORM3GERAL!$C$7:$C$317,FORM3GERAL!$L$7:$L$317)</f>
        <v>Atrasado</v>
      </c>
      <c r="J145" s="1">
        <f t="shared" si="2"/>
        <v>0</v>
      </c>
    </row>
    <row r="146" spans="2:10">
      <c r="B146" s="136">
        <v>31</v>
      </c>
      <c r="C146" s="136"/>
      <c r="D146" s="146" t="s">
        <v>1126</v>
      </c>
      <c r="E146" s="166" t="str">
        <f>IFERROR(_xlfn.XLOOKUP(_xlfn.XLOOKUP(D146,FORM2.4!$B$10:$B$179,FORM2.4!$F$10:$F$179),'TABELAS AUXILIARES'!$E$8:$E$13,'TABELAS AUXILIARES'!$F$8:$F$13), "Preencha o campo")</f>
        <v>Preencha o campo</v>
      </c>
      <c r="F146" s="145"/>
      <c r="G146" s="145"/>
      <c r="H146" s="2">
        <f>_xlfn.XLOOKUP(D146, FORM3GERAL!$C$7:$C$317,FORM3GERAL!$P$7:$P$317)</f>
        <v>0</v>
      </c>
      <c r="I146" s="2" t="str">
        <f ca="1">_xlfn.XLOOKUP(D146, FORM3GERAL!$C$7:$C$317,FORM3GERAL!$L$7:$L$317)</f>
        <v>Atrasado</v>
      </c>
      <c r="J146" s="1">
        <f t="shared" si="2"/>
        <v>0</v>
      </c>
    </row>
    <row r="147" spans="2:10">
      <c r="B147" s="136">
        <v>31</v>
      </c>
      <c r="C147" s="136"/>
      <c r="D147" s="146" t="s">
        <v>1128</v>
      </c>
      <c r="E147" s="166" t="str">
        <f>IFERROR(_xlfn.XLOOKUP(_xlfn.XLOOKUP(D147,FORM2.4!$B$10:$B$179,FORM2.4!$F$10:$F$179),'TABELAS AUXILIARES'!$E$8:$E$13,'TABELAS AUXILIARES'!$F$8:$F$13), "Preencha o campo")</f>
        <v>Preencha o campo</v>
      </c>
      <c r="F147" s="145"/>
      <c r="G147" s="145"/>
      <c r="H147" s="2">
        <f>_xlfn.XLOOKUP(D147, FORM3GERAL!$C$7:$C$317,FORM3GERAL!$P$7:$P$317)</f>
        <v>1</v>
      </c>
      <c r="I147" s="2" t="str">
        <f ca="1">_xlfn.XLOOKUP(D147, FORM3GERAL!$C$7:$C$317,FORM3GERAL!$L$7:$L$317)</f>
        <v>Atrasado</v>
      </c>
      <c r="J147" s="1">
        <f t="shared" ca="1" si="2"/>
        <v>0</v>
      </c>
    </row>
    <row r="148" spans="2:10">
      <c r="B148" s="136">
        <v>31</v>
      </c>
      <c r="C148" s="136"/>
      <c r="D148" s="146" t="s">
        <v>1130</v>
      </c>
      <c r="E148" s="166" t="str">
        <f>IFERROR(_xlfn.XLOOKUP(_xlfn.XLOOKUP(D148,FORM2.4!$B$10:$B$179,FORM2.4!$F$10:$F$179),'TABELAS AUXILIARES'!$E$8:$E$13,'TABELAS AUXILIARES'!$F$8:$F$13), "Preencha o campo")</f>
        <v>Preencha o campo</v>
      </c>
      <c r="F148" s="145"/>
      <c r="G148" s="145"/>
      <c r="H148" s="2">
        <f>_xlfn.XLOOKUP(D148, FORM3GERAL!$C$7:$C$317,FORM3GERAL!$P$7:$P$317)</f>
        <v>1</v>
      </c>
      <c r="I148" s="2" t="str">
        <f ca="1">_xlfn.XLOOKUP(D148, FORM3GERAL!$C$7:$C$317,FORM3GERAL!$L$7:$L$317)</f>
        <v>Atrasado</v>
      </c>
      <c r="J148" s="1">
        <f t="shared" ca="1" si="2"/>
        <v>0</v>
      </c>
    </row>
    <row r="149" spans="2:10">
      <c r="B149" s="136">
        <v>31</v>
      </c>
      <c r="C149" s="136"/>
      <c r="D149" s="146" t="s">
        <v>1132</v>
      </c>
      <c r="E149" s="166" t="str">
        <f>IFERROR(_xlfn.XLOOKUP(_xlfn.XLOOKUP(D149,FORM2.4!$B$10:$B$179,FORM2.4!$F$10:$F$179),'TABELAS AUXILIARES'!$E$8:$E$13,'TABELAS AUXILIARES'!$F$8:$F$13), "Preencha o campo")</f>
        <v>Preencha o campo</v>
      </c>
      <c r="F149" s="145"/>
      <c r="G149" s="145"/>
      <c r="H149" s="2">
        <f>_xlfn.XLOOKUP(D149, FORM3GERAL!$C$7:$C$317,FORM3GERAL!$P$7:$P$317)</f>
        <v>1</v>
      </c>
      <c r="I149" s="2" t="str">
        <f ca="1">_xlfn.XLOOKUP(D149, FORM3GERAL!$C$7:$C$317,FORM3GERAL!$L$7:$L$317)</f>
        <v>Atrasado</v>
      </c>
      <c r="J149" s="1">
        <f t="shared" ca="1" si="2"/>
        <v>0</v>
      </c>
    </row>
    <row r="150" spans="2:10">
      <c r="B150" s="136">
        <v>31</v>
      </c>
      <c r="C150" s="136"/>
      <c r="D150" s="146" t="s">
        <v>1134</v>
      </c>
      <c r="E150" s="166" t="str">
        <f>IFERROR(_xlfn.XLOOKUP(_xlfn.XLOOKUP(D150,FORM2.4!$B$10:$B$179,FORM2.4!$F$10:$F$179),'TABELAS AUXILIARES'!$E$8:$E$13,'TABELAS AUXILIARES'!$F$8:$F$13), "Preencha o campo")</f>
        <v>Preencha o campo</v>
      </c>
      <c r="F150" s="145"/>
      <c r="G150" s="145"/>
      <c r="H150" s="2">
        <f>_xlfn.XLOOKUP(D150, FORM3GERAL!$C$7:$C$317,FORM3GERAL!$P$7:$P$317)</f>
        <v>0</v>
      </c>
      <c r="I150" s="2" t="str">
        <f ca="1">_xlfn.XLOOKUP(D150, FORM3GERAL!$C$7:$C$317,FORM3GERAL!$L$7:$L$317)</f>
        <v>Atrasado</v>
      </c>
      <c r="J150" s="1">
        <f t="shared" si="2"/>
        <v>0</v>
      </c>
    </row>
    <row r="151" spans="2:10">
      <c r="B151" s="136">
        <v>31</v>
      </c>
      <c r="C151" s="136"/>
      <c r="D151" s="146" t="s">
        <v>1136</v>
      </c>
      <c r="E151" s="166" t="str">
        <f>IFERROR(_xlfn.XLOOKUP(_xlfn.XLOOKUP(D151,FORM2.4!$B$10:$B$179,FORM2.4!$F$10:$F$179),'TABELAS AUXILIARES'!$E$8:$E$13,'TABELAS AUXILIARES'!$F$8:$F$13), "Preencha o campo")</f>
        <v>Preencha o campo</v>
      </c>
      <c r="F151" s="145"/>
      <c r="G151" s="145"/>
      <c r="H151" s="2">
        <f>_xlfn.XLOOKUP(D151, FORM3GERAL!$C$7:$C$317,FORM3GERAL!$P$7:$P$317)</f>
        <v>0</v>
      </c>
      <c r="I151" s="2" t="str">
        <f ca="1">_xlfn.XLOOKUP(D151, FORM3GERAL!$C$7:$C$317,FORM3GERAL!$L$7:$L$317)</f>
        <v>Atrasado</v>
      </c>
      <c r="J151" s="1">
        <f t="shared" si="2"/>
        <v>0</v>
      </c>
    </row>
    <row r="152" spans="2:10">
      <c r="B152" s="136">
        <v>31</v>
      </c>
      <c r="C152" s="136"/>
      <c r="D152" s="146" t="s">
        <v>1138</v>
      </c>
      <c r="E152" s="166" t="str">
        <f>IFERROR(_xlfn.XLOOKUP(_xlfn.XLOOKUP(D152,FORM2.4!$B$10:$B$179,FORM2.4!$F$10:$F$179),'TABELAS AUXILIARES'!$E$8:$E$13,'TABELAS AUXILIARES'!$F$8:$F$13), "Preencha o campo")</f>
        <v>Preencha o campo</v>
      </c>
      <c r="F152" s="145"/>
      <c r="G152" s="145"/>
      <c r="H152" s="2">
        <f>_xlfn.XLOOKUP(D152, FORM3GERAL!$C$7:$C$317,FORM3GERAL!$P$7:$P$317)</f>
        <v>0</v>
      </c>
      <c r="I152" s="2" t="str">
        <f ca="1">_xlfn.XLOOKUP(D152, FORM3GERAL!$C$7:$C$317,FORM3GERAL!$L$7:$L$317)</f>
        <v>Atrasado</v>
      </c>
      <c r="J152" s="1">
        <f t="shared" si="2"/>
        <v>0</v>
      </c>
    </row>
    <row r="153" spans="2:10">
      <c r="B153" s="136">
        <v>31</v>
      </c>
      <c r="C153" s="136"/>
      <c r="D153" s="146" t="s">
        <v>1140</v>
      </c>
      <c r="E153" s="166" t="str">
        <f>IFERROR(_xlfn.XLOOKUP(_xlfn.XLOOKUP(D153,FORM2.4!$B$10:$B$179,FORM2.4!$F$10:$F$179),'TABELAS AUXILIARES'!$E$8:$E$13,'TABELAS AUXILIARES'!$F$8:$F$13), "Preencha o campo")</f>
        <v>Preencha o campo</v>
      </c>
      <c r="F153" s="145"/>
      <c r="G153" s="145"/>
      <c r="H153" s="2">
        <f>_xlfn.XLOOKUP(D153, FORM3GERAL!$C$7:$C$317,FORM3GERAL!$P$7:$P$317)</f>
        <v>1</v>
      </c>
      <c r="I153" s="2" t="str">
        <f ca="1">_xlfn.XLOOKUP(D153, FORM3GERAL!$C$7:$C$317,FORM3GERAL!$L$7:$L$317)</f>
        <v>Atrasado</v>
      </c>
      <c r="J153" s="1">
        <f t="shared" ref="J153:J156" ca="1" si="3">IF(H153=1,IF(I153="Concluído",1,0),0)</f>
        <v>0</v>
      </c>
    </row>
    <row r="154" spans="2:10">
      <c r="B154" s="136">
        <v>31</v>
      </c>
      <c r="C154" s="136"/>
      <c r="D154" s="146" t="s">
        <v>1142</v>
      </c>
      <c r="E154" s="166" t="str">
        <f>IFERROR(_xlfn.XLOOKUP(_xlfn.XLOOKUP(D154,FORM2.4!$B$10:$B$179,FORM2.4!$F$10:$F$179),'TABELAS AUXILIARES'!$E$8:$E$13,'TABELAS AUXILIARES'!$F$8:$F$13), "Preencha o campo")</f>
        <v>Preencha o campo</v>
      </c>
      <c r="F154" s="145"/>
      <c r="G154" s="145"/>
      <c r="H154" s="2">
        <f>_xlfn.XLOOKUP(D154, FORM3GERAL!$C$7:$C$317,FORM3GERAL!$P$7:$P$317)</f>
        <v>0</v>
      </c>
      <c r="I154" s="2" t="str">
        <f ca="1">_xlfn.XLOOKUP(D154, FORM3GERAL!$C$7:$C$317,FORM3GERAL!$L$7:$L$317)</f>
        <v>Atrasado</v>
      </c>
      <c r="J154" s="1">
        <f t="shared" si="3"/>
        <v>0</v>
      </c>
    </row>
    <row r="155" spans="2:10">
      <c r="B155" s="136">
        <v>31</v>
      </c>
      <c r="C155" s="136"/>
      <c r="D155" s="146" t="s">
        <v>1144</v>
      </c>
      <c r="E155" s="166" t="str">
        <f>IFERROR(_xlfn.XLOOKUP(_xlfn.XLOOKUP(D155,FORM2.4!$B$10:$B$179,FORM2.4!$F$10:$F$179),'TABELAS AUXILIARES'!$E$8:$E$13,'TABELAS AUXILIARES'!$F$8:$F$13), "Preencha o campo")</f>
        <v>Preencha o campo</v>
      </c>
      <c r="F155" s="145"/>
      <c r="G155" s="145"/>
      <c r="H155" s="2">
        <f>_xlfn.XLOOKUP(D155, FORM3GERAL!$C$7:$C$317,FORM3GERAL!$P$7:$P$317)</f>
        <v>1</v>
      </c>
      <c r="I155" s="2" t="str">
        <f ca="1">_xlfn.XLOOKUP(D155, FORM3GERAL!$C$7:$C$317,FORM3GERAL!$L$7:$L$317)</f>
        <v>Atrasado</v>
      </c>
      <c r="J155" s="1">
        <f t="shared" ca="1" si="3"/>
        <v>0</v>
      </c>
    </row>
    <row r="156" spans="2:10">
      <c r="B156" s="136">
        <v>31</v>
      </c>
      <c r="C156" s="136"/>
      <c r="D156" s="146" t="s">
        <v>1146</v>
      </c>
      <c r="E156" s="166" t="str">
        <f>IFERROR(_xlfn.XLOOKUP(_xlfn.XLOOKUP(D156,FORM2.4!$B$10:$B$179,FORM2.4!$F$10:$F$179),'TABELAS AUXILIARES'!$E$8:$E$13,'TABELAS AUXILIARES'!$F$8:$F$13), "Preencha o campo")</f>
        <v>Preencha o campo</v>
      </c>
      <c r="F156" s="145"/>
      <c r="G156" s="145"/>
      <c r="H156" s="2">
        <f>_xlfn.XLOOKUP(D156, FORM3GERAL!$C$7:$C$317,FORM3GERAL!$P$7:$P$317)</f>
        <v>1</v>
      </c>
      <c r="I156" s="2" t="str">
        <f ca="1">_xlfn.XLOOKUP(D156, FORM3GERAL!$C$7:$C$317,FORM3GERAL!$L$7:$L$317)</f>
        <v>Atrasado</v>
      </c>
      <c r="J156" s="1">
        <f t="shared" ca="1" si="3"/>
        <v>0</v>
      </c>
    </row>
    <row r="170" spans="2:5">
      <c r="B170" s="32"/>
      <c r="E170" s="129"/>
    </row>
    <row r="171" spans="2:5">
      <c r="B171" s="32"/>
      <c r="E171" s="129"/>
    </row>
    <row r="172" spans="2:5">
      <c r="B172" s="32"/>
      <c r="E172" s="129"/>
    </row>
    <row r="173" spans="2:5">
      <c r="B173" s="32"/>
      <c r="E173" s="129"/>
    </row>
    <row r="174" spans="2:5">
      <c r="B174" s="32"/>
      <c r="E174" s="129"/>
    </row>
    <row r="175" spans="2:5">
      <c r="B175" s="32"/>
      <c r="E175" s="129"/>
    </row>
    <row r="176" spans="2:5">
      <c r="B176" s="32"/>
      <c r="E176" s="129"/>
    </row>
    <row r="177" spans="2:5">
      <c r="B177" s="32"/>
      <c r="E177" s="129"/>
    </row>
    <row r="178" spans="2:5">
      <c r="B178" s="32"/>
      <c r="E178" s="129"/>
    </row>
    <row r="179" spans="2:5">
      <c r="B179" s="32"/>
      <c r="E179" s="129"/>
    </row>
    <row r="180" spans="2:5">
      <c r="B180" s="32"/>
      <c r="E180" s="129"/>
    </row>
    <row r="181" spans="2:5">
      <c r="B181" s="32"/>
      <c r="E181" s="129"/>
    </row>
    <row r="182" spans="2:5">
      <c r="B182" s="32"/>
      <c r="E182" s="129"/>
    </row>
    <row r="183" spans="2:5">
      <c r="B183" s="32"/>
      <c r="E183" s="129"/>
    </row>
    <row r="184" spans="2:5">
      <c r="B184" s="32"/>
      <c r="E184" s="129"/>
    </row>
    <row r="185" spans="2:5">
      <c r="B185" s="32"/>
      <c r="E185" s="129"/>
    </row>
    <row r="186" spans="2:5">
      <c r="B186" s="32"/>
      <c r="E186" s="129"/>
    </row>
    <row r="187" spans="2:5">
      <c r="B187" s="32"/>
      <c r="E187" s="129"/>
    </row>
    <row r="188" spans="2:5">
      <c r="B188" s="32"/>
      <c r="E188" s="129"/>
    </row>
    <row r="189" spans="2:5">
      <c r="B189" s="32"/>
      <c r="E189" s="129"/>
    </row>
    <row r="190" spans="2:5">
      <c r="B190" s="32"/>
      <c r="E190" s="129"/>
    </row>
    <row r="191" spans="2:5">
      <c r="B191" s="32"/>
      <c r="E191" s="129"/>
    </row>
  </sheetData>
  <sheetProtection algorithmName="SHA-512" hashValue="QgW2UOU5P/AtPFe/X35ted1C1fp9S3LaiFJOcd/YhktjbPh/vSvq2KzozJr152x/9OPssVyc+to4ID6L7+lv0A==" saltValue="CvIK6eB10wz/3aHT7jOmtg==" spinCount="100000" sheet="1" objects="1" scenarios="1"/>
  <mergeCells count="1">
    <mergeCell ref="B4:C4"/>
  </mergeCells>
  <phoneticPr fontId="101" type="noConversion"/>
  <conditionalFormatting sqref="B8:B19">
    <cfRule type="expression" dxfId="17" priority="16">
      <formula>#REF!="TAXA"</formula>
    </cfRule>
  </conditionalFormatting>
  <conditionalFormatting sqref="C16">
    <cfRule type="expression" dxfId="16" priority="17">
      <formula>#REF!="TAXA"</formula>
    </cfRule>
  </conditionalFormatting>
  <conditionalFormatting sqref="D7:D19 B20:D20 B22:B28 C23:D25 D26 C27:D28 B29:D34 C39:D40 F39:G40">
    <cfRule type="expression" dxfId="15" priority="18">
      <formula>#REF!="TAXA"</formula>
    </cfRule>
  </conditionalFormatting>
  <conditionalFormatting sqref="D21:D22">
    <cfRule type="expression" dxfId="14" priority="15">
      <formula>#REF!="TAXA"</formula>
    </cfRule>
  </conditionalFormatting>
  <conditionalFormatting sqref="D35:D38">
    <cfRule type="expression" dxfId="13" priority="14">
      <formula>#REF!="TAXA"</formula>
    </cfRule>
  </conditionalFormatting>
  <conditionalFormatting sqref="D41:D156">
    <cfRule type="expression" dxfId="12" priority="1">
      <formula>#REF!="TAXA"</formula>
    </cfRule>
  </conditionalFormatting>
  <conditionalFormatting sqref="G4">
    <cfRule type="cellIs" dxfId="11" priority="19" operator="greaterThan">
      <formula>0</formula>
    </cfRule>
  </conditionalFormatting>
  <conditionalFormatting sqref="G7:G38">
    <cfRule type="expression" dxfId="10" priority="3">
      <formula>#REF!="TAXA"</formula>
    </cfRule>
  </conditionalFormatting>
  <conditionalFormatting sqref="G41:G156">
    <cfRule type="expression" dxfId="9" priority="2">
      <formula>#REF!="TAXA"</formula>
    </cfRule>
  </conditionalFormatting>
  <pageMargins left="0.7" right="0.7" top="0.75" bottom="0.75" header="0.3" footer="0.3"/>
  <pageSetup paperSize="9"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CEE635-5339-40A6-BAA3-0900C639A597}">
  <dimension ref="B3:J191"/>
  <sheetViews>
    <sheetView showGridLines="0" zoomScale="70" zoomScaleNormal="70" workbookViewId="0">
      <selection activeCell="F8" sqref="F8"/>
    </sheetView>
  </sheetViews>
  <sheetFormatPr defaultColWidth="8.88671875" defaultRowHeight="14.4"/>
  <cols>
    <col min="1" max="1" width="8.88671875" style="2"/>
    <col min="2" max="2" width="25.44140625" style="2" customWidth="1"/>
    <col min="3" max="3" width="46.44140625" style="2" customWidth="1"/>
    <col min="4" max="4" width="13.44140625" style="2" customWidth="1"/>
    <col min="5" max="5" width="47.44140625" style="2" customWidth="1"/>
    <col min="6" max="6" width="45.6640625" style="2" customWidth="1"/>
    <col min="7" max="7" width="41.6640625" style="2" customWidth="1"/>
    <col min="8" max="8" width="39.109375" style="2" bestFit="1" customWidth="1"/>
    <col min="9" max="9" width="40" style="2" bestFit="1" customWidth="1"/>
    <col min="10" max="10" width="33.33203125" style="2" customWidth="1"/>
    <col min="11" max="16384" width="8.88671875" style="2"/>
  </cols>
  <sheetData>
    <row r="3" spans="2:10" ht="21">
      <c r="F3" s="161" t="s">
        <v>1700</v>
      </c>
      <c r="G3" s="162">
        <f>COUNTA(D7:D169)</f>
        <v>150</v>
      </c>
    </row>
    <row r="4" spans="2:10" ht="28.8">
      <c r="B4" s="394" t="s">
        <v>1706</v>
      </c>
      <c r="C4" s="394"/>
      <c r="D4" s="158"/>
      <c r="E4" s="158"/>
      <c r="F4" s="163" t="s">
        <v>1707</v>
      </c>
      <c r="G4" s="156">
        <f>COUNTIF(FORM2.4!$F$10:EG$183,"Selecione a Resposta")</f>
        <v>150</v>
      </c>
    </row>
    <row r="5" spans="2:10">
      <c r="G5" s="128"/>
    </row>
    <row r="6" spans="2:10" ht="33.9" customHeight="1" thickBot="1">
      <c r="B6" s="154" t="s">
        <v>1703</v>
      </c>
      <c r="C6" s="154" t="s">
        <v>1689</v>
      </c>
      <c r="D6" s="154" t="s">
        <v>1692</v>
      </c>
      <c r="E6" s="154" t="s">
        <v>1693</v>
      </c>
      <c r="F6" s="154" t="s">
        <v>1690</v>
      </c>
      <c r="G6" s="154" t="s">
        <v>1708</v>
      </c>
      <c r="H6" s="154" t="s">
        <v>1709</v>
      </c>
      <c r="I6" s="154" t="s">
        <v>1710</v>
      </c>
      <c r="J6" s="153" t="s">
        <v>1705</v>
      </c>
    </row>
    <row r="7" spans="2:10" ht="15" thickTop="1">
      <c r="B7" s="141">
        <v>19</v>
      </c>
      <c r="C7" s="144" t="str">
        <f>FORM2.4!H9</f>
        <v>Selecione sua Resposta</v>
      </c>
      <c r="D7" s="148" t="s">
        <v>831</v>
      </c>
      <c r="E7" s="143">
        <f>IFERROR(_xlfn.XLOOKUP(_xlfn.XLOOKUP(D7,FORM2.4!$B$10:$B$179,FORM2.4!$F$10:$F$179),'TABELAS AUXILIARES'!$E$8:$E$13,'TABELAS AUXILIARES'!$F$8:$F$13), 0)</f>
        <v>0</v>
      </c>
      <c r="F7" s="164">
        <f>IFERROR(IF(COUNTIF(E7:E20,"Preencha o campo")&gt;0, "Por favor preencha todas as medidas e controles",(SUMIF(E7:E20,"&gt;=0")/(COUNTA(E7:E20)-COUNTIF(E7:E20,'TABELAS AUXILIARES'!$F$13))/2)*(1+C7*1/5)), 0)</f>
        <v>0</v>
      </c>
      <c r="G7" s="164">
        <f>IFERROR(((LOGICA_CONTROLE_0_incompleto!E4*4) + SUM(F7:F152))/17, "Por favor preencha todos os campos")</f>
        <v>0</v>
      </c>
      <c r="H7" s="138">
        <f>_xlfn.XLOOKUP(D7, FORM3GERAL!$C$7:$C$317,FORM3GERAL!$P$7:$P$317)</f>
        <v>1</v>
      </c>
      <c r="I7" s="138" t="str">
        <f ca="1">_xlfn.XLOOKUP(D7, FORM3GERAL!$C$7:$C$317,FORM3GERAL!$L$7:$L$317)</f>
        <v>Atrasado</v>
      </c>
      <c r="J7" s="138">
        <f ca="1">IF(H7=1,IF(I7="Concluído",1,0),0)</f>
        <v>0</v>
      </c>
    </row>
    <row r="8" spans="2:10">
      <c r="B8" s="136">
        <v>19</v>
      </c>
      <c r="C8" s="136"/>
      <c r="D8" s="165" t="s">
        <v>834</v>
      </c>
      <c r="E8" s="166">
        <f>IFERROR(_xlfn.XLOOKUP(_xlfn.XLOOKUP(D8,FORM2.4!$B$10:$B$179,FORM2.4!$F$10:$F$179),'TABELAS AUXILIARES'!$E$8:$E$13,'TABELAS AUXILIARES'!$F$8:$F$13), 0)</f>
        <v>0</v>
      </c>
      <c r="F8" s="145"/>
      <c r="G8" s="145"/>
      <c r="H8" s="2">
        <f>_xlfn.XLOOKUP(D8, FORM3GERAL!$C$7:$C$317,FORM3GERAL!$P$7:$P$317)</f>
        <v>1</v>
      </c>
      <c r="I8" s="2" t="str">
        <f ca="1">_xlfn.XLOOKUP(D8, FORM3GERAL!$C$7:$C$317,FORM3GERAL!$L$7:$L$317)</f>
        <v>Atrasado</v>
      </c>
      <c r="J8" s="1">
        <f t="shared" ref="J8:J71" ca="1" si="0">IF(H8=1,IF(I8="Concluído",1,0),0)</f>
        <v>0</v>
      </c>
    </row>
    <row r="9" spans="2:10">
      <c r="B9" s="136">
        <v>19</v>
      </c>
      <c r="C9" s="136"/>
      <c r="D9" s="165" t="s">
        <v>836</v>
      </c>
      <c r="E9" s="166">
        <f>IFERROR(_xlfn.XLOOKUP(_xlfn.XLOOKUP(D9,FORM2.4!$B$10:$B$179,FORM2.4!$F$10:$F$179),'TABELAS AUXILIARES'!$E$8:$E$13,'TABELAS AUXILIARES'!$F$8:$F$13), 0)</f>
        <v>0</v>
      </c>
      <c r="F9" s="145"/>
      <c r="G9" s="145"/>
      <c r="H9" s="2">
        <f>_xlfn.XLOOKUP(D9, FORM3GERAL!$C$7:$C$317,FORM3GERAL!$P$7:$P$317)</f>
        <v>1</v>
      </c>
      <c r="I9" s="2" t="str">
        <f ca="1">_xlfn.XLOOKUP(D9, FORM3GERAL!$C$7:$C$317,FORM3GERAL!$L$7:$L$317)</f>
        <v>Atrasado</v>
      </c>
      <c r="J9" s="1">
        <f t="shared" ca="1" si="0"/>
        <v>0</v>
      </c>
    </row>
    <row r="10" spans="2:10">
      <c r="B10" s="136">
        <v>19</v>
      </c>
      <c r="C10" s="136"/>
      <c r="D10" s="165" t="s">
        <v>838</v>
      </c>
      <c r="E10" s="166">
        <f>IFERROR(_xlfn.XLOOKUP(_xlfn.XLOOKUP(D10,FORM2.4!$B$10:$B$179,FORM2.4!$F$10:$F$179),'TABELAS AUXILIARES'!$E$8:$E$13,'TABELAS AUXILIARES'!$F$8:$F$13), 0)</f>
        <v>0</v>
      </c>
      <c r="F10" s="145"/>
      <c r="G10" s="145"/>
      <c r="H10" s="2">
        <f>_xlfn.XLOOKUP(D10, FORM3GERAL!$C$7:$C$317,FORM3GERAL!$P$7:$P$317)</f>
        <v>1</v>
      </c>
      <c r="I10" s="2" t="str">
        <f ca="1">_xlfn.XLOOKUP(D10, FORM3GERAL!$C$7:$C$317,FORM3GERAL!$L$7:$L$317)</f>
        <v>Atrasado</v>
      </c>
      <c r="J10" s="1">
        <f t="shared" ca="1" si="0"/>
        <v>0</v>
      </c>
    </row>
    <row r="11" spans="2:10">
      <c r="B11" s="136">
        <v>19</v>
      </c>
      <c r="C11" s="136"/>
      <c r="D11" s="165" t="s">
        <v>840</v>
      </c>
      <c r="E11" s="166">
        <f>IFERROR(_xlfn.XLOOKUP(_xlfn.XLOOKUP(D11,FORM2.4!$B$10:$B$179,FORM2.4!$F$10:$F$179),'TABELAS AUXILIARES'!$E$8:$E$13,'TABELAS AUXILIARES'!$F$8:$F$13), 0)</f>
        <v>0</v>
      </c>
      <c r="F11" s="145"/>
      <c r="G11" s="145"/>
      <c r="H11" s="2">
        <f>_xlfn.XLOOKUP(D11, FORM3GERAL!$C$7:$C$317,FORM3GERAL!$P$7:$P$317)</f>
        <v>1</v>
      </c>
      <c r="I11" s="2" t="str">
        <f ca="1">_xlfn.XLOOKUP(D11, FORM3GERAL!$C$7:$C$317,FORM3GERAL!$L$7:$L$317)</f>
        <v>Atrasado</v>
      </c>
      <c r="J11" s="1">
        <f t="shared" ca="1" si="0"/>
        <v>0</v>
      </c>
    </row>
    <row r="12" spans="2:10">
      <c r="B12" s="136">
        <v>19</v>
      </c>
      <c r="C12" s="136"/>
      <c r="D12" s="165" t="s">
        <v>842</v>
      </c>
      <c r="E12" s="166">
        <f>IFERROR(_xlfn.XLOOKUP(_xlfn.XLOOKUP(D12,FORM2.4!$B$10:$B$179,FORM2.4!$F$10:$F$179),'TABELAS AUXILIARES'!$E$8:$E$13,'TABELAS AUXILIARES'!$F$8:$F$13), 0)</f>
        <v>0</v>
      </c>
      <c r="F12" s="145"/>
      <c r="G12" s="145"/>
      <c r="H12" s="2">
        <f>_xlfn.XLOOKUP(D12, FORM3GERAL!$C$7:$C$317,FORM3GERAL!$P$7:$P$317)</f>
        <v>1</v>
      </c>
      <c r="I12" s="2" t="str">
        <f ca="1">_xlfn.XLOOKUP(D12, FORM3GERAL!$C$7:$C$317,FORM3GERAL!$L$7:$L$317)</f>
        <v>Atrasado</v>
      </c>
      <c r="J12" s="1">
        <f t="shared" ca="1" si="0"/>
        <v>0</v>
      </c>
    </row>
    <row r="13" spans="2:10">
      <c r="B13" s="136">
        <v>19</v>
      </c>
      <c r="C13" s="136"/>
      <c r="D13" s="165" t="s">
        <v>844</v>
      </c>
      <c r="E13" s="166">
        <f>IFERROR(_xlfn.XLOOKUP(_xlfn.XLOOKUP(D13,FORM2.4!$B$10:$B$179,FORM2.4!$F$10:$F$179),'TABELAS AUXILIARES'!$E$8:$E$13,'TABELAS AUXILIARES'!$F$8:$F$13), 0)</f>
        <v>0</v>
      </c>
      <c r="F13" s="145"/>
      <c r="G13" s="145"/>
      <c r="H13" s="2">
        <f>_xlfn.XLOOKUP(D13, FORM3GERAL!$C$7:$C$317,FORM3GERAL!$P$7:$P$317)</f>
        <v>1</v>
      </c>
      <c r="I13" s="2" t="str">
        <f ca="1">_xlfn.XLOOKUP(D13, FORM3GERAL!$C$7:$C$317,FORM3GERAL!$L$7:$L$317)</f>
        <v>Atrasado</v>
      </c>
      <c r="J13" s="1">
        <f t="shared" ca="1" si="0"/>
        <v>0</v>
      </c>
    </row>
    <row r="14" spans="2:10">
      <c r="B14" s="136">
        <v>19</v>
      </c>
      <c r="C14" s="136"/>
      <c r="D14" s="165" t="s">
        <v>846</v>
      </c>
      <c r="E14" s="166">
        <f>IFERROR(_xlfn.XLOOKUP(_xlfn.XLOOKUP(D14,FORM2.4!$B$10:$B$179,FORM2.4!$F$10:$F$179),'TABELAS AUXILIARES'!$E$8:$E$13,'TABELAS AUXILIARES'!$F$8:$F$13), 0)</f>
        <v>0</v>
      </c>
      <c r="F14" s="145"/>
      <c r="G14" s="145"/>
      <c r="H14" s="2">
        <f>_xlfn.XLOOKUP(D14, FORM3GERAL!$C$7:$C$317,FORM3GERAL!$P$7:$P$317)</f>
        <v>1</v>
      </c>
      <c r="I14" s="2" t="str">
        <f ca="1">_xlfn.XLOOKUP(D14, FORM3GERAL!$C$7:$C$317,FORM3GERAL!$L$7:$L$317)</f>
        <v>Atrasado</v>
      </c>
      <c r="J14" s="1">
        <f t="shared" ca="1" si="0"/>
        <v>0</v>
      </c>
    </row>
    <row r="15" spans="2:10">
      <c r="B15" s="136">
        <v>19</v>
      </c>
      <c r="C15" s="136"/>
      <c r="D15" s="165" t="s">
        <v>848</v>
      </c>
      <c r="E15" s="166">
        <f>IFERROR(_xlfn.XLOOKUP(_xlfn.XLOOKUP(D15,FORM2.4!$B$10:$B$179,FORM2.4!$F$10:$F$179),'TABELAS AUXILIARES'!$E$8:$E$13,'TABELAS AUXILIARES'!$F$8:$F$13), 0)</f>
        <v>0</v>
      </c>
      <c r="F15" s="145"/>
      <c r="G15" s="145"/>
      <c r="H15" s="2">
        <f>_xlfn.XLOOKUP(D15, FORM3GERAL!$C$7:$C$317,FORM3GERAL!$P$7:$P$317)</f>
        <v>1</v>
      </c>
      <c r="I15" s="2" t="str">
        <f ca="1">_xlfn.XLOOKUP(D15, FORM3GERAL!$C$7:$C$317,FORM3GERAL!$L$7:$L$317)</f>
        <v>Atrasado</v>
      </c>
      <c r="J15" s="1">
        <f t="shared" ca="1" si="0"/>
        <v>0</v>
      </c>
    </row>
    <row r="16" spans="2:10">
      <c r="B16" s="136">
        <v>19</v>
      </c>
      <c r="C16" s="136"/>
      <c r="D16" s="165" t="s">
        <v>850</v>
      </c>
      <c r="E16" s="166">
        <f>IFERROR(_xlfn.XLOOKUP(_xlfn.XLOOKUP(D16,FORM2.4!$B$10:$B$179,FORM2.4!$F$10:$F$179),'TABELAS AUXILIARES'!$E$8:$E$13,'TABELAS AUXILIARES'!$F$8:$F$13), 0)</f>
        <v>0</v>
      </c>
      <c r="F16" s="145"/>
      <c r="G16" s="145"/>
      <c r="H16" s="2">
        <f>_xlfn.XLOOKUP(D16, FORM3GERAL!$C$7:$C$317,FORM3GERAL!$P$7:$P$317)</f>
        <v>1</v>
      </c>
      <c r="I16" s="2" t="str">
        <f ca="1">_xlfn.XLOOKUP(D16, FORM3GERAL!$C$7:$C$317,FORM3GERAL!$L$7:$L$317)</f>
        <v>Atrasado</v>
      </c>
      <c r="J16" s="1">
        <f t="shared" ca="1" si="0"/>
        <v>0</v>
      </c>
    </row>
    <row r="17" spans="2:10">
      <c r="B17" s="136">
        <v>19</v>
      </c>
      <c r="C17" s="136"/>
      <c r="D17" s="165" t="s">
        <v>852</v>
      </c>
      <c r="E17" s="166">
        <f>IFERROR(_xlfn.XLOOKUP(_xlfn.XLOOKUP(D17,FORM2.4!$B$10:$B$179,FORM2.4!$F$10:$F$179),'TABELAS AUXILIARES'!$E$8:$E$13,'TABELAS AUXILIARES'!$F$8:$F$13), 0)</f>
        <v>0</v>
      </c>
      <c r="F17" s="145"/>
      <c r="G17" s="145"/>
      <c r="H17" s="2">
        <f>_xlfn.XLOOKUP(D17, FORM3GERAL!$C$7:$C$317,FORM3GERAL!$P$7:$P$317)</f>
        <v>1</v>
      </c>
      <c r="I17" s="2" t="str">
        <f ca="1">_xlfn.XLOOKUP(D17, FORM3GERAL!$C$7:$C$317,FORM3GERAL!$L$7:$L$317)</f>
        <v>Atrasado</v>
      </c>
      <c r="J17" s="1">
        <f t="shared" ca="1" si="0"/>
        <v>0</v>
      </c>
    </row>
    <row r="18" spans="2:10">
      <c r="B18" s="136">
        <v>19</v>
      </c>
      <c r="C18" s="136"/>
      <c r="D18" s="165" t="s">
        <v>854</v>
      </c>
      <c r="E18" s="166">
        <f>IFERROR(_xlfn.XLOOKUP(_xlfn.XLOOKUP(D18,FORM2.4!$B$10:$B$179,FORM2.4!$F$10:$F$179),'TABELAS AUXILIARES'!$E$8:$E$13,'TABELAS AUXILIARES'!$F$8:$F$13), 0)</f>
        <v>0</v>
      </c>
      <c r="F18" s="145"/>
      <c r="G18" s="145"/>
      <c r="H18" s="2">
        <f>_xlfn.XLOOKUP(D18, FORM3GERAL!$C$7:$C$317,FORM3GERAL!$P$7:$P$317)</f>
        <v>1</v>
      </c>
      <c r="I18" s="2" t="str">
        <f ca="1">_xlfn.XLOOKUP(D18, FORM3GERAL!$C$7:$C$317,FORM3GERAL!$L$7:$L$317)</f>
        <v>Atrasado</v>
      </c>
      <c r="J18" s="1">
        <f t="shared" ca="1" si="0"/>
        <v>0</v>
      </c>
    </row>
    <row r="19" spans="2:10">
      <c r="B19" s="136">
        <v>19</v>
      </c>
      <c r="C19" s="136"/>
      <c r="D19" s="165" t="s">
        <v>856</v>
      </c>
      <c r="E19" s="166">
        <f>IFERROR(_xlfn.XLOOKUP(_xlfn.XLOOKUP(D19,FORM2.4!$B$10:$B$179,FORM2.4!$F$10:$F$179),'TABELAS AUXILIARES'!$E$8:$E$13,'TABELAS AUXILIARES'!$F$8:$F$13), 0)</f>
        <v>0</v>
      </c>
      <c r="F19" s="145"/>
      <c r="G19" s="145"/>
      <c r="H19" s="2">
        <f>_xlfn.XLOOKUP(D19, FORM3GERAL!$C$7:$C$317,FORM3GERAL!$P$7:$P$317)</f>
        <v>1</v>
      </c>
      <c r="I19" s="2" t="str">
        <f ca="1">_xlfn.XLOOKUP(D19, FORM3GERAL!$C$7:$C$317,FORM3GERAL!$L$7:$L$317)</f>
        <v>Atrasado</v>
      </c>
      <c r="J19" s="1">
        <f t="shared" ca="1" si="0"/>
        <v>0</v>
      </c>
    </row>
    <row r="20" spans="2:10">
      <c r="B20" s="136">
        <v>19</v>
      </c>
      <c r="C20" s="136"/>
      <c r="D20" s="165" t="s">
        <v>858</v>
      </c>
      <c r="E20" s="166">
        <f>IFERROR(_xlfn.XLOOKUP(_xlfn.XLOOKUP(D20,FORM2.4!$B$10:$B$179,FORM2.4!$F$10:$F$179),'TABELAS AUXILIARES'!$E$8:$E$13,'TABELAS AUXILIARES'!$F$8:$F$13), 0)</f>
        <v>0</v>
      </c>
      <c r="F20" s="145"/>
      <c r="G20" s="145"/>
      <c r="H20" s="2">
        <f>_xlfn.XLOOKUP(D20, FORM3GERAL!$C$7:$C$317,FORM3GERAL!$P$7:$P$317)</f>
        <v>1</v>
      </c>
      <c r="I20" s="2" t="str">
        <f ca="1">_xlfn.XLOOKUP(D20, FORM3GERAL!$C$7:$C$317,FORM3GERAL!$L$7:$L$317)</f>
        <v>Atrasado</v>
      </c>
      <c r="J20" s="1">
        <f t="shared" ca="1" si="0"/>
        <v>0</v>
      </c>
    </row>
    <row r="21" spans="2:10">
      <c r="B21" s="141">
        <v>20</v>
      </c>
      <c r="C21" s="144" t="str">
        <f>FORM2.4!H24</f>
        <v>Selecione sua Resposta</v>
      </c>
      <c r="D21" s="148" t="s">
        <v>861</v>
      </c>
      <c r="E21" s="166">
        <f>IFERROR(_xlfn.XLOOKUP(_xlfn.XLOOKUP(D21,FORM2.4!$B$10:$B$179,FORM2.4!$F$10:$F$179),'TABELAS AUXILIARES'!$E$8:$E$13,'TABELAS AUXILIARES'!$F$8:$F$13), 0)</f>
        <v>0</v>
      </c>
      <c r="F21" s="164">
        <f>IFERROR(IF(COUNTIF(E21:E34,"Preencha o campo")&gt;0, "Por favor preencha todas as medidas e controles",(SUMIF(E21:E34,"&gt;=0")/(COUNTA(E21:E34)-COUNTIF(E21:E34,'TABELAS AUXILIARES'!$F$13))/2)*(1+C21*1/5)), 0)</f>
        <v>0</v>
      </c>
      <c r="G21" s="164"/>
      <c r="H21" s="138">
        <f>_xlfn.XLOOKUP(D21, FORM3GERAL!$C$7:$C$317,FORM3GERAL!$P$7:$P$317)</f>
        <v>1</v>
      </c>
      <c r="I21" s="138" t="str">
        <f ca="1">_xlfn.XLOOKUP(D21, FORM3GERAL!$C$7:$C$317,FORM3GERAL!$L$7:$L$317)</f>
        <v>Atrasado</v>
      </c>
      <c r="J21" s="138">
        <f t="shared" ca="1" si="0"/>
        <v>0</v>
      </c>
    </row>
    <row r="22" spans="2:10">
      <c r="B22" s="136">
        <v>20</v>
      </c>
      <c r="D22" s="146" t="s">
        <v>863</v>
      </c>
      <c r="E22" s="166">
        <f>IFERROR(_xlfn.XLOOKUP(_xlfn.XLOOKUP(D22,FORM2.4!$B$10:$B$179,FORM2.4!$F$10:$F$179),'TABELAS AUXILIARES'!$E$8:$E$13,'TABELAS AUXILIARES'!$F$8:$F$13), 0)</f>
        <v>0</v>
      </c>
      <c r="F22" s="145"/>
      <c r="G22" s="145"/>
      <c r="H22" s="2">
        <f>_xlfn.XLOOKUP(D22, FORM3GERAL!$C$7:$C$317,FORM3GERAL!$P$7:$P$317)</f>
        <v>1</v>
      </c>
      <c r="I22" s="2" t="str">
        <f ca="1">_xlfn.XLOOKUP(D22, FORM3GERAL!$C$7:$C$317,FORM3GERAL!$L$7:$L$317)</f>
        <v>Atrasado</v>
      </c>
      <c r="J22" s="1">
        <f t="shared" ca="1" si="0"/>
        <v>0</v>
      </c>
    </row>
    <row r="23" spans="2:10">
      <c r="B23" s="136">
        <v>20</v>
      </c>
      <c r="C23" s="136"/>
      <c r="D23" s="146" t="s">
        <v>865</v>
      </c>
      <c r="E23" s="166">
        <f>IFERROR(_xlfn.XLOOKUP(_xlfn.XLOOKUP(D23,FORM2.4!$B$10:$B$179,FORM2.4!$F$10:$F$179),'TABELAS AUXILIARES'!$E$8:$E$13,'TABELAS AUXILIARES'!$F$8:$F$13), 0)</f>
        <v>0</v>
      </c>
      <c r="F23" s="145"/>
      <c r="G23" s="145"/>
      <c r="H23" s="2">
        <f>_xlfn.XLOOKUP(D23, FORM3GERAL!$C$7:$C$317,FORM3GERAL!$P$7:$P$317)</f>
        <v>1</v>
      </c>
      <c r="I23" s="2" t="str">
        <f ca="1">_xlfn.XLOOKUP(D23, FORM3GERAL!$C$7:$C$317,FORM3GERAL!$L$7:$L$317)</f>
        <v>Atrasado</v>
      </c>
      <c r="J23" s="1">
        <f t="shared" ca="1" si="0"/>
        <v>0</v>
      </c>
    </row>
    <row r="24" spans="2:10">
      <c r="B24" s="136">
        <v>20</v>
      </c>
      <c r="C24" s="136"/>
      <c r="D24" s="146" t="s">
        <v>867</v>
      </c>
      <c r="E24" s="166">
        <f>IFERROR(_xlfn.XLOOKUP(_xlfn.XLOOKUP(D24,FORM2.4!$B$10:$B$179,FORM2.4!$F$10:$F$179),'TABELAS AUXILIARES'!$E$8:$E$13,'TABELAS AUXILIARES'!$F$8:$F$13), 0)</f>
        <v>0</v>
      </c>
      <c r="F24" s="145"/>
      <c r="G24" s="145"/>
      <c r="H24" s="2">
        <f>_xlfn.XLOOKUP(D24, FORM3GERAL!$C$7:$C$317,FORM3GERAL!$P$7:$P$317)</f>
        <v>1</v>
      </c>
      <c r="I24" s="2" t="str">
        <f ca="1">_xlfn.XLOOKUP(D24, FORM3GERAL!$C$7:$C$317,FORM3GERAL!$L$7:$L$317)</f>
        <v>Atrasado</v>
      </c>
      <c r="J24" s="1">
        <f t="shared" ca="1" si="0"/>
        <v>0</v>
      </c>
    </row>
    <row r="25" spans="2:10">
      <c r="B25" s="136">
        <v>20</v>
      </c>
      <c r="C25" s="136"/>
      <c r="D25" s="146" t="s">
        <v>870</v>
      </c>
      <c r="E25" s="166">
        <f>IFERROR(_xlfn.XLOOKUP(_xlfn.XLOOKUP(D25,FORM2.4!$B$10:$B$179,FORM2.4!$F$10:$F$179),'TABELAS AUXILIARES'!$E$8:$E$13,'TABELAS AUXILIARES'!$F$8:$F$13), 0)</f>
        <v>0</v>
      </c>
      <c r="F25" s="145"/>
      <c r="G25" s="145"/>
      <c r="H25" s="2">
        <f>_xlfn.XLOOKUP(D25, FORM3GERAL!$C$7:$C$317,FORM3GERAL!$P$7:$P$317)</f>
        <v>1</v>
      </c>
      <c r="I25" s="2" t="str">
        <f ca="1">_xlfn.XLOOKUP(D25, FORM3GERAL!$C$7:$C$317,FORM3GERAL!$L$7:$L$317)</f>
        <v>Atrasado</v>
      </c>
      <c r="J25" s="1">
        <f t="shared" ca="1" si="0"/>
        <v>0</v>
      </c>
    </row>
    <row r="26" spans="2:10">
      <c r="B26" s="136">
        <v>20</v>
      </c>
      <c r="C26" s="136"/>
      <c r="D26" s="146" t="s">
        <v>872</v>
      </c>
      <c r="E26" s="166">
        <f>IFERROR(_xlfn.XLOOKUP(_xlfn.XLOOKUP(D26,FORM2.4!$B$10:$B$179,FORM2.4!$F$10:$F$179),'TABELAS AUXILIARES'!$E$8:$E$13,'TABELAS AUXILIARES'!$F$8:$F$13), 0)</f>
        <v>0</v>
      </c>
      <c r="F26" s="145"/>
      <c r="G26" s="145"/>
      <c r="H26" s="2">
        <f>_xlfn.XLOOKUP(D26, FORM3GERAL!$C$7:$C$317,FORM3GERAL!$P$7:$P$317)</f>
        <v>1</v>
      </c>
      <c r="I26" s="2" t="str">
        <f ca="1">_xlfn.XLOOKUP(D26, FORM3GERAL!$C$7:$C$317,FORM3GERAL!$L$7:$L$317)</f>
        <v>Atrasado</v>
      </c>
      <c r="J26" s="1">
        <f t="shared" ca="1" si="0"/>
        <v>0</v>
      </c>
    </row>
    <row r="27" spans="2:10">
      <c r="B27" s="136">
        <v>20</v>
      </c>
      <c r="C27" s="136"/>
      <c r="D27" s="146" t="s">
        <v>874</v>
      </c>
      <c r="E27" s="166">
        <f>IFERROR(_xlfn.XLOOKUP(_xlfn.XLOOKUP(D27,FORM2.4!$B$10:$B$179,FORM2.4!$F$10:$F$179),'TABELAS AUXILIARES'!$E$8:$E$13,'TABELAS AUXILIARES'!$F$8:$F$13), 0)</f>
        <v>0</v>
      </c>
      <c r="F27" s="145"/>
      <c r="G27" s="145"/>
      <c r="H27" s="2">
        <f>_xlfn.XLOOKUP(D27, FORM3GERAL!$C$7:$C$317,FORM3GERAL!$P$7:$P$317)</f>
        <v>1</v>
      </c>
      <c r="I27" s="2" t="str">
        <f ca="1">_xlfn.XLOOKUP(D27, FORM3GERAL!$C$7:$C$317,FORM3GERAL!$L$7:$L$317)</f>
        <v>Atrasado</v>
      </c>
      <c r="J27" s="1">
        <f t="shared" ca="1" si="0"/>
        <v>0</v>
      </c>
    </row>
    <row r="28" spans="2:10">
      <c r="B28" s="136">
        <v>20</v>
      </c>
      <c r="C28" s="136"/>
      <c r="D28" s="146" t="s">
        <v>876</v>
      </c>
      <c r="E28" s="166">
        <f>IFERROR(_xlfn.XLOOKUP(_xlfn.XLOOKUP(D28,FORM2.4!$B$10:$B$179,FORM2.4!$F$10:$F$179),'TABELAS AUXILIARES'!$E$8:$E$13,'TABELAS AUXILIARES'!$F$8:$F$13), 0)</f>
        <v>0</v>
      </c>
      <c r="F28" s="145"/>
      <c r="G28" s="145"/>
      <c r="H28" s="2">
        <f>_xlfn.XLOOKUP(D28, FORM3GERAL!$C$7:$C$317,FORM3GERAL!$P$7:$P$317)</f>
        <v>1</v>
      </c>
      <c r="I28" s="2" t="str">
        <f ca="1">_xlfn.XLOOKUP(D28, FORM3GERAL!$C$7:$C$317,FORM3GERAL!$L$7:$L$317)</f>
        <v>Atrasado</v>
      </c>
      <c r="J28" s="1">
        <f t="shared" ca="1" si="0"/>
        <v>0</v>
      </c>
    </row>
    <row r="29" spans="2:10">
      <c r="B29" s="136">
        <v>20</v>
      </c>
      <c r="C29" s="136"/>
      <c r="D29" s="146" t="s">
        <v>878</v>
      </c>
      <c r="E29" s="166">
        <f>IFERROR(_xlfn.XLOOKUP(_xlfn.XLOOKUP(D29,FORM2.4!$B$10:$B$179,FORM2.4!$F$10:$F$179),'TABELAS AUXILIARES'!$E$8:$E$13,'TABELAS AUXILIARES'!$F$8:$F$13), 0)</f>
        <v>0</v>
      </c>
      <c r="F29" s="145"/>
      <c r="G29" s="145"/>
      <c r="H29" s="2">
        <f>_xlfn.XLOOKUP(D29, FORM3GERAL!$C$7:$C$317,FORM3GERAL!$P$7:$P$317)</f>
        <v>1</v>
      </c>
      <c r="I29" s="2" t="str">
        <f ca="1">_xlfn.XLOOKUP(D29, FORM3GERAL!$C$7:$C$317,FORM3GERAL!$L$7:$L$317)</f>
        <v>Atrasado</v>
      </c>
      <c r="J29" s="1">
        <f t="shared" ca="1" si="0"/>
        <v>0</v>
      </c>
    </row>
    <row r="30" spans="2:10">
      <c r="B30" s="136">
        <v>20</v>
      </c>
      <c r="C30" s="136"/>
      <c r="D30" s="146" t="s">
        <v>880</v>
      </c>
      <c r="E30" s="166">
        <f>IFERROR(_xlfn.XLOOKUP(_xlfn.XLOOKUP(D30,FORM2.4!$B$10:$B$179,FORM2.4!$F$10:$F$179),'TABELAS AUXILIARES'!$E$8:$E$13,'TABELAS AUXILIARES'!$F$8:$F$13), 0)</f>
        <v>0</v>
      </c>
      <c r="F30" s="145"/>
      <c r="G30" s="145"/>
      <c r="H30" s="2">
        <f>_xlfn.XLOOKUP(D30, FORM3GERAL!$C$7:$C$317,FORM3GERAL!$P$7:$P$317)</f>
        <v>1</v>
      </c>
      <c r="I30" s="2" t="str">
        <f ca="1">_xlfn.XLOOKUP(D30, FORM3GERAL!$C$7:$C$317,FORM3GERAL!$L$7:$L$317)</f>
        <v>Atrasado</v>
      </c>
      <c r="J30" s="1">
        <f t="shared" ca="1" si="0"/>
        <v>0</v>
      </c>
    </row>
    <row r="31" spans="2:10">
      <c r="B31" s="136">
        <v>20</v>
      </c>
      <c r="C31" s="136"/>
      <c r="D31" s="146" t="s">
        <v>882</v>
      </c>
      <c r="E31" s="166">
        <f>IFERROR(_xlfn.XLOOKUP(_xlfn.XLOOKUP(D31,FORM2.4!$B$10:$B$179,FORM2.4!$F$10:$F$179),'TABELAS AUXILIARES'!$E$8:$E$13,'TABELAS AUXILIARES'!$F$8:$F$13), 0)</f>
        <v>0</v>
      </c>
      <c r="F31" s="145"/>
      <c r="G31" s="145"/>
      <c r="H31" s="2">
        <f>_xlfn.XLOOKUP(D31, FORM3GERAL!$C$7:$C$317,FORM3GERAL!$P$7:$P$317)</f>
        <v>1</v>
      </c>
      <c r="I31" s="2" t="str">
        <f ca="1">_xlfn.XLOOKUP(D31, FORM3GERAL!$C$7:$C$317,FORM3GERAL!$L$7:$L$317)</f>
        <v>Atrasado</v>
      </c>
      <c r="J31" s="1">
        <f t="shared" ca="1" si="0"/>
        <v>0</v>
      </c>
    </row>
    <row r="32" spans="2:10">
      <c r="B32" s="136">
        <v>20</v>
      </c>
      <c r="C32" s="136"/>
      <c r="D32" s="146" t="s">
        <v>884</v>
      </c>
      <c r="E32" s="166">
        <f>IFERROR(_xlfn.XLOOKUP(_xlfn.XLOOKUP(D32,FORM2.4!$B$10:$B$179,FORM2.4!$F$10:$F$179),'TABELAS AUXILIARES'!$E$8:$E$13,'TABELAS AUXILIARES'!$F$8:$F$13), 0)</f>
        <v>0</v>
      </c>
      <c r="F32" s="145"/>
      <c r="G32" s="145"/>
      <c r="H32" s="2">
        <f>_xlfn.XLOOKUP(D32, FORM3GERAL!$C$7:$C$317,FORM3GERAL!$P$7:$P$317)</f>
        <v>1</v>
      </c>
      <c r="I32" s="2" t="str">
        <f ca="1">_xlfn.XLOOKUP(D32, FORM3GERAL!$C$7:$C$317,FORM3GERAL!$L$7:$L$317)</f>
        <v>Atrasado</v>
      </c>
      <c r="J32" s="1">
        <f t="shared" ca="1" si="0"/>
        <v>0</v>
      </c>
    </row>
    <row r="33" spans="2:10">
      <c r="B33" s="136">
        <v>20</v>
      </c>
      <c r="C33" s="136"/>
      <c r="D33" s="146" t="s">
        <v>886</v>
      </c>
      <c r="E33" s="166">
        <f>IFERROR(_xlfn.XLOOKUP(_xlfn.XLOOKUP(D33,FORM2.4!$B$10:$B$179,FORM2.4!$F$10:$F$179),'TABELAS AUXILIARES'!$E$8:$E$13,'TABELAS AUXILIARES'!$F$8:$F$13), 0)</f>
        <v>0</v>
      </c>
      <c r="F33" s="145"/>
      <c r="G33" s="145"/>
      <c r="H33" s="2">
        <f>_xlfn.XLOOKUP(D33, FORM3GERAL!$C$7:$C$317,FORM3GERAL!$P$7:$P$317)</f>
        <v>1</v>
      </c>
      <c r="I33" s="2" t="str">
        <f ca="1">_xlfn.XLOOKUP(D33, FORM3GERAL!$C$7:$C$317,FORM3GERAL!$L$7:$L$317)</f>
        <v>Atrasado</v>
      </c>
      <c r="J33" s="1">
        <f t="shared" ca="1" si="0"/>
        <v>0</v>
      </c>
    </row>
    <row r="34" spans="2:10">
      <c r="B34" s="136">
        <v>20</v>
      </c>
      <c r="C34" s="136"/>
      <c r="D34" s="146" t="s">
        <v>888</v>
      </c>
      <c r="E34" s="166">
        <f>IFERROR(_xlfn.XLOOKUP(_xlfn.XLOOKUP(D34,FORM2.4!$B$10:$B$179,FORM2.4!$F$10:$F$179),'TABELAS AUXILIARES'!$E$8:$E$13,'TABELAS AUXILIARES'!$F$8:$F$13), 0)</f>
        <v>0</v>
      </c>
      <c r="F34" s="145"/>
      <c r="G34" s="145"/>
      <c r="H34" s="2">
        <f>_xlfn.XLOOKUP(D34, FORM3GERAL!$C$7:$C$317,FORM3GERAL!$P$7:$P$317)</f>
        <v>1</v>
      </c>
      <c r="I34" s="2" t="str">
        <f ca="1">_xlfn.XLOOKUP(D34, FORM3GERAL!$C$7:$C$317,FORM3GERAL!$L$7:$L$317)</f>
        <v>Atrasado</v>
      </c>
      <c r="J34" s="1">
        <f t="shared" ca="1" si="0"/>
        <v>0</v>
      </c>
    </row>
    <row r="35" spans="2:10">
      <c r="B35" s="141">
        <v>21</v>
      </c>
      <c r="C35" s="144" t="str">
        <f>FORM2.4!H39</f>
        <v>Selecione sua Resposta</v>
      </c>
      <c r="D35" s="148" t="s">
        <v>891</v>
      </c>
      <c r="E35" s="166">
        <f>IFERROR(_xlfn.XLOOKUP(_xlfn.XLOOKUP(D35,FORM2.4!$B$10:$B$179,FORM2.4!$F$10:$F$179),'TABELAS AUXILIARES'!$E$8:$E$13,'TABELAS AUXILIARES'!$F$8:$F$13), 0)</f>
        <v>0</v>
      </c>
      <c r="F35" s="164">
        <f>IFERROR(IF(COUNTIF(E35:E44,"Preencha o campo")&gt;0, "Por favor preencha todas as medidas e controles",(SUMIF(E35:E44,"&gt;=0")/(COUNTA(E35:E44)-COUNTIF(E35:E44,'TABELAS AUXILIARES'!$F$13))/2)*(1+C35*1/5)), 0)</f>
        <v>0</v>
      </c>
      <c r="G35" s="164"/>
      <c r="H35" s="138">
        <f>_xlfn.XLOOKUP(D35, FORM3GERAL!$C$7:$C$317,FORM3GERAL!$P$7:$P$317)</f>
        <v>1</v>
      </c>
      <c r="I35" s="138" t="str">
        <f ca="1">_xlfn.XLOOKUP(D35, FORM3GERAL!$C$7:$C$317,FORM3GERAL!$L$7:$L$317)</f>
        <v>Atrasado</v>
      </c>
      <c r="J35" s="138">
        <f t="shared" ca="1" si="0"/>
        <v>0</v>
      </c>
    </row>
    <row r="36" spans="2:10">
      <c r="B36" s="136">
        <v>21</v>
      </c>
      <c r="D36" s="146" t="s">
        <v>894</v>
      </c>
      <c r="E36" s="166">
        <f>IFERROR(_xlfn.XLOOKUP(_xlfn.XLOOKUP(D36,FORM2.4!$B$10:$B$179,FORM2.4!$F$10:$F$179),'TABELAS AUXILIARES'!$E$8:$E$13,'TABELAS AUXILIARES'!$F$8:$F$13), 0)</f>
        <v>0</v>
      </c>
      <c r="F36" s="145"/>
      <c r="G36" s="145"/>
      <c r="H36" s="2">
        <f>_xlfn.XLOOKUP(D36, FORM3GERAL!$C$7:$C$317,FORM3GERAL!$P$7:$P$317)</f>
        <v>1</v>
      </c>
      <c r="I36" s="2" t="str">
        <f ca="1">_xlfn.XLOOKUP(D36, FORM3GERAL!$C$7:$C$317,FORM3GERAL!$L$7:$L$317)</f>
        <v>Atrasado</v>
      </c>
      <c r="J36" s="1">
        <f t="shared" ca="1" si="0"/>
        <v>0</v>
      </c>
    </row>
    <row r="37" spans="2:10">
      <c r="B37" s="136">
        <v>21</v>
      </c>
      <c r="C37" s="136"/>
      <c r="D37" s="146" t="s">
        <v>896</v>
      </c>
      <c r="E37" s="166">
        <f>IFERROR(_xlfn.XLOOKUP(_xlfn.XLOOKUP(D37,FORM2.4!$B$10:$B$179,FORM2.4!$F$10:$F$179),'TABELAS AUXILIARES'!$E$8:$E$13,'TABELAS AUXILIARES'!$F$8:$F$13), 0)</f>
        <v>0</v>
      </c>
      <c r="F37" s="145"/>
      <c r="G37" s="145"/>
      <c r="H37" s="2">
        <f>_xlfn.XLOOKUP(D37, FORM3GERAL!$C$7:$C$317,FORM3GERAL!$P$7:$P$317)</f>
        <v>1</v>
      </c>
      <c r="I37" s="2" t="str">
        <f ca="1">_xlfn.XLOOKUP(D37, FORM3GERAL!$C$7:$C$317,FORM3GERAL!$L$7:$L$317)</f>
        <v>Atrasado</v>
      </c>
      <c r="J37" s="1">
        <f t="shared" ca="1" si="0"/>
        <v>0</v>
      </c>
    </row>
    <row r="38" spans="2:10">
      <c r="B38" s="136">
        <v>21</v>
      </c>
      <c r="C38" s="136"/>
      <c r="D38" s="146" t="s">
        <v>898</v>
      </c>
      <c r="E38" s="166">
        <f>IFERROR(_xlfn.XLOOKUP(_xlfn.XLOOKUP(D38,FORM2.4!$B$10:$B$179,FORM2.4!$F$10:$F$179),'TABELAS AUXILIARES'!$E$8:$E$13,'TABELAS AUXILIARES'!$F$8:$F$13), 0)</f>
        <v>0</v>
      </c>
      <c r="F38" s="145"/>
      <c r="G38" s="145"/>
      <c r="H38" s="2">
        <f>_xlfn.XLOOKUP(D38, FORM3GERAL!$C$7:$C$317,FORM3GERAL!$P$7:$P$317)</f>
        <v>1</v>
      </c>
      <c r="I38" s="2" t="str">
        <f ca="1">_xlfn.XLOOKUP(D38, FORM3GERAL!$C$7:$C$317,FORM3GERAL!$L$7:$L$317)</f>
        <v>Atrasado</v>
      </c>
      <c r="J38" s="1">
        <f t="shared" ca="1" si="0"/>
        <v>0</v>
      </c>
    </row>
    <row r="39" spans="2:10">
      <c r="B39" s="136">
        <v>21</v>
      </c>
      <c r="C39" s="136"/>
      <c r="D39" s="146" t="s">
        <v>900</v>
      </c>
      <c r="E39" s="166">
        <f>IFERROR(_xlfn.XLOOKUP(_xlfn.XLOOKUP(D39,FORM2.4!$B$10:$B$179,FORM2.4!$F$10:$F$179),'TABELAS AUXILIARES'!$E$8:$E$13,'TABELAS AUXILIARES'!$F$8:$F$13), 0)</f>
        <v>0</v>
      </c>
      <c r="F39" s="145"/>
      <c r="G39" s="145"/>
      <c r="H39" s="2">
        <f>_xlfn.XLOOKUP(D39, FORM3GERAL!$C$7:$C$317,FORM3GERAL!$P$7:$P$317)</f>
        <v>0</v>
      </c>
      <c r="I39" s="2" t="str">
        <f ca="1">_xlfn.XLOOKUP(D39, FORM3GERAL!$C$7:$C$317,FORM3GERAL!$L$7:$L$317)</f>
        <v>Atrasado</v>
      </c>
      <c r="J39" s="1">
        <f t="shared" si="0"/>
        <v>0</v>
      </c>
    </row>
    <row r="40" spans="2:10">
      <c r="B40" s="136">
        <v>21</v>
      </c>
      <c r="C40" s="136"/>
      <c r="D40" s="146" t="s">
        <v>902</v>
      </c>
      <c r="E40" s="166">
        <f>IFERROR(_xlfn.XLOOKUP(_xlfn.XLOOKUP(D40,FORM2.4!$B$10:$B$179,FORM2.4!$F$10:$F$179),'TABELAS AUXILIARES'!$E$8:$E$13,'TABELAS AUXILIARES'!$F$8:$F$13), 0)</f>
        <v>0</v>
      </c>
      <c r="F40" s="145"/>
      <c r="G40" s="145"/>
      <c r="H40" s="2">
        <f>_xlfn.XLOOKUP(D40, FORM3GERAL!$C$7:$C$317,FORM3GERAL!$P$7:$P$317)</f>
        <v>1</v>
      </c>
      <c r="I40" s="2" t="str">
        <f ca="1">_xlfn.XLOOKUP(D40, FORM3GERAL!$C$7:$C$317,FORM3GERAL!$L$7:$L$317)</f>
        <v>Atrasado</v>
      </c>
      <c r="J40" s="1">
        <f t="shared" ca="1" si="0"/>
        <v>0</v>
      </c>
    </row>
    <row r="41" spans="2:10">
      <c r="B41" s="136">
        <v>21</v>
      </c>
      <c r="C41" s="136"/>
      <c r="D41" s="146" t="s">
        <v>904</v>
      </c>
      <c r="E41" s="166">
        <f>IFERROR(_xlfn.XLOOKUP(_xlfn.XLOOKUP(D41,FORM2.4!$B$10:$B$179,FORM2.4!$F$10:$F$179),'TABELAS AUXILIARES'!$E$8:$E$13,'TABELAS AUXILIARES'!$F$8:$F$13), 0)</f>
        <v>0</v>
      </c>
      <c r="F41" s="145"/>
      <c r="G41" s="145"/>
      <c r="H41" s="2">
        <f>_xlfn.XLOOKUP(D41, FORM3GERAL!$C$7:$C$317,FORM3GERAL!$P$7:$P$317)</f>
        <v>1</v>
      </c>
      <c r="I41" s="2" t="str">
        <f ca="1">_xlfn.XLOOKUP(D41, FORM3GERAL!$C$7:$C$317,FORM3GERAL!$L$7:$L$317)</f>
        <v>Atrasado</v>
      </c>
      <c r="J41" s="1">
        <f t="shared" ca="1" si="0"/>
        <v>0</v>
      </c>
    </row>
    <row r="42" spans="2:10">
      <c r="B42" s="136">
        <v>21</v>
      </c>
      <c r="C42" s="136"/>
      <c r="D42" s="146" t="s">
        <v>906</v>
      </c>
      <c r="E42" s="166">
        <f>IFERROR(_xlfn.XLOOKUP(_xlfn.XLOOKUP(D42,FORM2.4!$B$10:$B$179,FORM2.4!$F$10:$F$179),'TABELAS AUXILIARES'!$E$8:$E$13,'TABELAS AUXILIARES'!$F$8:$F$13), 0)</f>
        <v>0</v>
      </c>
      <c r="F42" s="145"/>
      <c r="G42" s="145"/>
      <c r="H42" s="2">
        <f>_xlfn.XLOOKUP(D42, FORM3GERAL!$C$7:$C$317,FORM3GERAL!$P$7:$P$317)</f>
        <v>0</v>
      </c>
      <c r="I42" s="2" t="str">
        <f ca="1">_xlfn.XLOOKUP(D42, FORM3GERAL!$C$7:$C$317,FORM3GERAL!$L$7:$L$317)</f>
        <v>Atrasado</v>
      </c>
      <c r="J42" s="1">
        <f t="shared" si="0"/>
        <v>0</v>
      </c>
    </row>
    <row r="43" spans="2:10">
      <c r="B43" s="136">
        <v>21</v>
      </c>
      <c r="C43" s="136"/>
      <c r="D43" s="146" t="s">
        <v>908</v>
      </c>
      <c r="E43" s="166">
        <f>IFERROR(_xlfn.XLOOKUP(_xlfn.XLOOKUP(D43,FORM2.4!$B$10:$B$179,FORM2.4!$F$10:$F$179),'TABELAS AUXILIARES'!$E$8:$E$13,'TABELAS AUXILIARES'!$F$8:$F$13), 0)</f>
        <v>0</v>
      </c>
      <c r="F43" s="145"/>
      <c r="G43" s="145"/>
      <c r="H43" s="2">
        <f>_xlfn.XLOOKUP(D43, FORM3GERAL!$C$7:$C$317,FORM3GERAL!$P$7:$P$317)</f>
        <v>0</v>
      </c>
      <c r="I43" s="2" t="str">
        <f ca="1">_xlfn.XLOOKUP(D43, FORM3GERAL!$C$7:$C$317,FORM3GERAL!$L$7:$L$317)</f>
        <v>Atrasado</v>
      </c>
      <c r="J43" s="1">
        <f t="shared" si="0"/>
        <v>0</v>
      </c>
    </row>
    <row r="44" spans="2:10">
      <c r="B44" s="136">
        <v>21</v>
      </c>
      <c r="C44" s="136"/>
      <c r="D44" s="146" t="s">
        <v>910</v>
      </c>
      <c r="E44" s="166">
        <f>IFERROR(_xlfn.XLOOKUP(_xlfn.XLOOKUP(D44,FORM2.4!$B$10:$B$179,FORM2.4!$F$10:$F$179),'TABELAS AUXILIARES'!$E$8:$E$13,'TABELAS AUXILIARES'!$F$8:$F$13), 0)</f>
        <v>0</v>
      </c>
      <c r="F44" s="145"/>
      <c r="G44" s="145"/>
      <c r="H44" s="2">
        <f>_xlfn.XLOOKUP(D44, FORM3GERAL!$C$7:$C$317,FORM3GERAL!$P$7:$P$317)</f>
        <v>0</v>
      </c>
      <c r="I44" s="2" t="str">
        <f ca="1">_xlfn.XLOOKUP(D44, FORM3GERAL!$C$7:$C$317,FORM3GERAL!$L$7:$L$317)</f>
        <v>Atrasado</v>
      </c>
      <c r="J44" s="1">
        <f t="shared" si="0"/>
        <v>0</v>
      </c>
    </row>
    <row r="45" spans="2:10">
      <c r="B45" s="141">
        <v>22</v>
      </c>
      <c r="C45" s="144" t="str">
        <f>FORM2.4!H50</f>
        <v>Selecione sua Resposta</v>
      </c>
      <c r="D45" s="148" t="s">
        <v>913</v>
      </c>
      <c r="E45" s="166">
        <f>IFERROR(_xlfn.XLOOKUP(_xlfn.XLOOKUP(D45,FORM2.4!$B$10:$B$179,FORM2.4!$F$10:$F$179),'TABELAS AUXILIARES'!$E$8:$E$13,'TABELAS AUXILIARES'!$F$8:$F$13), 0)</f>
        <v>0</v>
      </c>
      <c r="F45" s="164">
        <f>IFERROR(IF(COUNTIF(E45:E56,"Preencha o campo")&gt;0, "Por favor preencha todas as medidas e controles",(SUMIF(E45:E56,"&gt;=0")/(COUNTA(E45:E56)-COUNTIF(E45:E56,'TABELAS AUXILIARES'!$F$13))/2)*(1+C45*1/5)), 0)</f>
        <v>0</v>
      </c>
      <c r="G45" s="164"/>
      <c r="H45" s="138">
        <f>_xlfn.XLOOKUP(D45, FORM3GERAL!$C$7:$C$317,FORM3GERAL!$P$7:$P$317)</f>
        <v>1</v>
      </c>
      <c r="I45" s="138" t="str">
        <f ca="1">_xlfn.XLOOKUP(D45, FORM3GERAL!$C$7:$C$317,FORM3GERAL!$L$7:$L$317)</f>
        <v>Atrasado</v>
      </c>
      <c r="J45" s="138">
        <f t="shared" ca="1" si="0"/>
        <v>0</v>
      </c>
    </row>
    <row r="46" spans="2:10">
      <c r="B46" s="136">
        <v>22</v>
      </c>
      <c r="D46" s="146" t="s">
        <v>915</v>
      </c>
      <c r="E46" s="166">
        <f>IFERROR(_xlfn.XLOOKUP(_xlfn.XLOOKUP(D46,FORM2.4!$B$10:$B$179,FORM2.4!$F$10:$F$179),'TABELAS AUXILIARES'!$E$8:$E$13,'TABELAS AUXILIARES'!$F$8:$F$13), 0)</f>
        <v>0</v>
      </c>
      <c r="F46" s="145"/>
      <c r="G46" s="145"/>
      <c r="H46" s="2">
        <f>_xlfn.XLOOKUP(D46, FORM3GERAL!$C$7:$C$317,FORM3GERAL!$P$7:$P$317)</f>
        <v>1</v>
      </c>
      <c r="I46" s="2" t="str">
        <f ca="1">_xlfn.XLOOKUP(D46, FORM3GERAL!$C$7:$C$317,FORM3GERAL!$L$7:$L$317)</f>
        <v>Atrasado</v>
      </c>
      <c r="J46" s="1">
        <f t="shared" ca="1" si="0"/>
        <v>0</v>
      </c>
    </row>
    <row r="47" spans="2:10">
      <c r="B47" s="136">
        <v>22</v>
      </c>
      <c r="C47" s="136"/>
      <c r="D47" s="146" t="s">
        <v>917</v>
      </c>
      <c r="E47" s="166">
        <f>IFERROR(_xlfn.XLOOKUP(_xlfn.XLOOKUP(D47,FORM2.4!$B$10:$B$179,FORM2.4!$F$10:$F$179),'TABELAS AUXILIARES'!$E$8:$E$13,'TABELAS AUXILIARES'!$F$8:$F$13), 0)</f>
        <v>0</v>
      </c>
      <c r="F47" s="145"/>
      <c r="G47" s="145"/>
      <c r="H47" s="2">
        <f>_xlfn.XLOOKUP(D47, FORM3GERAL!$C$7:$C$317,FORM3GERAL!$P$7:$P$317)</f>
        <v>0</v>
      </c>
      <c r="I47" s="2" t="str">
        <f ca="1">_xlfn.XLOOKUP(D47, FORM3GERAL!$C$7:$C$317,FORM3GERAL!$L$7:$L$317)</f>
        <v>Atrasado</v>
      </c>
      <c r="J47" s="1">
        <f t="shared" si="0"/>
        <v>0</v>
      </c>
    </row>
    <row r="48" spans="2:10">
      <c r="B48" s="136">
        <v>22</v>
      </c>
      <c r="C48" s="136"/>
      <c r="D48" s="146" t="s">
        <v>919</v>
      </c>
      <c r="E48" s="166">
        <f>IFERROR(_xlfn.XLOOKUP(_xlfn.XLOOKUP(D48,FORM2.4!$B$10:$B$179,FORM2.4!$F$10:$F$179),'TABELAS AUXILIARES'!$E$8:$E$13,'TABELAS AUXILIARES'!$F$8:$F$13), 0)</f>
        <v>0</v>
      </c>
      <c r="F48" s="145"/>
      <c r="G48" s="145"/>
      <c r="H48" s="2">
        <f>_xlfn.XLOOKUP(D48, FORM3GERAL!$C$7:$C$317,FORM3GERAL!$P$7:$P$317)</f>
        <v>1</v>
      </c>
      <c r="I48" s="2" t="str">
        <f ca="1">_xlfn.XLOOKUP(D48, FORM3GERAL!$C$7:$C$317,FORM3GERAL!$L$7:$L$317)</f>
        <v>Atrasado</v>
      </c>
      <c r="J48" s="1">
        <f t="shared" ca="1" si="0"/>
        <v>0</v>
      </c>
    </row>
    <row r="49" spans="2:10">
      <c r="B49" s="136">
        <v>22</v>
      </c>
      <c r="C49" s="136"/>
      <c r="D49" s="146" t="s">
        <v>921</v>
      </c>
      <c r="E49" s="166">
        <f>IFERROR(_xlfn.XLOOKUP(_xlfn.XLOOKUP(D49,FORM2.4!$B$10:$B$179,FORM2.4!$F$10:$F$179),'TABELAS AUXILIARES'!$E$8:$E$13,'TABELAS AUXILIARES'!$F$8:$F$13), 0)</f>
        <v>0</v>
      </c>
      <c r="F49" s="145"/>
      <c r="G49" s="145"/>
      <c r="H49" s="2">
        <f>_xlfn.XLOOKUP(D49, FORM3GERAL!$C$7:$C$317,FORM3GERAL!$P$7:$P$317)</f>
        <v>1</v>
      </c>
      <c r="I49" s="2" t="str">
        <f ca="1">_xlfn.XLOOKUP(D49, FORM3GERAL!$C$7:$C$317,FORM3GERAL!$L$7:$L$317)</f>
        <v>Atrasado</v>
      </c>
      <c r="J49" s="1">
        <f t="shared" ca="1" si="0"/>
        <v>0</v>
      </c>
    </row>
    <row r="50" spans="2:10">
      <c r="B50" s="136">
        <v>22</v>
      </c>
      <c r="C50" s="136"/>
      <c r="D50" s="146" t="s">
        <v>923</v>
      </c>
      <c r="E50" s="166">
        <f>IFERROR(_xlfn.XLOOKUP(_xlfn.XLOOKUP(D50,FORM2.4!$B$10:$B$179,FORM2.4!$F$10:$F$179),'TABELAS AUXILIARES'!$E$8:$E$13,'TABELAS AUXILIARES'!$F$8:$F$13), 0)</f>
        <v>0</v>
      </c>
      <c r="F50" s="145"/>
      <c r="G50" s="145"/>
      <c r="H50" s="2">
        <f>_xlfn.XLOOKUP(D50, FORM3GERAL!$C$7:$C$317,FORM3GERAL!$P$7:$P$317)</f>
        <v>1</v>
      </c>
      <c r="I50" s="2" t="str">
        <f ca="1">_xlfn.XLOOKUP(D50, FORM3GERAL!$C$7:$C$317,FORM3GERAL!$L$7:$L$317)</f>
        <v>Atrasado</v>
      </c>
      <c r="J50" s="1">
        <f t="shared" ca="1" si="0"/>
        <v>0</v>
      </c>
    </row>
    <row r="51" spans="2:10">
      <c r="B51" s="136">
        <v>22</v>
      </c>
      <c r="C51" s="136"/>
      <c r="D51" s="146" t="s">
        <v>925</v>
      </c>
      <c r="E51" s="166">
        <f>IFERROR(_xlfn.XLOOKUP(_xlfn.XLOOKUP(D51,FORM2.4!$B$10:$B$179,FORM2.4!$F$10:$F$179),'TABELAS AUXILIARES'!$E$8:$E$13,'TABELAS AUXILIARES'!$F$8:$F$13), 0)</f>
        <v>0</v>
      </c>
      <c r="F51" s="145"/>
      <c r="G51" s="145"/>
      <c r="H51" s="2">
        <f>_xlfn.XLOOKUP(D51, FORM3GERAL!$C$7:$C$317,FORM3GERAL!$P$7:$P$317)</f>
        <v>1</v>
      </c>
      <c r="I51" s="2" t="str">
        <f ca="1">_xlfn.XLOOKUP(D51, FORM3GERAL!$C$7:$C$317,FORM3GERAL!$L$7:$L$317)</f>
        <v>Atrasado</v>
      </c>
      <c r="J51" s="1">
        <f t="shared" ca="1" si="0"/>
        <v>0</v>
      </c>
    </row>
    <row r="52" spans="2:10">
      <c r="B52" s="136">
        <v>22</v>
      </c>
      <c r="C52" s="136"/>
      <c r="D52" s="146" t="s">
        <v>927</v>
      </c>
      <c r="E52" s="166">
        <f>IFERROR(_xlfn.XLOOKUP(_xlfn.XLOOKUP(D52,FORM2.4!$B$10:$B$179,FORM2.4!$F$10:$F$179),'TABELAS AUXILIARES'!$E$8:$E$13,'TABELAS AUXILIARES'!$F$8:$F$13), 0)</f>
        <v>0</v>
      </c>
      <c r="F52" s="145"/>
      <c r="G52" s="145"/>
      <c r="H52" s="2">
        <f>_xlfn.XLOOKUP(D52, FORM3GERAL!$C$7:$C$317,FORM3GERAL!$P$7:$P$317)</f>
        <v>1</v>
      </c>
      <c r="I52" s="2" t="str">
        <f ca="1">_xlfn.XLOOKUP(D52, FORM3GERAL!$C$7:$C$317,FORM3GERAL!$L$7:$L$317)</f>
        <v>Atrasado</v>
      </c>
      <c r="J52" s="1">
        <f t="shared" ca="1" si="0"/>
        <v>0</v>
      </c>
    </row>
    <row r="53" spans="2:10">
      <c r="B53" s="136">
        <v>22</v>
      </c>
      <c r="C53" s="136"/>
      <c r="D53" s="146" t="s">
        <v>929</v>
      </c>
      <c r="E53" s="166">
        <f>IFERROR(_xlfn.XLOOKUP(_xlfn.XLOOKUP(D53,FORM2.4!$B$10:$B$179,FORM2.4!$F$10:$F$179),'TABELAS AUXILIARES'!$E$8:$E$13,'TABELAS AUXILIARES'!$F$8:$F$13), 0)</f>
        <v>0</v>
      </c>
      <c r="F53" s="145"/>
      <c r="G53" s="145"/>
      <c r="H53" s="2">
        <f>_xlfn.XLOOKUP(D53, FORM3GERAL!$C$7:$C$317,FORM3GERAL!$P$7:$P$317)</f>
        <v>0</v>
      </c>
      <c r="I53" s="2" t="str">
        <f ca="1">_xlfn.XLOOKUP(D53, FORM3GERAL!$C$7:$C$317,FORM3GERAL!$L$7:$L$317)</f>
        <v>Atrasado</v>
      </c>
      <c r="J53" s="1">
        <f t="shared" si="0"/>
        <v>0</v>
      </c>
    </row>
    <row r="54" spans="2:10">
      <c r="B54" s="136">
        <v>22</v>
      </c>
      <c r="C54" s="136"/>
      <c r="D54" s="146" t="s">
        <v>931</v>
      </c>
      <c r="E54" s="166">
        <f>IFERROR(_xlfn.XLOOKUP(_xlfn.XLOOKUP(D54,FORM2.4!$B$10:$B$179,FORM2.4!$F$10:$F$179),'TABELAS AUXILIARES'!$E$8:$E$13,'TABELAS AUXILIARES'!$F$8:$F$13), 0)</f>
        <v>0</v>
      </c>
      <c r="F54" s="145"/>
      <c r="G54" s="145"/>
      <c r="H54" s="2">
        <f>_xlfn.XLOOKUP(D54, FORM3GERAL!$C$7:$C$317,FORM3GERAL!$P$7:$P$317)</f>
        <v>1</v>
      </c>
      <c r="I54" s="2" t="str">
        <f ca="1">_xlfn.XLOOKUP(D54, FORM3GERAL!$C$7:$C$317,FORM3GERAL!$L$7:$L$317)</f>
        <v>Atrasado</v>
      </c>
      <c r="J54" s="1">
        <f t="shared" ca="1" si="0"/>
        <v>0</v>
      </c>
    </row>
    <row r="55" spans="2:10">
      <c r="B55" s="136">
        <v>22</v>
      </c>
      <c r="C55" s="136"/>
      <c r="D55" s="146" t="s">
        <v>933</v>
      </c>
      <c r="E55" s="166">
        <f>IFERROR(_xlfn.XLOOKUP(_xlfn.XLOOKUP(D55,FORM2.4!$B$10:$B$179,FORM2.4!$F$10:$F$179),'TABELAS AUXILIARES'!$E$8:$E$13,'TABELAS AUXILIARES'!$F$8:$F$13), 0)</f>
        <v>0</v>
      </c>
      <c r="F55" s="145"/>
      <c r="G55" s="145"/>
      <c r="H55" s="2">
        <f>_xlfn.XLOOKUP(D55, FORM3GERAL!$C$7:$C$317,FORM3GERAL!$P$7:$P$317)</f>
        <v>1</v>
      </c>
      <c r="I55" s="2" t="str">
        <f ca="1">_xlfn.XLOOKUP(D55, FORM3GERAL!$C$7:$C$317,FORM3GERAL!$L$7:$L$317)</f>
        <v>Atrasado</v>
      </c>
      <c r="J55" s="1">
        <f t="shared" ca="1" si="0"/>
        <v>0</v>
      </c>
    </row>
    <row r="56" spans="2:10">
      <c r="B56" s="136">
        <v>22</v>
      </c>
      <c r="C56" s="136"/>
      <c r="D56" s="146" t="s">
        <v>935</v>
      </c>
      <c r="E56" s="166">
        <f>IFERROR(_xlfn.XLOOKUP(_xlfn.XLOOKUP(D56,FORM2.4!$B$10:$B$179,FORM2.4!$F$10:$F$179),'TABELAS AUXILIARES'!$E$8:$E$13,'TABELAS AUXILIARES'!$F$8:$F$13), 0)</f>
        <v>0</v>
      </c>
      <c r="F56" s="145"/>
      <c r="G56" s="145"/>
      <c r="H56" s="2">
        <f>_xlfn.XLOOKUP(D56, FORM3GERAL!$C$7:$C$317,FORM3GERAL!$P$7:$P$317)</f>
        <v>0</v>
      </c>
      <c r="I56" s="2" t="str">
        <f ca="1">_xlfn.XLOOKUP(D56, FORM3GERAL!$C$7:$C$317,FORM3GERAL!$L$7:$L$317)</f>
        <v>Atrasado</v>
      </c>
      <c r="J56" s="1">
        <f t="shared" si="0"/>
        <v>0</v>
      </c>
    </row>
    <row r="57" spans="2:10">
      <c r="B57" s="141">
        <v>23</v>
      </c>
      <c r="C57" s="144" t="str">
        <f>FORM2.4!H63</f>
        <v>Selecione sua Resposta</v>
      </c>
      <c r="D57" s="148" t="s">
        <v>938</v>
      </c>
      <c r="E57" s="166">
        <f>IFERROR(_xlfn.XLOOKUP(_xlfn.XLOOKUP(D57,FORM2.4!$B$10:$B$179,FORM2.4!$F$10:$F$179),'TABELAS AUXILIARES'!$E$8:$E$13,'TABELAS AUXILIARES'!$F$8:$F$13), 0)</f>
        <v>0</v>
      </c>
      <c r="F57" s="164">
        <f>IFERROR(IF(COUNTIF(E57:E60,"Preencha o campo")&gt;0, "Por favor preencha todas as medidas e controles",(SUMIF(E57:E60,"&gt;=0")/(COUNTA(E57:E60)-COUNTIF(E57:E60,'TABELAS AUXILIARES'!$F$13))/2)*(1+C57*1/5)), 0)</f>
        <v>0</v>
      </c>
      <c r="G57" s="164"/>
      <c r="H57" s="138">
        <f>_xlfn.XLOOKUP(D57, FORM3GERAL!$C$7:$C$317,FORM3GERAL!$P$7:$P$317)</f>
        <v>1</v>
      </c>
      <c r="I57" s="138" t="str">
        <f ca="1">_xlfn.XLOOKUP(D57, FORM3GERAL!$C$7:$C$317,FORM3GERAL!$L$7:$L$317)</f>
        <v>Atrasado</v>
      </c>
      <c r="J57" s="138">
        <f t="shared" ca="1" si="0"/>
        <v>0</v>
      </c>
    </row>
    <row r="58" spans="2:10">
      <c r="B58" s="136">
        <v>23</v>
      </c>
      <c r="D58" s="146" t="s">
        <v>940</v>
      </c>
      <c r="E58" s="166">
        <f>IFERROR(_xlfn.XLOOKUP(_xlfn.XLOOKUP(D58,FORM2.4!$B$10:$B$179,FORM2.4!$F$10:$F$179),'TABELAS AUXILIARES'!$E$8:$E$13,'TABELAS AUXILIARES'!$F$8:$F$13), 0)</f>
        <v>0</v>
      </c>
      <c r="F58" s="145"/>
      <c r="G58" s="145"/>
      <c r="H58" s="2">
        <f>_xlfn.XLOOKUP(D58, FORM3GERAL!$C$7:$C$317,FORM3GERAL!$P$7:$P$317)</f>
        <v>1</v>
      </c>
      <c r="I58" s="2" t="str">
        <f ca="1">_xlfn.XLOOKUP(D58, FORM3GERAL!$C$7:$C$317,FORM3GERAL!$L$7:$L$317)</f>
        <v>Atrasado</v>
      </c>
      <c r="J58" s="1">
        <f t="shared" ca="1" si="0"/>
        <v>0</v>
      </c>
    </row>
    <row r="59" spans="2:10">
      <c r="B59" s="136">
        <v>23</v>
      </c>
      <c r="C59" s="136"/>
      <c r="D59" s="146" t="s">
        <v>942</v>
      </c>
      <c r="E59" s="166">
        <f>IFERROR(_xlfn.XLOOKUP(_xlfn.XLOOKUP(D59,FORM2.4!$B$10:$B$179,FORM2.4!$F$10:$F$179),'TABELAS AUXILIARES'!$E$8:$E$13,'TABELAS AUXILIARES'!$F$8:$F$13), 0)</f>
        <v>0</v>
      </c>
      <c r="F59" s="145"/>
      <c r="G59" s="145"/>
      <c r="H59" s="2">
        <f>_xlfn.XLOOKUP(D59, FORM3GERAL!$C$7:$C$317,FORM3GERAL!$P$7:$P$317)</f>
        <v>1</v>
      </c>
      <c r="I59" s="2" t="str">
        <f ca="1">_xlfn.XLOOKUP(D59, FORM3GERAL!$C$7:$C$317,FORM3GERAL!$L$7:$L$317)</f>
        <v>Atrasado</v>
      </c>
      <c r="J59" s="1">
        <f t="shared" ca="1" si="0"/>
        <v>0</v>
      </c>
    </row>
    <row r="60" spans="2:10">
      <c r="B60" s="136">
        <v>23</v>
      </c>
      <c r="C60" s="136"/>
      <c r="D60" s="146" t="s">
        <v>944</v>
      </c>
      <c r="E60" s="166">
        <f>IFERROR(_xlfn.XLOOKUP(_xlfn.XLOOKUP(D60,FORM2.4!$B$10:$B$179,FORM2.4!$F$10:$F$179),'TABELAS AUXILIARES'!$E$8:$E$13,'TABELAS AUXILIARES'!$F$8:$F$13), 0)</f>
        <v>0</v>
      </c>
      <c r="F60" s="145"/>
      <c r="G60" s="145"/>
      <c r="H60" s="2">
        <f>_xlfn.XLOOKUP(D60, FORM3GERAL!$C$7:$C$317,FORM3GERAL!$P$7:$P$317)</f>
        <v>1</v>
      </c>
      <c r="I60" s="2" t="str">
        <f ca="1">_xlfn.XLOOKUP(D60, FORM3GERAL!$C$7:$C$317,FORM3GERAL!$L$7:$L$317)</f>
        <v>Atrasado</v>
      </c>
      <c r="J60" s="1">
        <f t="shared" ca="1" si="0"/>
        <v>0</v>
      </c>
    </row>
    <row r="61" spans="2:10">
      <c r="B61" s="141">
        <v>24</v>
      </c>
      <c r="C61" s="144" t="str">
        <f>FORM2.4!H68</f>
        <v>Selecione sua Resposta</v>
      </c>
      <c r="D61" s="148" t="s">
        <v>947</v>
      </c>
      <c r="E61" s="166">
        <f>IFERROR(_xlfn.XLOOKUP(_xlfn.XLOOKUP(D61,FORM2.4!$B$10:$B$179,FORM2.4!$F$10:$F$179),'TABELAS AUXILIARES'!$E$8:$E$13,'TABELAS AUXILIARES'!$F$8:$F$13), 0)</f>
        <v>0</v>
      </c>
      <c r="F61" s="164">
        <f>IFERROR(IF(COUNTIF(E61:E75,"Preencha o campo")&gt;0, "Por favor preencha todas as medidas e controles",(SUMIF(E61:E75,"&gt;=0")/(COUNTA(E61:E75)-COUNTIF(E61:E75,'TABELAS AUXILIARES'!$F$13))/2)*(1+C61*1/5)), 0)</f>
        <v>0</v>
      </c>
      <c r="G61" s="164"/>
      <c r="H61" s="138">
        <f>_xlfn.XLOOKUP(D61, FORM3GERAL!$C$7:$C$317,FORM3GERAL!$P$7:$P$317)</f>
        <v>1</v>
      </c>
      <c r="I61" s="138" t="str">
        <f ca="1">_xlfn.XLOOKUP(D61, FORM3GERAL!$C$7:$C$317,FORM3GERAL!$L$7:$L$317)</f>
        <v>Atrasado</v>
      </c>
      <c r="J61" s="138">
        <f t="shared" ca="1" si="0"/>
        <v>0</v>
      </c>
    </row>
    <row r="62" spans="2:10">
      <c r="B62" s="136">
        <v>24</v>
      </c>
      <c r="D62" s="146" t="s">
        <v>949</v>
      </c>
      <c r="E62" s="166">
        <f>IFERROR(_xlfn.XLOOKUP(_xlfn.XLOOKUP(D62,FORM2.4!$B$10:$B$179,FORM2.4!$F$10:$F$179),'TABELAS AUXILIARES'!$E$8:$E$13,'TABELAS AUXILIARES'!$F$8:$F$13), 0)</f>
        <v>0</v>
      </c>
      <c r="F62" s="145"/>
      <c r="G62" s="145"/>
      <c r="H62" s="2">
        <f>_xlfn.XLOOKUP(D62, FORM3GERAL!$C$7:$C$317,FORM3GERAL!$P$7:$P$317)</f>
        <v>1</v>
      </c>
      <c r="I62" s="2" t="str">
        <f ca="1">_xlfn.XLOOKUP(D62, FORM3GERAL!$C$7:$C$317,FORM3GERAL!$L$7:$L$317)</f>
        <v>Atrasado</v>
      </c>
      <c r="J62" s="1">
        <f t="shared" ca="1" si="0"/>
        <v>0</v>
      </c>
    </row>
    <row r="63" spans="2:10">
      <c r="B63" s="136">
        <v>24</v>
      </c>
      <c r="C63" s="136"/>
      <c r="D63" s="146" t="s">
        <v>951</v>
      </c>
      <c r="E63" s="166">
        <f>IFERROR(_xlfn.XLOOKUP(_xlfn.XLOOKUP(D63,FORM2.4!$B$10:$B$179,FORM2.4!$F$10:$F$179),'TABELAS AUXILIARES'!$E$8:$E$13,'TABELAS AUXILIARES'!$F$8:$F$13), 0)</f>
        <v>0</v>
      </c>
      <c r="F63" s="145"/>
      <c r="G63" s="145"/>
      <c r="H63" s="2">
        <f>_xlfn.XLOOKUP(D63, FORM3GERAL!$C$7:$C$317,FORM3GERAL!$P$7:$P$317)</f>
        <v>1</v>
      </c>
      <c r="I63" s="2" t="str">
        <f ca="1">_xlfn.XLOOKUP(D63, FORM3GERAL!$C$7:$C$317,FORM3GERAL!$L$7:$L$317)</f>
        <v>Atrasado</v>
      </c>
      <c r="J63" s="1">
        <f t="shared" ca="1" si="0"/>
        <v>0</v>
      </c>
    </row>
    <row r="64" spans="2:10">
      <c r="B64" s="136">
        <v>24</v>
      </c>
      <c r="C64" s="136"/>
      <c r="D64" s="146" t="s">
        <v>953</v>
      </c>
      <c r="E64" s="166">
        <f>IFERROR(_xlfn.XLOOKUP(_xlfn.XLOOKUP(D64,FORM2.4!$B$10:$B$179,FORM2.4!$F$10:$F$179),'TABELAS AUXILIARES'!$E$8:$E$13,'TABELAS AUXILIARES'!$F$8:$F$13), 0)</f>
        <v>0</v>
      </c>
      <c r="F64" s="145"/>
      <c r="G64" s="145"/>
      <c r="H64" s="2">
        <f>_xlfn.XLOOKUP(D64, FORM3GERAL!$C$7:$C$317,FORM3GERAL!$P$7:$P$317)</f>
        <v>0</v>
      </c>
      <c r="I64" s="2" t="str">
        <f ca="1">_xlfn.XLOOKUP(D64, FORM3GERAL!$C$7:$C$317,FORM3GERAL!$L$7:$L$317)</f>
        <v>Atrasado</v>
      </c>
      <c r="J64" s="1">
        <f t="shared" si="0"/>
        <v>0</v>
      </c>
    </row>
    <row r="65" spans="2:10">
      <c r="B65" s="136">
        <v>24</v>
      </c>
      <c r="C65" s="136"/>
      <c r="D65" s="146" t="s">
        <v>955</v>
      </c>
      <c r="E65" s="166">
        <f>IFERROR(_xlfn.XLOOKUP(_xlfn.XLOOKUP(D65,FORM2.4!$B$10:$B$179,FORM2.4!$F$10:$F$179),'TABELAS AUXILIARES'!$E$8:$E$13,'TABELAS AUXILIARES'!$F$8:$F$13), 0)</f>
        <v>0</v>
      </c>
      <c r="F65" s="145"/>
      <c r="G65" s="145"/>
      <c r="H65" s="2">
        <f>_xlfn.XLOOKUP(D65, FORM3GERAL!$C$7:$C$317,FORM3GERAL!$P$7:$P$317)</f>
        <v>0</v>
      </c>
      <c r="I65" s="2" t="str">
        <f ca="1">_xlfn.XLOOKUP(D65, FORM3GERAL!$C$7:$C$317,FORM3GERAL!$L$7:$L$317)</f>
        <v>Atrasado</v>
      </c>
      <c r="J65" s="1">
        <f t="shared" si="0"/>
        <v>0</v>
      </c>
    </row>
    <row r="66" spans="2:10">
      <c r="B66" s="136">
        <v>24</v>
      </c>
      <c r="C66" s="136"/>
      <c r="D66" s="146" t="s">
        <v>957</v>
      </c>
      <c r="E66" s="166">
        <f>IFERROR(_xlfn.XLOOKUP(_xlfn.XLOOKUP(D66,FORM2.4!$B$10:$B$179,FORM2.4!$F$10:$F$179),'TABELAS AUXILIARES'!$E$8:$E$13,'TABELAS AUXILIARES'!$F$8:$F$13), 0)</f>
        <v>0</v>
      </c>
      <c r="F66" s="145"/>
      <c r="G66" s="145"/>
      <c r="H66" s="2">
        <f>_xlfn.XLOOKUP(D66, FORM3GERAL!$C$7:$C$317,FORM3GERAL!$P$7:$P$317)</f>
        <v>0</v>
      </c>
      <c r="I66" s="2" t="str">
        <f ca="1">_xlfn.XLOOKUP(D66, FORM3GERAL!$C$7:$C$317,FORM3GERAL!$L$7:$L$317)</f>
        <v>Atrasado</v>
      </c>
      <c r="J66" s="1">
        <f t="shared" si="0"/>
        <v>0</v>
      </c>
    </row>
    <row r="67" spans="2:10">
      <c r="B67" s="136">
        <v>24</v>
      </c>
      <c r="C67" s="136"/>
      <c r="D67" s="146" t="s">
        <v>959</v>
      </c>
      <c r="E67" s="166">
        <f>IFERROR(_xlfn.XLOOKUP(_xlfn.XLOOKUP(D67,FORM2.4!$B$10:$B$179,FORM2.4!$F$10:$F$179),'TABELAS AUXILIARES'!$E$8:$E$13,'TABELAS AUXILIARES'!$F$8:$F$13), 0)</f>
        <v>0</v>
      </c>
      <c r="F67" s="145"/>
      <c r="G67" s="145"/>
      <c r="H67" s="2">
        <f>_xlfn.XLOOKUP(D67, FORM3GERAL!$C$7:$C$317,FORM3GERAL!$P$7:$P$317)</f>
        <v>0</v>
      </c>
      <c r="I67" s="2" t="str">
        <f ca="1">_xlfn.XLOOKUP(D67, FORM3GERAL!$C$7:$C$317,FORM3GERAL!$L$7:$L$317)</f>
        <v>Atrasado</v>
      </c>
      <c r="J67" s="1">
        <f t="shared" si="0"/>
        <v>0</v>
      </c>
    </row>
    <row r="68" spans="2:10">
      <c r="B68" s="136">
        <v>24</v>
      </c>
      <c r="C68" s="136"/>
      <c r="D68" s="146" t="s">
        <v>961</v>
      </c>
      <c r="E68" s="166">
        <f>IFERROR(_xlfn.XLOOKUP(_xlfn.XLOOKUP(D68,FORM2.4!$B$10:$B$179,FORM2.4!$F$10:$F$179),'TABELAS AUXILIARES'!$E$8:$E$13,'TABELAS AUXILIARES'!$F$8:$F$13), 0)</f>
        <v>0</v>
      </c>
      <c r="F68" s="145"/>
      <c r="G68" s="145"/>
      <c r="H68" s="2">
        <f>_xlfn.XLOOKUP(D68, FORM3GERAL!$C$7:$C$317,FORM3GERAL!$P$7:$P$317)</f>
        <v>0</v>
      </c>
      <c r="I68" s="2" t="str">
        <f ca="1">_xlfn.XLOOKUP(D68, FORM3GERAL!$C$7:$C$317,FORM3GERAL!$L$7:$L$317)</f>
        <v>Atrasado</v>
      </c>
      <c r="J68" s="1">
        <f t="shared" si="0"/>
        <v>0</v>
      </c>
    </row>
    <row r="69" spans="2:10">
      <c r="B69" s="136">
        <v>24</v>
      </c>
      <c r="C69" s="136"/>
      <c r="D69" s="146" t="s">
        <v>963</v>
      </c>
      <c r="E69" s="166">
        <f>IFERROR(_xlfn.XLOOKUP(_xlfn.XLOOKUP(D69,FORM2.4!$B$10:$B$179,FORM2.4!$F$10:$F$179),'TABELAS AUXILIARES'!$E$8:$E$13,'TABELAS AUXILIARES'!$F$8:$F$13), 0)</f>
        <v>0</v>
      </c>
      <c r="F69" s="145"/>
      <c r="G69" s="145"/>
      <c r="H69" s="2">
        <f>_xlfn.XLOOKUP(D69, FORM3GERAL!$C$7:$C$317,FORM3GERAL!$P$7:$P$317)</f>
        <v>0</v>
      </c>
      <c r="I69" s="2" t="str">
        <f ca="1">_xlfn.XLOOKUP(D69, FORM3GERAL!$C$7:$C$317,FORM3GERAL!$L$7:$L$317)</f>
        <v>Atrasado</v>
      </c>
      <c r="J69" s="1">
        <f t="shared" si="0"/>
        <v>0</v>
      </c>
    </row>
    <row r="70" spans="2:10">
      <c r="B70" s="136">
        <v>24</v>
      </c>
      <c r="C70" s="136"/>
      <c r="D70" s="146" t="s">
        <v>965</v>
      </c>
      <c r="E70" s="166">
        <f>IFERROR(_xlfn.XLOOKUP(_xlfn.XLOOKUP(D70,FORM2.4!$B$10:$B$179,FORM2.4!$F$10:$F$179),'TABELAS AUXILIARES'!$E$8:$E$13,'TABELAS AUXILIARES'!$F$8:$F$13), 0)</f>
        <v>0</v>
      </c>
      <c r="F70" s="145"/>
      <c r="G70" s="145"/>
      <c r="H70" s="2">
        <f>_xlfn.XLOOKUP(D70, FORM3GERAL!$C$7:$C$317,FORM3GERAL!$P$7:$P$317)</f>
        <v>0</v>
      </c>
      <c r="I70" s="2" t="str">
        <f ca="1">_xlfn.XLOOKUP(D70, FORM3GERAL!$C$7:$C$317,FORM3GERAL!$L$7:$L$317)</f>
        <v>Atrasado</v>
      </c>
      <c r="J70" s="1">
        <f t="shared" si="0"/>
        <v>0</v>
      </c>
    </row>
    <row r="71" spans="2:10">
      <c r="B71" s="136">
        <v>24</v>
      </c>
      <c r="C71" s="136"/>
      <c r="D71" s="146" t="s">
        <v>967</v>
      </c>
      <c r="E71" s="166">
        <f>IFERROR(_xlfn.XLOOKUP(_xlfn.XLOOKUP(D71,FORM2.4!$B$10:$B$179,FORM2.4!$F$10:$F$179),'TABELAS AUXILIARES'!$E$8:$E$13,'TABELAS AUXILIARES'!$F$8:$F$13), 0)</f>
        <v>0</v>
      </c>
      <c r="F71" s="145"/>
      <c r="G71" s="145"/>
      <c r="H71" s="2">
        <f>_xlfn.XLOOKUP(D71, FORM3GERAL!$C$7:$C$317,FORM3GERAL!$P$7:$P$317)</f>
        <v>0</v>
      </c>
      <c r="I71" s="2" t="str">
        <f ca="1">_xlfn.XLOOKUP(D71, FORM3GERAL!$C$7:$C$317,FORM3GERAL!$L$7:$L$317)</f>
        <v>Atrasado</v>
      </c>
      <c r="J71" s="1">
        <f t="shared" si="0"/>
        <v>0</v>
      </c>
    </row>
    <row r="72" spans="2:10">
      <c r="B72" s="136">
        <v>24</v>
      </c>
      <c r="C72" s="136"/>
      <c r="D72" s="146" t="s">
        <v>969</v>
      </c>
      <c r="E72" s="166">
        <f>IFERROR(_xlfn.XLOOKUP(_xlfn.XLOOKUP(D72,FORM2.4!$B$10:$B$179,FORM2.4!$F$10:$F$179),'TABELAS AUXILIARES'!$E$8:$E$13,'TABELAS AUXILIARES'!$F$8:$F$13), 0)</f>
        <v>0</v>
      </c>
      <c r="F72" s="145"/>
      <c r="G72" s="145"/>
      <c r="H72" s="2">
        <f>_xlfn.XLOOKUP(D72, FORM3GERAL!$C$7:$C$317,FORM3GERAL!$P$7:$P$317)</f>
        <v>1</v>
      </c>
      <c r="I72" s="2" t="str">
        <f ca="1">_xlfn.XLOOKUP(D72, FORM3GERAL!$C$7:$C$317,FORM3GERAL!$L$7:$L$317)</f>
        <v>Atrasado</v>
      </c>
      <c r="J72" s="1">
        <f t="shared" ref="J72:J135" ca="1" si="1">IF(H72=1,IF(I72="Concluído",1,0),0)</f>
        <v>0</v>
      </c>
    </row>
    <row r="73" spans="2:10">
      <c r="B73" s="136">
        <v>24</v>
      </c>
      <c r="C73" s="136"/>
      <c r="D73" s="146" t="s">
        <v>971</v>
      </c>
      <c r="E73" s="166">
        <f>IFERROR(_xlfn.XLOOKUP(_xlfn.XLOOKUP(D73,FORM2.4!$B$10:$B$179,FORM2.4!$F$10:$F$179),'TABELAS AUXILIARES'!$E$8:$E$13,'TABELAS AUXILIARES'!$F$8:$F$13), 0)</f>
        <v>0</v>
      </c>
      <c r="F73" s="145"/>
      <c r="G73" s="145"/>
      <c r="H73" s="2">
        <f>_xlfn.XLOOKUP(D73, FORM3GERAL!$C$7:$C$317,FORM3GERAL!$P$7:$P$317)</f>
        <v>1</v>
      </c>
      <c r="I73" s="2" t="str">
        <f ca="1">_xlfn.XLOOKUP(D73, FORM3GERAL!$C$7:$C$317,FORM3GERAL!$L$7:$L$317)</f>
        <v>Atrasado</v>
      </c>
      <c r="J73" s="1">
        <f t="shared" ca="1" si="1"/>
        <v>0</v>
      </c>
    </row>
    <row r="74" spans="2:10">
      <c r="B74" s="136">
        <v>24</v>
      </c>
      <c r="C74" s="136"/>
      <c r="D74" s="146" t="s">
        <v>973</v>
      </c>
      <c r="E74" s="166">
        <f>IFERROR(_xlfn.XLOOKUP(_xlfn.XLOOKUP(D74,FORM2.4!$B$10:$B$179,FORM2.4!$F$10:$F$179),'TABELAS AUXILIARES'!$E$8:$E$13,'TABELAS AUXILIARES'!$F$8:$F$13), 0)</f>
        <v>0</v>
      </c>
      <c r="F74" s="145"/>
      <c r="G74" s="145"/>
      <c r="H74" s="2">
        <f>_xlfn.XLOOKUP(D74, FORM3GERAL!$C$7:$C$317,FORM3GERAL!$P$7:$P$317)</f>
        <v>1</v>
      </c>
      <c r="I74" s="2" t="str">
        <f ca="1">_xlfn.XLOOKUP(D74, FORM3GERAL!$C$7:$C$317,FORM3GERAL!$L$7:$L$317)</f>
        <v>Atrasado</v>
      </c>
      <c r="J74" s="1">
        <f t="shared" ca="1" si="1"/>
        <v>0</v>
      </c>
    </row>
    <row r="75" spans="2:10">
      <c r="B75" s="136">
        <v>24</v>
      </c>
      <c r="C75" s="136"/>
      <c r="D75" s="146" t="s">
        <v>975</v>
      </c>
      <c r="E75" s="166">
        <f>IFERROR(_xlfn.XLOOKUP(_xlfn.XLOOKUP(D75,FORM2.4!$B$10:$B$179,FORM2.4!$F$10:$F$179),'TABELAS AUXILIARES'!$E$8:$E$13,'TABELAS AUXILIARES'!$F$8:$F$13), 0)</f>
        <v>0</v>
      </c>
      <c r="F75" s="145"/>
      <c r="G75" s="145"/>
      <c r="H75" s="2">
        <f>_xlfn.XLOOKUP(D75, FORM3GERAL!$C$7:$C$317,FORM3GERAL!$P$7:$P$317)</f>
        <v>1</v>
      </c>
      <c r="I75" s="2" t="str">
        <f ca="1">_xlfn.XLOOKUP(D75, FORM3GERAL!$C$7:$C$317,FORM3GERAL!$L$7:$L$317)</f>
        <v>Atrasado</v>
      </c>
      <c r="J75" s="1">
        <f t="shared" ca="1" si="1"/>
        <v>0</v>
      </c>
    </row>
    <row r="76" spans="2:10">
      <c r="B76" s="141">
        <v>25</v>
      </c>
      <c r="C76" s="144" t="str">
        <f>FORM2.4!H84</f>
        <v>Selecione sua Resposta</v>
      </c>
      <c r="D76" s="148" t="s">
        <v>978</v>
      </c>
      <c r="E76" s="166">
        <f>IFERROR(_xlfn.XLOOKUP(_xlfn.XLOOKUP(D76,FORM2.4!$B$10:$B$179,FORM2.4!$F$10:$F$179),'TABELAS AUXILIARES'!$E$8:$E$13,'TABELAS AUXILIARES'!$F$8:$F$13), 0)</f>
        <v>0</v>
      </c>
      <c r="F76" s="164">
        <f>IFERROR(IF(COUNTIF(E76:E84,"Preencha o campo")&gt;0, "Por favor preencha todas as medidas e controles",(SUMIF(E76:E84,"&gt;=0")/(COUNTA(E76:E84)-COUNTIF(E76:E84,'TABELAS AUXILIARES'!$F$13))/2)*(1+C76*1/5)), 0)</f>
        <v>0</v>
      </c>
      <c r="G76" s="164"/>
      <c r="H76" s="138">
        <f>_xlfn.XLOOKUP(D76, FORM3GERAL!$C$7:$C$317,FORM3GERAL!$P$7:$P$317)</f>
        <v>1</v>
      </c>
      <c r="I76" s="138" t="str">
        <f ca="1">_xlfn.XLOOKUP(D76, FORM3GERAL!$C$7:$C$317,FORM3GERAL!$L$7:$L$317)</f>
        <v>Atrasado</v>
      </c>
      <c r="J76" s="138">
        <f t="shared" ca="1" si="1"/>
        <v>0</v>
      </c>
    </row>
    <row r="77" spans="2:10">
      <c r="B77" s="136">
        <v>25</v>
      </c>
      <c r="D77" s="146" t="s">
        <v>980</v>
      </c>
      <c r="E77" s="166">
        <f>IFERROR(_xlfn.XLOOKUP(_xlfn.XLOOKUP(D77,FORM2.4!$B$10:$B$179,FORM2.4!$F$10:$F$179),'TABELAS AUXILIARES'!$E$8:$E$13,'TABELAS AUXILIARES'!$F$8:$F$13), 0)</f>
        <v>0</v>
      </c>
      <c r="F77" s="145"/>
      <c r="G77" s="145"/>
      <c r="H77" s="2">
        <f>_xlfn.XLOOKUP(D77, FORM3GERAL!$C$7:$C$317,FORM3GERAL!$P$7:$P$317)</f>
        <v>1</v>
      </c>
      <c r="I77" s="2" t="str">
        <f ca="1">_xlfn.XLOOKUP(D77, FORM3GERAL!$C$7:$C$317,FORM3GERAL!$L$7:$L$317)</f>
        <v>Atrasado</v>
      </c>
      <c r="J77" s="1">
        <f t="shared" ca="1" si="1"/>
        <v>0</v>
      </c>
    </row>
    <row r="78" spans="2:10">
      <c r="B78" s="136">
        <v>25</v>
      </c>
      <c r="C78" s="136"/>
      <c r="D78" s="146" t="s">
        <v>982</v>
      </c>
      <c r="E78" s="166">
        <f>IFERROR(_xlfn.XLOOKUP(_xlfn.XLOOKUP(D78,FORM2.4!$B$10:$B$179,FORM2.4!$F$10:$F$179),'TABELAS AUXILIARES'!$E$8:$E$13,'TABELAS AUXILIARES'!$F$8:$F$13), 0)</f>
        <v>0</v>
      </c>
      <c r="F78" s="145"/>
      <c r="G78" s="145"/>
      <c r="H78" s="2">
        <f>_xlfn.XLOOKUP(D78, FORM3GERAL!$C$7:$C$317,FORM3GERAL!$P$7:$P$317)</f>
        <v>0</v>
      </c>
      <c r="I78" s="2" t="str">
        <f ca="1">_xlfn.XLOOKUP(D78, FORM3GERAL!$C$7:$C$317,FORM3GERAL!$L$7:$L$317)</f>
        <v>Atrasado</v>
      </c>
      <c r="J78" s="1">
        <f t="shared" si="1"/>
        <v>0</v>
      </c>
    </row>
    <row r="79" spans="2:10">
      <c r="B79" s="136">
        <v>25</v>
      </c>
      <c r="C79" s="136"/>
      <c r="D79" s="146" t="s">
        <v>984</v>
      </c>
      <c r="E79" s="166">
        <f>IFERROR(_xlfn.XLOOKUP(_xlfn.XLOOKUP(D79,FORM2.4!$B$10:$B$179,FORM2.4!$F$10:$F$179),'TABELAS AUXILIARES'!$E$8:$E$13,'TABELAS AUXILIARES'!$F$8:$F$13), 0)</f>
        <v>0</v>
      </c>
      <c r="F79" s="145"/>
      <c r="G79" s="145"/>
      <c r="H79" s="2">
        <f>_xlfn.XLOOKUP(D79, FORM3GERAL!$C$7:$C$317,FORM3GERAL!$P$7:$P$317)</f>
        <v>1</v>
      </c>
      <c r="I79" s="2" t="str">
        <f ca="1">_xlfn.XLOOKUP(D79, FORM3GERAL!$C$7:$C$317,FORM3GERAL!$L$7:$L$317)</f>
        <v>Atrasado</v>
      </c>
      <c r="J79" s="1">
        <f t="shared" ca="1" si="1"/>
        <v>0</v>
      </c>
    </row>
    <row r="80" spans="2:10">
      <c r="B80" s="136">
        <v>25</v>
      </c>
      <c r="C80" s="136"/>
      <c r="D80" s="146" t="s">
        <v>986</v>
      </c>
      <c r="E80" s="166">
        <f>IFERROR(_xlfn.XLOOKUP(_xlfn.XLOOKUP(D80,FORM2.4!$B$10:$B$179,FORM2.4!$F$10:$F$179),'TABELAS AUXILIARES'!$E$8:$E$13,'TABELAS AUXILIARES'!$F$8:$F$13), 0)</f>
        <v>0</v>
      </c>
      <c r="F80" s="145"/>
      <c r="G80" s="145"/>
      <c r="H80" s="2">
        <f>_xlfn.XLOOKUP(D80, FORM3GERAL!$C$7:$C$317,FORM3GERAL!$P$7:$P$317)</f>
        <v>1</v>
      </c>
      <c r="I80" s="2" t="str">
        <f ca="1">_xlfn.XLOOKUP(D80, FORM3GERAL!$C$7:$C$317,FORM3GERAL!$L$7:$L$317)</f>
        <v>Atrasado</v>
      </c>
      <c r="J80" s="1">
        <f t="shared" ca="1" si="1"/>
        <v>0</v>
      </c>
    </row>
    <row r="81" spans="2:10">
      <c r="B81" s="136">
        <v>25</v>
      </c>
      <c r="C81" s="136"/>
      <c r="D81" s="146" t="s">
        <v>988</v>
      </c>
      <c r="E81" s="166">
        <f>IFERROR(_xlfn.XLOOKUP(_xlfn.XLOOKUP(D81,FORM2.4!$B$10:$B$179,FORM2.4!$F$10:$F$179),'TABELAS AUXILIARES'!$E$8:$E$13,'TABELAS AUXILIARES'!$F$8:$F$13), 0)</f>
        <v>0</v>
      </c>
      <c r="F81" s="145"/>
      <c r="G81" s="145"/>
      <c r="H81" s="2">
        <f>_xlfn.XLOOKUP(D81, FORM3GERAL!$C$7:$C$317,FORM3GERAL!$P$7:$P$317)</f>
        <v>0</v>
      </c>
      <c r="I81" s="2" t="str">
        <f ca="1">_xlfn.XLOOKUP(D81, FORM3GERAL!$C$7:$C$317,FORM3GERAL!$L$7:$L$317)</f>
        <v>Atrasado</v>
      </c>
      <c r="J81" s="1">
        <f t="shared" si="1"/>
        <v>0</v>
      </c>
    </row>
    <row r="82" spans="2:10">
      <c r="B82" s="136">
        <v>25</v>
      </c>
      <c r="C82" s="136"/>
      <c r="D82" s="146" t="s">
        <v>990</v>
      </c>
      <c r="E82" s="166">
        <f>IFERROR(_xlfn.XLOOKUP(_xlfn.XLOOKUP(D82,FORM2.4!$B$10:$B$179,FORM2.4!$F$10:$F$179),'TABELAS AUXILIARES'!$E$8:$E$13,'TABELAS AUXILIARES'!$F$8:$F$13), 0)</f>
        <v>0</v>
      </c>
      <c r="F82" s="145"/>
      <c r="G82" s="145"/>
      <c r="H82" s="2">
        <f>_xlfn.XLOOKUP(D82, FORM3GERAL!$C$7:$C$317,FORM3GERAL!$P$7:$P$317)</f>
        <v>1</v>
      </c>
      <c r="I82" s="2" t="str">
        <f ca="1">_xlfn.XLOOKUP(D82, FORM3GERAL!$C$7:$C$317,FORM3GERAL!$L$7:$L$317)</f>
        <v>Atrasado</v>
      </c>
      <c r="J82" s="1">
        <f t="shared" ca="1" si="1"/>
        <v>0</v>
      </c>
    </row>
    <row r="83" spans="2:10">
      <c r="B83" s="136">
        <v>25</v>
      </c>
      <c r="C83" s="136"/>
      <c r="D83" s="146" t="s">
        <v>992</v>
      </c>
      <c r="E83" s="166">
        <f>IFERROR(_xlfn.XLOOKUP(_xlfn.XLOOKUP(D83,FORM2.4!$B$10:$B$179,FORM2.4!$F$10:$F$179),'TABELAS AUXILIARES'!$E$8:$E$13,'TABELAS AUXILIARES'!$F$8:$F$13), 0)</f>
        <v>0</v>
      </c>
      <c r="F83" s="145"/>
      <c r="G83" s="145"/>
      <c r="H83" s="2">
        <f>_xlfn.XLOOKUP(D83, FORM3GERAL!$C$7:$C$317,FORM3GERAL!$P$7:$P$317)</f>
        <v>0</v>
      </c>
      <c r="I83" s="2" t="str">
        <f ca="1">_xlfn.XLOOKUP(D83, FORM3GERAL!$C$7:$C$317,FORM3GERAL!$L$7:$L$317)</f>
        <v>Atrasado</v>
      </c>
      <c r="J83" s="1">
        <f t="shared" si="1"/>
        <v>0</v>
      </c>
    </row>
    <row r="84" spans="2:10">
      <c r="B84" s="136">
        <v>25</v>
      </c>
      <c r="C84" s="136"/>
      <c r="D84" s="146" t="s">
        <v>994</v>
      </c>
      <c r="E84" s="166">
        <f>IFERROR(_xlfn.XLOOKUP(_xlfn.XLOOKUP(D84,FORM2.4!$B$10:$B$179,FORM2.4!$F$10:$F$179),'TABELAS AUXILIARES'!$E$8:$E$13,'TABELAS AUXILIARES'!$F$8:$F$13), 0)</f>
        <v>0</v>
      </c>
      <c r="F84" s="145"/>
      <c r="G84" s="145"/>
      <c r="H84" s="2">
        <f>_xlfn.XLOOKUP(D84, FORM3GERAL!$C$7:$C$317,FORM3GERAL!$P$7:$P$317)</f>
        <v>0</v>
      </c>
      <c r="I84" s="2" t="str">
        <f ca="1">_xlfn.XLOOKUP(D84, FORM3GERAL!$C$7:$C$317,FORM3GERAL!$L$7:$L$317)</f>
        <v>Atrasado</v>
      </c>
      <c r="J84" s="1">
        <f t="shared" si="1"/>
        <v>0</v>
      </c>
    </row>
    <row r="85" spans="2:10">
      <c r="B85" s="141">
        <v>26</v>
      </c>
      <c r="C85" s="144" t="str">
        <f>FORM2.4!H94</f>
        <v>Selecione sua Resposta</v>
      </c>
      <c r="D85" s="148" t="s">
        <v>997</v>
      </c>
      <c r="E85" s="166">
        <f>IFERROR(_xlfn.XLOOKUP(_xlfn.XLOOKUP(D85,FORM2.4!$B$10:$B$179,FORM2.4!$F$10:$F$179),'TABELAS AUXILIARES'!$E$8:$E$13,'TABELAS AUXILIARES'!$F$8:$F$13), 0)</f>
        <v>0</v>
      </c>
      <c r="F85" s="164">
        <f>IFERROR(IF(COUNTIF(E85:E96,"Preencha o campo")&gt;0, "Por favor preencha todas as medidas e controles",(SUMIF(E85:E96,"&gt;=0")/(COUNTA(E85:E96)-COUNTIF(E85:E96,'TABELAS AUXILIARES'!$F$13))/2)*(1+C85*1/5)), 0)</f>
        <v>0</v>
      </c>
      <c r="G85" s="164"/>
      <c r="H85" s="138">
        <f>_xlfn.XLOOKUP(D85, FORM3GERAL!$C$7:$C$317,FORM3GERAL!$P$7:$P$317)</f>
        <v>1</v>
      </c>
      <c r="I85" s="138" t="str">
        <f ca="1">_xlfn.XLOOKUP(D85, FORM3GERAL!$C$7:$C$317,FORM3GERAL!$L$7:$L$317)</f>
        <v>Atrasado</v>
      </c>
      <c r="J85" s="138">
        <f t="shared" ca="1" si="1"/>
        <v>0</v>
      </c>
    </row>
    <row r="86" spans="2:10">
      <c r="B86" s="136">
        <v>26</v>
      </c>
      <c r="D86" s="146" t="s">
        <v>999</v>
      </c>
      <c r="E86" s="166">
        <f>IFERROR(_xlfn.XLOOKUP(_xlfn.XLOOKUP(D86,FORM2.4!$B$10:$B$179,FORM2.4!$F$10:$F$179),'TABELAS AUXILIARES'!$E$8:$E$13,'TABELAS AUXILIARES'!$F$8:$F$13), 0)</f>
        <v>0</v>
      </c>
      <c r="F86" s="145"/>
      <c r="G86" s="145"/>
      <c r="H86" s="2">
        <f>_xlfn.XLOOKUP(D86, FORM3GERAL!$C$7:$C$317,FORM3GERAL!$P$7:$P$317)</f>
        <v>0</v>
      </c>
      <c r="I86" s="2" t="str">
        <f ca="1">_xlfn.XLOOKUP(D86, FORM3GERAL!$C$7:$C$317,FORM3GERAL!$L$7:$L$317)</f>
        <v>Atrasado</v>
      </c>
      <c r="J86" s="1">
        <f t="shared" si="1"/>
        <v>0</v>
      </c>
    </row>
    <row r="87" spans="2:10">
      <c r="B87" s="136">
        <v>26</v>
      </c>
      <c r="C87" s="136"/>
      <c r="D87" s="146" t="s">
        <v>1001</v>
      </c>
      <c r="E87" s="166">
        <f>IFERROR(_xlfn.XLOOKUP(_xlfn.XLOOKUP(D87,FORM2.4!$B$10:$B$179,FORM2.4!$F$10:$F$179),'TABELAS AUXILIARES'!$E$8:$E$13,'TABELAS AUXILIARES'!$F$8:$F$13), 0)</f>
        <v>0</v>
      </c>
      <c r="F87" s="145"/>
      <c r="G87" s="145"/>
      <c r="H87" s="2">
        <f>_xlfn.XLOOKUP(D87, FORM3GERAL!$C$7:$C$317,FORM3GERAL!$P$7:$P$317)</f>
        <v>1</v>
      </c>
      <c r="I87" s="2" t="str">
        <f ca="1">_xlfn.XLOOKUP(D87, FORM3GERAL!$C$7:$C$317,FORM3GERAL!$L$7:$L$317)</f>
        <v>Atrasado</v>
      </c>
      <c r="J87" s="1">
        <f t="shared" ca="1" si="1"/>
        <v>0</v>
      </c>
    </row>
    <row r="88" spans="2:10">
      <c r="B88" s="136">
        <v>26</v>
      </c>
      <c r="C88" s="136"/>
      <c r="D88" s="146" t="s">
        <v>1003</v>
      </c>
      <c r="E88" s="166">
        <f>IFERROR(_xlfn.XLOOKUP(_xlfn.XLOOKUP(D88,FORM2.4!$B$10:$B$179,FORM2.4!$F$10:$F$179),'TABELAS AUXILIARES'!$E$8:$E$13,'TABELAS AUXILIARES'!$F$8:$F$13), 0)</f>
        <v>0</v>
      </c>
      <c r="F88" s="145"/>
      <c r="G88" s="145"/>
      <c r="H88" s="2">
        <f>_xlfn.XLOOKUP(D88, FORM3GERAL!$C$7:$C$317,FORM3GERAL!$P$7:$P$317)</f>
        <v>0</v>
      </c>
      <c r="I88" s="2" t="str">
        <f ca="1">_xlfn.XLOOKUP(D88, FORM3GERAL!$C$7:$C$317,FORM3GERAL!$L$7:$L$317)</f>
        <v>Atrasado</v>
      </c>
      <c r="J88" s="1">
        <f t="shared" si="1"/>
        <v>0</v>
      </c>
    </row>
    <row r="89" spans="2:10">
      <c r="B89" s="136">
        <v>26</v>
      </c>
      <c r="C89" s="136"/>
      <c r="D89" s="146" t="s">
        <v>1005</v>
      </c>
      <c r="E89" s="166">
        <f>IFERROR(_xlfn.XLOOKUP(_xlfn.XLOOKUP(D89,FORM2.4!$B$10:$B$179,FORM2.4!$F$10:$F$179),'TABELAS AUXILIARES'!$E$8:$E$13,'TABELAS AUXILIARES'!$F$8:$F$13), 0)</f>
        <v>0</v>
      </c>
      <c r="F89" s="145"/>
      <c r="G89" s="145"/>
      <c r="H89" s="2">
        <f>_xlfn.XLOOKUP(D89, FORM3GERAL!$C$7:$C$317,FORM3GERAL!$P$7:$P$317)</f>
        <v>1</v>
      </c>
      <c r="I89" s="2" t="str">
        <f ca="1">_xlfn.XLOOKUP(D89, FORM3GERAL!$C$7:$C$317,FORM3GERAL!$L$7:$L$317)</f>
        <v>Atrasado</v>
      </c>
      <c r="J89" s="1">
        <f t="shared" ca="1" si="1"/>
        <v>0</v>
      </c>
    </row>
    <row r="90" spans="2:10">
      <c r="B90" s="136">
        <v>26</v>
      </c>
      <c r="C90" s="136"/>
      <c r="D90" s="146" t="s">
        <v>1007</v>
      </c>
      <c r="E90" s="166">
        <f>IFERROR(_xlfn.XLOOKUP(_xlfn.XLOOKUP(D90,FORM2.4!$B$10:$B$179,FORM2.4!$F$10:$F$179),'TABELAS AUXILIARES'!$E$8:$E$13,'TABELAS AUXILIARES'!$F$8:$F$13), 0)</f>
        <v>0</v>
      </c>
      <c r="F90" s="145"/>
      <c r="G90" s="145"/>
      <c r="H90" s="2">
        <f>_xlfn.XLOOKUP(D90, FORM3GERAL!$C$7:$C$317,FORM3GERAL!$P$7:$P$317)</f>
        <v>0</v>
      </c>
      <c r="I90" s="2" t="str">
        <f ca="1">_xlfn.XLOOKUP(D90, FORM3GERAL!$C$7:$C$317,FORM3GERAL!$L$7:$L$317)</f>
        <v>Atrasado</v>
      </c>
      <c r="J90" s="1">
        <f t="shared" si="1"/>
        <v>0</v>
      </c>
    </row>
    <row r="91" spans="2:10">
      <c r="B91" s="136">
        <v>26</v>
      </c>
      <c r="C91" s="136"/>
      <c r="D91" s="146" t="s">
        <v>1009</v>
      </c>
      <c r="E91" s="166">
        <f>IFERROR(_xlfn.XLOOKUP(_xlfn.XLOOKUP(D91,FORM2.4!$B$10:$B$179,FORM2.4!$F$10:$F$179),'TABELAS AUXILIARES'!$E$8:$E$13,'TABELAS AUXILIARES'!$F$8:$F$13), 0)</f>
        <v>0</v>
      </c>
      <c r="F91" s="145"/>
      <c r="G91" s="145"/>
      <c r="H91" s="2">
        <f>_xlfn.XLOOKUP(D91, FORM3GERAL!$C$7:$C$317,FORM3GERAL!$P$7:$P$317)</f>
        <v>0</v>
      </c>
      <c r="I91" s="2" t="str">
        <f ca="1">_xlfn.XLOOKUP(D91, FORM3GERAL!$C$7:$C$317,FORM3GERAL!$L$7:$L$317)</f>
        <v>Atrasado</v>
      </c>
      <c r="J91" s="1">
        <f t="shared" si="1"/>
        <v>0</v>
      </c>
    </row>
    <row r="92" spans="2:10">
      <c r="B92" s="136">
        <v>26</v>
      </c>
      <c r="C92" s="136"/>
      <c r="D92" s="146" t="s">
        <v>1011</v>
      </c>
      <c r="E92" s="166">
        <f>IFERROR(_xlfn.XLOOKUP(_xlfn.XLOOKUP(D92,FORM2.4!$B$10:$B$179,FORM2.4!$F$10:$F$179),'TABELAS AUXILIARES'!$E$8:$E$13,'TABELAS AUXILIARES'!$F$8:$F$13), 0)</f>
        <v>0</v>
      </c>
      <c r="F92" s="145"/>
      <c r="G92" s="145"/>
      <c r="H92" s="2">
        <f>_xlfn.XLOOKUP(D92, FORM3GERAL!$C$7:$C$317,FORM3GERAL!$P$7:$P$317)</f>
        <v>0</v>
      </c>
      <c r="I92" s="2" t="str">
        <f ca="1">_xlfn.XLOOKUP(D92, FORM3GERAL!$C$7:$C$317,FORM3GERAL!$L$7:$L$317)</f>
        <v>Atrasado</v>
      </c>
      <c r="J92" s="1">
        <f t="shared" si="1"/>
        <v>0</v>
      </c>
    </row>
    <row r="93" spans="2:10">
      <c r="B93" s="136">
        <v>26</v>
      </c>
      <c r="C93" s="136"/>
      <c r="D93" s="146" t="s">
        <v>1013</v>
      </c>
      <c r="E93" s="166">
        <f>IFERROR(_xlfn.XLOOKUP(_xlfn.XLOOKUP(D93,FORM2.4!$B$10:$B$179,FORM2.4!$F$10:$F$179),'TABELAS AUXILIARES'!$E$8:$E$13,'TABELAS AUXILIARES'!$F$8:$F$13), 0)</f>
        <v>0</v>
      </c>
      <c r="F93" s="145"/>
      <c r="G93" s="145"/>
      <c r="H93" s="2">
        <f>_xlfn.XLOOKUP(D93, FORM3GERAL!$C$7:$C$317,FORM3GERAL!$P$7:$P$317)</f>
        <v>1</v>
      </c>
      <c r="I93" s="2" t="str">
        <f ca="1">_xlfn.XLOOKUP(D93, FORM3GERAL!$C$7:$C$317,FORM3GERAL!$L$7:$L$317)</f>
        <v>Atrasado</v>
      </c>
      <c r="J93" s="1">
        <f t="shared" ca="1" si="1"/>
        <v>0</v>
      </c>
    </row>
    <row r="94" spans="2:10">
      <c r="B94" s="136">
        <v>26</v>
      </c>
      <c r="C94" s="136"/>
      <c r="D94" s="146" t="s">
        <v>1015</v>
      </c>
      <c r="E94" s="166">
        <f>IFERROR(_xlfn.XLOOKUP(_xlfn.XLOOKUP(D94,FORM2.4!$B$10:$B$179,FORM2.4!$F$10:$F$179),'TABELAS AUXILIARES'!$E$8:$E$13,'TABELAS AUXILIARES'!$F$8:$F$13), 0)</f>
        <v>0</v>
      </c>
      <c r="F94" s="145"/>
      <c r="G94" s="145"/>
      <c r="H94" s="2">
        <f>_xlfn.XLOOKUP(D94, FORM3GERAL!$C$7:$C$317,FORM3GERAL!$P$7:$P$317)</f>
        <v>0</v>
      </c>
      <c r="I94" s="2" t="str">
        <f ca="1">_xlfn.XLOOKUP(D94, FORM3GERAL!$C$7:$C$317,FORM3GERAL!$L$7:$L$317)</f>
        <v>Atrasado</v>
      </c>
      <c r="J94" s="1">
        <f t="shared" si="1"/>
        <v>0</v>
      </c>
    </row>
    <row r="95" spans="2:10">
      <c r="B95" s="136">
        <v>26</v>
      </c>
      <c r="C95" s="136"/>
      <c r="D95" s="146" t="s">
        <v>1017</v>
      </c>
      <c r="E95" s="166">
        <f>IFERROR(_xlfn.XLOOKUP(_xlfn.XLOOKUP(D95,FORM2.4!$B$10:$B$179,FORM2.4!$F$10:$F$179),'TABELAS AUXILIARES'!$E$8:$E$13,'TABELAS AUXILIARES'!$F$8:$F$13), 0)</f>
        <v>0</v>
      </c>
      <c r="F95" s="145"/>
      <c r="G95" s="145"/>
      <c r="H95" s="2">
        <f>_xlfn.XLOOKUP(D95, FORM3GERAL!$C$7:$C$317,FORM3GERAL!$P$7:$P$317)</f>
        <v>0</v>
      </c>
      <c r="I95" s="2" t="str">
        <f ca="1">_xlfn.XLOOKUP(D95, FORM3GERAL!$C$7:$C$317,FORM3GERAL!$L$7:$L$317)</f>
        <v>Atrasado</v>
      </c>
      <c r="J95" s="1">
        <f t="shared" si="1"/>
        <v>0</v>
      </c>
    </row>
    <row r="96" spans="2:10">
      <c r="B96" s="136">
        <v>26</v>
      </c>
      <c r="C96" s="136"/>
      <c r="D96" s="146" t="s">
        <v>1020</v>
      </c>
      <c r="E96" s="166">
        <f>IFERROR(_xlfn.XLOOKUP(_xlfn.XLOOKUP(D96,FORM2.4!$B$10:$B$179,FORM2.4!$F$10:$F$179),'TABELAS AUXILIARES'!$E$8:$E$13,'TABELAS AUXILIARES'!$F$8:$F$13), 0)</f>
        <v>0</v>
      </c>
      <c r="F96" s="145"/>
      <c r="G96" s="145"/>
      <c r="H96" s="2">
        <f>_xlfn.XLOOKUP(D96, FORM3GERAL!$C$7:$C$317,FORM3GERAL!$P$7:$P$317)</f>
        <v>1</v>
      </c>
      <c r="I96" s="2" t="str">
        <f ca="1">_xlfn.XLOOKUP(D96, FORM3GERAL!$C$7:$C$317,FORM3GERAL!$L$7:$L$317)</f>
        <v>Atrasado</v>
      </c>
      <c r="J96" s="1">
        <f t="shared" ca="1" si="1"/>
        <v>0</v>
      </c>
    </row>
    <row r="97" spans="2:10">
      <c r="B97" s="141">
        <v>27</v>
      </c>
      <c r="C97" s="144" t="str">
        <f>FORM2.4!H107</f>
        <v>Selecione sua Resposta</v>
      </c>
      <c r="D97" s="148" t="s">
        <v>1023</v>
      </c>
      <c r="E97" s="166">
        <f>IFERROR(_xlfn.XLOOKUP(_xlfn.XLOOKUP(D97,FORM2.4!$B$10:$B$179,FORM2.4!$F$10:$F$179),'TABELAS AUXILIARES'!$E$8:$E$13,'TABELAS AUXILIARES'!$F$8:$F$13), 0)</f>
        <v>0</v>
      </c>
      <c r="F97" s="164">
        <f>IFERROR(IF(COUNTIF(E97:E101,"Preencha o campo")&gt;0, "Por favor preencha todas as medidas e controles",(SUMIF(E97:E101,"&gt;=0")/(COUNTA(E97:E101)-COUNTIF(E97:E101,'TABELAS AUXILIARES'!$F$13))/2)*(1+C97*1/5)), 0)</f>
        <v>0</v>
      </c>
      <c r="G97" s="164"/>
      <c r="H97" s="138">
        <f>_xlfn.XLOOKUP(D97, FORM3GERAL!$C$7:$C$317,FORM3GERAL!$P$7:$P$317)</f>
        <v>1</v>
      </c>
      <c r="I97" s="138" t="str">
        <f ca="1">_xlfn.XLOOKUP(D97, FORM3GERAL!$C$7:$C$317,FORM3GERAL!$L$7:$L$317)</f>
        <v>Atrasado</v>
      </c>
      <c r="J97" s="138">
        <f t="shared" ca="1" si="1"/>
        <v>0</v>
      </c>
    </row>
    <row r="98" spans="2:10">
      <c r="B98" s="136">
        <v>27</v>
      </c>
      <c r="D98" s="146" t="s">
        <v>1025</v>
      </c>
      <c r="E98" s="166">
        <f>IFERROR(_xlfn.XLOOKUP(_xlfn.XLOOKUP(D98,FORM2.4!$B$10:$B$179,FORM2.4!$F$10:$F$179),'TABELAS AUXILIARES'!$E$8:$E$13,'TABELAS AUXILIARES'!$F$8:$F$13), 0)</f>
        <v>0</v>
      </c>
      <c r="F98" s="145"/>
      <c r="G98" s="145"/>
      <c r="H98" s="2">
        <f>_xlfn.XLOOKUP(D98, FORM3GERAL!$C$7:$C$317,FORM3GERAL!$P$7:$P$317)</f>
        <v>1</v>
      </c>
      <c r="I98" s="2" t="str">
        <f ca="1">_xlfn.XLOOKUP(D98, FORM3GERAL!$C$7:$C$317,FORM3GERAL!$L$7:$L$317)</f>
        <v>Atrasado</v>
      </c>
      <c r="J98" s="1">
        <f t="shared" ca="1" si="1"/>
        <v>0</v>
      </c>
    </row>
    <row r="99" spans="2:10">
      <c r="B99" s="136">
        <v>27</v>
      </c>
      <c r="C99" s="136"/>
      <c r="D99" s="146" t="s">
        <v>1027</v>
      </c>
      <c r="E99" s="166">
        <f>IFERROR(_xlfn.XLOOKUP(_xlfn.XLOOKUP(D99,FORM2.4!$B$10:$B$179,FORM2.4!$F$10:$F$179),'TABELAS AUXILIARES'!$E$8:$E$13,'TABELAS AUXILIARES'!$F$8:$F$13), 0)</f>
        <v>0</v>
      </c>
      <c r="F99" s="145"/>
      <c r="G99" s="145"/>
      <c r="H99" s="2">
        <f>_xlfn.XLOOKUP(D99, FORM3GERAL!$C$7:$C$317,FORM3GERAL!$P$7:$P$317)</f>
        <v>1</v>
      </c>
      <c r="I99" s="2" t="str">
        <f ca="1">_xlfn.XLOOKUP(D99, FORM3GERAL!$C$7:$C$317,FORM3GERAL!$L$7:$L$317)</f>
        <v>Atrasado</v>
      </c>
      <c r="J99" s="1">
        <f t="shared" ca="1" si="1"/>
        <v>0</v>
      </c>
    </row>
    <row r="100" spans="2:10">
      <c r="B100" s="136">
        <v>27</v>
      </c>
      <c r="C100" s="136"/>
      <c r="D100" s="146" t="s">
        <v>1029</v>
      </c>
      <c r="E100" s="166">
        <f>IFERROR(_xlfn.XLOOKUP(_xlfn.XLOOKUP(D100,FORM2.4!$B$10:$B$179,FORM2.4!$F$10:$F$179),'TABELAS AUXILIARES'!$E$8:$E$13,'TABELAS AUXILIARES'!$F$8:$F$13), 0)</f>
        <v>0</v>
      </c>
      <c r="F100" s="145"/>
      <c r="G100" s="145"/>
      <c r="H100" s="2">
        <f>_xlfn.XLOOKUP(D100, FORM3GERAL!$C$7:$C$317,FORM3GERAL!$P$7:$P$317)</f>
        <v>1</v>
      </c>
      <c r="I100" s="2" t="str">
        <f ca="1">_xlfn.XLOOKUP(D100, FORM3GERAL!$C$7:$C$317,FORM3GERAL!$L$7:$L$317)</f>
        <v>Atrasado</v>
      </c>
      <c r="J100" s="1">
        <f t="shared" ca="1" si="1"/>
        <v>0</v>
      </c>
    </row>
    <row r="101" spans="2:10">
      <c r="B101" s="136">
        <v>27</v>
      </c>
      <c r="C101" s="136"/>
      <c r="D101" s="146" t="s">
        <v>1031</v>
      </c>
      <c r="E101" s="166">
        <f>IFERROR(_xlfn.XLOOKUP(_xlfn.XLOOKUP(D101,FORM2.4!$B$10:$B$179,FORM2.4!$F$10:$F$179),'TABELAS AUXILIARES'!$E$8:$E$13,'TABELAS AUXILIARES'!$F$8:$F$13), 0)</f>
        <v>0</v>
      </c>
      <c r="F101" s="145"/>
      <c r="G101" s="145"/>
      <c r="H101" s="2">
        <f>_xlfn.XLOOKUP(D101, FORM3GERAL!$C$7:$C$317,FORM3GERAL!$P$7:$P$317)</f>
        <v>1</v>
      </c>
      <c r="I101" s="2" t="str">
        <f ca="1">_xlfn.XLOOKUP(D101, FORM3GERAL!$C$7:$C$317,FORM3GERAL!$L$7:$L$317)</f>
        <v>Atrasado</v>
      </c>
      <c r="J101" s="1">
        <f t="shared" ca="1" si="1"/>
        <v>0</v>
      </c>
    </row>
    <row r="102" spans="2:10">
      <c r="B102" s="141">
        <v>28</v>
      </c>
      <c r="C102" s="144" t="str">
        <f>FORM2.4!H113</f>
        <v>Selecione sua Resposta</v>
      </c>
      <c r="D102" s="148" t="s">
        <v>1034</v>
      </c>
      <c r="E102" s="166">
        <f>IFERROR(_xlfn.XLOOKUP(_xlfn.XLOOKUP(D102,FORM2.4!$B$10:$B$179,FORM2.4!$F$10:$F$179),'TABELAS AUXILIARES'!$E$8:$E$13,'TABELAS AUXILIARES'!$F$8:$F$13), 0)</f>
        <v>0</v>
      </c>
      <c r="F102" s="164">
        <f>IFERROR(IF(COUNTIF(E102:E114,"Preencha o campo")&gt;0, "Por favor preencha todas as medidas e controles",(SUMIF(E102:E114,"&gt;=0")/(COUNTA(E102:E114)-COUNTIF(E102:E114,'TABELAS AUXILIARES'!$F$13))/2)*(1+C102*1/5)), 0)</f>
        <v>0</v>
      </c>
      <c r="G102" s="164"/>
      <c r="H102" s="138">
        <f>_xlfn.XLOOKUP(D102, FORM3GERAL!$C$7:$C$317,FORM3GERAL!$P$7:$P$317)</f>
        <v>1</v>
      </c>
      <c r="I102" s="138" t="str">
        <f ca="1">_xlfn.XLOOKUP(D102, FORM3GERAL!$C$7:$C$317,FORM3GERAL!$L$7:$L$317)</f>
        <v>Atrasado</v>
      </c>
      <c r="J102" s="138">
        <f t="shared" ca="1" si="1"/>
        <v>0</v>
      </c>
    </row>
    <row r="103" spans="2:10">
      <c r="B103" s="136">
        <v>28</v>
      </c>
      <c r="D103" s="146" t="s">
        <v>1036</v>
      </c>
      <c r="E103" s="166">
        <f>IFERROR(_xlfn.XLOOKUP(_xlfn.XLOOKUP(D103,FORM2.4!$B$10:$B$179,FORM2.4!$F$10:$F$179),'TABELAS AUXILIARES'!$E$8:$E$13,'TABELAS AUXILIARES'!$F$8:$F$13), 0)</f>
        <v>0</v>
      </c>
      <c r="F103" s="145"/>
      <c r="G103" s="145"/>
      <c r="H103" s="2">
        <f>_xlfn.XLOOKUP(D103, FORM3GERAL!$C$7:$C$317,FORM3GERAL!$P$7:$P$317)</f>
        <v>1</v>
      </c>
      <c r="I103" s="2" t="str">
        <f ca="1">_xlfn.XLOOKUP(D103, FORM3GERAL!$C$7:$C$317,FORM3GERAL!$L$7:$L$317)</f>
        <v>Atrasado</v>
      </c>
      <c r="J103" s="1">
        <f t="shared" ca="1" si="1"/>
        <v>0</v>
      </c>
    </row>
    <row r="104" spans="2:10">
      <c r="B104" s="136">
        <v>28</v>
      </c>
      <c r="C104" s="136"/>
      <c r="D104" s="146" t="s">
        <v>1038</v>
      </c>
      <c r="E104" s="166">
        <f>IFERROR(_xlfn.XLOOKUP(_xlfn.XLOOKUP(D104,FORM2.4!$B$10:$B$179,FORM2.4!$F$10:$F$179),'TABELAS AUXILIARES'!$E$8:$E$13,'TABELAS AUXILIARES'!$F$8:$F$13), 0)</f>
        <v>0</v>
      </c>
      <c r="F104" s="145"/>
      <c r="G104" s="145"/>
      <c r="H104" s="2">
        <f>_xlfn.XLOOKUP(D104, FORM3GERAL!$C$7:$C$317,FORM3GERAL!$P$7:$P$317)</f>
        <v>1</v>
      </c>
      <c r="I104" s="2" t="str">
        <f ca="1">_xlfn.XLOOKUP(D104, FORM3GERAL!$C$7:$C$317,FORM3GERAL!$L$7:$L$317)</f>
        <v>Atrasado</v>
      </c>
      <c r="J104" s="1">
        <f t="shared" ca="1" si="1"/>
        <v>0</v>
      </c>
    </row>
    <row r="105" spans="2:10">
      <c r="B105" s="136">
        <v>28</v>
      </c>
      <c r="C105" s="136"/>
      <c r="D105" s="146" t="s">
        <v>1040</v>
      </c>
      <c r="E105" s="166">
        <f>IFERROR(_xlfn.XLOOKUP(_xlfn.XLOOKUP(D105,FORM2.4!$B$10:$B$179,FORM2.4!$F$10:$F$179),'TABELAS AUXILIARES'!$E$8:$E$13,'TABELAS AUXILIARES'!$F$8:$F$13), 0)</f>
        <v>0</v>
      </c>
      <c r="F105" s="145"/>
      <c r="G105" s="145"/>
      <c r="H105" s="2">
        <f>_xlfn.XLOOKUP(D105, FORM3GERAL!$C$7:$C$317,FORM3GERAL!$P$7:$P$317)</f>
        <v>1</v>
      </c>
      <c r="I105" s="2" t="str">
        <f ca="1">_xlfn.XLOOKUP(D105, FORM3GERAL!$C$7:$C$317,FORM3GERAL!$L$7:$L$317)</f>
        <v>Atrasado</v>
      </c>
      <c r="J105" s="1">
        <f t="shared" ca="1" si="1"/>
        <v>0</v>
      </c>
    </row>
    <row r="106" spans="2:10">
      <c r="B106" s="136">
        <v>28</v>
      </c>
      <c r="C106" s="136"/>
      <c r="D106" s="146" t="s">
        <v>1042</v>
      </c>
      <c r="E106" s="166">
        <f>IFERROR(_xlfn.XLOOKUP(_xlfn.XLOOKUP(D106,FORM2.4!$B$10:$B$179,FORM2.4!$F$10:$F$179),'TABELAS AUXILIARES'!$E$8:$E$13,'TABELAS AUXILIARES'!$F$8:$F$13), 0)</f>
        <v>0</v>
      </c>
      <c r="F106" s="145"/>
      <c r="G106" s="145"/>
      <c r="H106" s="2">
        <f>_xlfn.XLOOKUP(D106, FORM3GERAL!$C$7:$C$317,FORM3GERAL!$P$7:$P$317)</f>
        <v>0</v>
      </c>
      <c r="I106" s="2" t="str">
        <f ca="1">_xlfn.XLOOKUP(D106, FORM3GERAL!$C$7:$C$317,FORM3GERAL!$L$7:$L$317)</f>
        <v>Atrasado</v>
      </c>
      <c r="J106" s="1">
        <f t="shared" si="1"/>
        <v>0</v>
      </c>
    </row>
    <row r="107" spans="2:10">
      <c r="B107" s="136">
        <v>28</v>
      </c>
      <c r="C107" s="136"/>
      <c r="D107" s="146" t="s">
        <v>1044</v>
      </c>
      <c r="E107" s="166">
        <f>IFERROR(_xlfn.XLOOKUP(_xlfn.XLOOKUP(D107,FORM2.4!$B$10:$B$179,FORM2.4!$F$10:$F$179),'TABELAS AUXILIARES'!$E$8:$E$13,'TABELAS AUXILIARES'!$F$8:$F$13), 0)</f>
        <v>0</v>
      </c>
      <c r="F107" s="145"/>
      <c r="G107" s="145"/>
      <c r="H107" s="2">
        <f>_xlfn.XLOOKUP(D107, FORM3GERAL!$C$7:$C$317,FORM3GERAL!$P$7:$P$317)</f>
        <v>0</v>
      </c>
      <c r="I107" s="2" t="str">
        <f ca="1">_xlfn.XLOOKUP(D107, FORM3GERAL!$C$7:$C$317,FORM3GERAL!$L$7:$L$317)</f>
        <v>Atrasado</v>
      </c>
      <c r="J107" s="1">
        <f t="shared" si="1"/>
        <v>0</v>
      </c>
    </row>
    <row r="108" spans="2:10">
      <c r="B108" s="136">
        <v>28</v>
      </c>
      <c r="C108" s="136"/>
      <c r="D108" s="146" t="s">
        <v>1046</v>
      </c>
      <c r="E108" s="166">
        <f>IFERROR(_xlfn.XLOOKUP(_xlfn.XLOOKUP(D108,FORM2.4!$B$10:$B$179,FORM2.4!$F$10:$F$179),'TABELAS AUXILIARES'!$E$8:$E$13,'TABELAS AUXILIARES'!$F$8:$F$13), 0)</f>
        <v>0</v>
      </c>
      <c r="F108" s="145"/>
      <c r="G108" s="145"/>
      <c r="H108" s="2">
        <f>_xlfn.XLOOKUP(D108, FORM3GERAL!$C$7:$C$317,FORM3GERAL!$P$7:$P$317)</f>
        <v>0</v>
      </c>
      <c r="I108" s="2" t="str">
        <f ca="1">_xlfn.XLOOKUP(D108, FORM3GERAL!$C$7:$C$317,FORM3GERAL!$L$7:$L$317)</f>
        <v>Atrasado</v>
      </c>
      <c r="J108" s="1">
        <f t="shared" si="1"/>
        <v>0</v>
      </c>
    </row>
    <row r="109" spans="2:10">
      <c r="B109" s="136">
        <v>28</v>
      </c>
      <c r="C109" s="136"/>
      <c r="D109" s="146" t="s">
        <v>1048</v>
      </c>
      <c r="E109" s="166">
        <f>IFERROR(_xlfn.XLOOKUP(_xlfn.XLOOKUP(D109,FORM2.4!$B$10:$B$179,FORM2.4!$F$10:$F$179),'TABELAS AUXILIARES'!$E$8:$E$13,'TABELAS AUXILIARES'!$F$8:$F$13), 0)</f>
        <v>0</v>
      </c>
      <c r="F109" s="145"/>
      <c r="G109" s="145"/>
      <c r="H109" s="2">
        <f>_xlfn.XLOOKUP(D109, FORM3GERAL!$C$7:$C$317,FORM3GERAL!$P$7:$P$317)</f>
        <v>1</v>
      </c>
      <c r="I109" s="2" t="str">
        <f ca="1">_xlfn.XLOOKUP(D109, FORM3GERAL!$C$7:$C$317,FORM3GERAL!$L$7:$L$317)</f>
        <v>Atrasado</v>
      </c>
      <c r="J109" s="1">
        <f t="shared" ca="1" si="1"/>
        <v>0</v>
      </c>
    </row>
    <row r="110" spans="2:10">
      <c r="B110" s="136">
        <v>28</v>
      </c>
      <c r="C110" s="136"/>
      <c r="D110" s="146" t="s">
        <v>1050</v>
      </c>
      <c r="E110" s="166">
        <f>IFERROR(_xlfn.XLOOKUP(_xlfn.XLOOKUP(D110,FORM2.4!$B$10:$B$179,FORM2.4!$F$10:$F$179),'TABELAS AUXILIARES'!$E$8:$E$13,'TABELAS AUXILIARES'!$F$8:$F$13), 0)</f>
        <v>0</v>
      </c>
      <c r="F110" s="145"/>
      <c r="G110" s="145"/>
      <c r="H110" s="2">
        <f>_xlfn.XLOOKUP(D110, FORM3GERAL!$C$7:$C$317,FORM3GERAL!$P$7:$P$317)</f>
        <v>1</v>
      </c>
      <c r="I110" s="2" t="str">
        <f ca="1">_xlfn.XLOOKUP(D110, FORM3GERAL!$C$7:$C$317,FORM3GERAL!$L$7:$L$317)</f>
        <v>Atrasado</v>
      </c>
      <c r="J110" s="1">
        <f t="shared" ca="1" si="1"/>
        <v>0</v>
      </c>
    </row>
    <row r="111" spans="2:10">
      <c r="B111" s="136">
        <v>28</v>
      </c>
      <c r="C111" s="136"/>
      <c r="D111" s="146" t="s">
        <v>1052</v>
      </c>
      <c r="E111" s="166">
        <f>IFERROR(_xlfn.XLOOKUP(_xlfn.XLOOKUP(D111,FORM2.4!$B$10:$B$179,FORM2.4!$F$10:$F$179),'TABELAS AUXILIARES'!$E$8:$E$13,'TABELAS AUXILIARES'!$F$8:$F$13), 0)</f>
        <v>0</v>
      </c>
      <c r="F111" s="145"/>
      <c r="G111" s="145"/>
      <c r="H111" s="2">
        <f>_xlfn.XLOOKUP(D111, FORM3GERAL!$C$7:$C$317,FORM3GERAL!$P$7:$P$317)</f>
        <v>0</v>
      </c>
      <c r="I111" s="2" t="str">
        <f ca="1">_xlfn.XLOOKUP(D111, FORM3GERAL!$C$7:$C$317,FORM3GERAL!$L$7:$L$317)</f>
        <v>Atrasado</v>
      </c>
      <c r="J111" s="1">
        <f t="shared" si="1"/>
        <v>0</v>
      </c>
    </row>
    <row r="112" spans="2:10">
      <c r="B112" s="136">
        <v>28</v>
      </c>
      <c r="C112" s="136"/>
      <c r="D112" s="146" t="s">
        <v>1054</v>
      </c>
      <c r="E112" s="166">
        <f>IFERROR(_xlfn.XLOOKUP(_xlfn.XLOOKUP(D112,FORM2.4!$B$10:$B$179,FORM2.4!$F$10:$F$179),'TABELAS AUXILIARES'!$E$8:$E$13,'TABELAS AUXILIARES'!$F$8:$F$13), 0)</f>
        <v>0</v>
      </c>
      <c r="F112" s="145"/>
      <c r="G112" s="145"/>
      <c r="H112" s="2">
        <f>_xlfn.XLOOKUP(D112, FORM3GERAL!$C$7:$C$317,FORM3GERAL!$P$7:$P$317)</f>
        <v>1</v>
      </c>
      <c r="I112" s="2" t="str">
        <f ca="1">_xlfn.XLOOKUP(D112, FORM3GERAL!$C$7:$C$317,FORM3GERAL!$L$7:$L$317)</f>
        <v>Atrasado</v>
      </c>
      <c r="J112" s="1">
        <f t="shared" ca="1" si="1"/>
        <v>0</v>
      </c>
    </row>
    <row r="113" spans="2:10">
      <c r="B113" s="136">
        <v>28</v>
      </c>
      <c r="C113" s="136"/>
      <c r="D113" s="146" t="s">
        <v>1056</v>
      </c>
      <c r="E113" s="166">
        <f>IFERROR(_xlfn.XLOOKUP(_xlfn.XLOOKUP(D113,FORM2.4!$B$10:$B$179,FORM2.4!$F$10:$F$179),'TABELAS AUXILIARES'!$E$8:$E$13,'TABELAS AUXILIARES'!$F$8:$F$13), 0)</f>
        <v>0</v>
      </c>
      <c r="F113" s="145"/>
      <c r="G113" s="145"/>
      <c r="H113" s="2">
        <f>_xlfn.XLOOKUP(D113, FORM3GERAL!$C$7:$C$317,FORM3GERAL!$P$7:$P$317)</f>
        <v>0</v>
      </c>
      <c r="I113" s="2" t="str">
        <f ca="1">_xlfn.XLOOKUP(D113, FORM3GERAL!$C$7:$C$317,FORM3GERAL!$L$7:$L$317)</f>
        <v>Atrasado</v>
      </c>
      <c r="J113" s="1">
        <f t="shared" si="1"/>
        <v>0</v>
      </c>
    </row>
    <row r="114" spans="2:10">
      <c r="B114" s="136">
        <v>28</v>
      </c>
      <c r="C114" s="136"/>
      <c r="D114" s="146" t="s">
        <v>1058</v>
      </c>
      <c r="E114" s="166">
        <f>IFERROR(_xlfn.XLOOKUP(_xlfn.XLOOKUP(D114,FORM2.4!$B$10:$B$179,FORM2.4!$F$10:$F$179),'TABELAS AUXILIARES'!$E$8:$E$13,'TABELAS AUXILIARES'!$F$8:$F$13), 0)</f>
        <v>0</v>
      </c>
      <c r="F114" s="145"/>
      <c r="G114" s="145"/>
      <c r="H114" s="2">
        <f>_xlfn.XLOOKUP(D114, FORM3GERAL!$C$7:$C$317,FORM3GERAL!$P$7:$P$317)</f>
        <v>1</v>
      </c>
      <c r="I114" s="2" t="str">
        <f ca="1">_xlfn.XLOOKUP(D114, FORM3GERAL!$C$7:$C$317,FORM3GERAL!$L$7:$L$317)</f>
        <v>Atrasado</v>
      </c>
      <c r="J114" s="1">
        <f t="shared" ca="1" si="1"/>
        <v>0</v>
      </c>
    </row>
    <row r="115" spans="2:10">
      <c r="B115" s="141">
        <v>29</v>
      </c>
      <c r="C115" s="144" t="str">
        <f>FORM2.4!H127</f>
        <v>Selecione sua Resposta</v>
      </c>
      <c r="D115" s="148" t="s">
        <v>1061</v>
      </c>
      <c r="E115" s="166">
        <f>IFERROR(_xlfn.XLOOKUP(_xlfn.XLOOKUP(D115,FORM2.4!$B$10:$B$179,FORM2.4!$F$10:$F$179),'TABELAS AUXILIARES'!$E$8:$E$13,'TABELAS AUXILIARES'!$F$8:$F$13), 0)</f>
        <v>0</v>
      </c>
      <c r="F115" s="164">
        <f>IFERROR(IF(COUNTIF(E115:E126,"Preencha o campo")&gt;0, "Por favor preencha todas as medidas e controles",(SUMIF(E115:E126,"&gt;=0")/(COUNTA(E115:E126)-COUNTIF(E115:E126,'TABELAS AUXILIARES'!$F$13))/2)*(1+C115*1/5)),0)</f>
        <v>0</v>
      </c>
      <c r="G115" s="164"/>
      <c r="H115" s="138">
        <f>_xlfn.XLOOKUP(D115, FORM3GERAL!$C$7:$C$317,FORM3GERAL!$P$7:$P$317)</f>
        <v>1</v>
      </c>
      <c r="I115" s="138" t="str">
        <f ca="1">_xlfn.XLOOKUP(D115, FORM3GERAL!$C$7:$C$317,FORM3GERAL!$L$7:$L$317)</f>
        <v>Atrasado</v>
      </c>
      <c r="J115" s="138">
        <f t="shared" ca="1" si="1"/>
        <v>0</v>
      </c>
    </row>
    <row r="116" spans="2:10">
      <c r="B116" s="136">
        <v>29</v>
      </c>
      <c r="D116" s="146" t="s">
        <v>1063</v>
      </c>
      <c r="E116" s="166">
        <f>IFERROR(_xlfn.XLOOKUP(_xlfn.XLOOKUP(D116,FORM2.4!$B$10:$B$179,FORM2.4!$F$10:$F$179),'TABELAS AUXILIARES'!$E$8:$E$13,'TABELAS AUXILIARES'!$F$8:$F$13), 0)</f>
        <v>0</v>
      </c>
      <c r="F116" s="145"/>
      <c r="G116" s="145"/>
      <c r="H116" s="2">
        <f>_xlfn.XLOOKUP(D116, FORM3GERAL!$C$7:$C$317,FORM3GERAL!$P$7:$P$317)</f>
        <v>1</v>
      </c>
      <c r="I116" s="2" t="str">
        <f ca="1">_xlfn.XLOOKUP(D116, FORM3GERAL!$C$7:$C$317,FORM3GERAL!$L$7:$L$317)</f>
        <v>Atrasado</v>
      </c>
      <c r="J116" s="1">
        <f t="shared" ca="1" si="1"/>
        <v>0</v>
      </c>
    </row>
    <row r="117" spans="2:10">
      <c r="B117" s="136">
        <v>29</v>
      </c>
      <c r="C117" s="136"/>
      <c r="D117" s="146" t="s">
        <v>1065</v>
      </c>
      <c r="E117" s="166">
        <f>IFERROR(_xlfn.XLOOKUP(_xlfn.XLOOKUP(D117,FORM2.4!$B$10:$B$179,FORM2.4!$F$10:$F$179),'TABELAS AUXILIARES'!$E$8:$E$13,'TABELAS AUXILIARES'!$F$8:$F$13), 0)</f>
        <v>0</v>
      </c>
      <c r="F117" s="145"/>
      <c r="G117" s="145"/>
      <c r="H117" s="2">
        <f>_xlfn.XLOOKUP(D117, FORM3GERAL!$C$7:$C$317,FORM3GERAL!$P$7:$P$317)</f>
        <v>1</v>
      </c>
      <c r="I117" s="2" t="str">
        <f ca="1">_xlfn.XLOOKUP(D117, FORM3GERAL!$C$7:$C$317,FORM3GERAL!$L$7:$L$317)</f>
        <v>Atrasado</v>
      </c>
      <c r="J117" s="1">
        <f t="shared" ca="1" si="1"/>
        <v>0</v>
      </c>
    </row>
    <row r="118" spans="2:10">
      <c r="B118" s="136">
        <v>29</v>
      </c>
      <c r="C118" s="136"/>
      <c r="D118" s="146" t="s">
        <v>1067</v>
      </c>
      <c r="E118" s="166">
        <f>IFERROR(_xlfn.XLOOKUP(_xlfn.XLOOKUP(D118,FORM2.4!$B$10:$B$179,FORM2.4!$F$10:$F$179),'TABELAS AUXILIARES'!$E$8:$E$13,'TABELAS AUXILIARES'!$F$8:$F$13), 0)</f>
        <v>0</v>
      </c>
      <c r="F118" s="145"/>
      <c r="G118" s="145"/>
      <c r="H118" s="2">
        <f>_xlfn.XLOOKUP(D118, FORM3GERAL!$C$7:$C$317,FORM3GERAL!$P$7:$P$317)</f>
        <v>1</v>
      </c>
      <c r="I118" s="2" t="str">
        <f ca="1">_xlfn.XLOOKUP(D118, FORM3GERAL!$C$7:$C$317,FORM3GERAL!$L$7:$L$317)</f>
        <v>Atrasado</v>
      </c>
      <c r="J118" s="1">
        <f t="shared" ca="1" si="1"/>
        <v>0</v>
      </c>
    </row>
    <row r="119" spans="2:10">
      <c r="B119" s="136">
        <v>29</v>
      </c>
      <c r="C119" s="136"/>
      <c r="D119" s="146" t="s">
        <v>1069</v>
      </c>
      <c r="E119" s="166">
        <f>IFERROR(_xlfn.XLOOKUP(_xlfn.XLOOKUP(D119,FORM2.4!$B$10:$B$179,FORM2.4!$F$10:$F$179),'TABELAS AUXILIARES'!$E$8:$E$13,'TABELAS AUXILIARES'!$F$8:$F$13), 0)</f>
        <v>0</v>
      </c>
      <c r="F119" s="145"/>
      <c r="G119" s="145"/>
      <c r="H119" s="2">
        <f>_xlfn.XLOOKUP(D119, FORM3GERAL!$C$7:$C$317,FORM3GERAL!$P$7:$P$317)</f>
        <v>1</v>
      </c>
      <c r="I119" s="2" t="str">
        <f ca="1">_xlfn.XLOOKUP(D119, FORM3GERAL!$C$7:$C$317,FORM3GERAL!$L$7:$L$317)</f>
        <v>Atrasado</v>
      </c>
      <c r="J119" s="1">
        <f t="shared" ca="1" si="1"/>
        <v>0</v>
      </c>
    </row>
    <row r="120" spans="2:10">
      <c r="B120" s="136">
        <v>29</v>
      </c>
      <c r="C120" s="136"/>
      <c r="D120" s="146" t="s">
        <v>1071</v>
      </c>
      <c r="E120" s="166">
        <f>IFERROR(_xlfn.XLOOKUP(_xlfn.XLOOKUP(D120,FORM2.4!$B$10:$B$179,FORM2.4!$F$10:$F$179),'TABELAS AUXILIARES'!$E$8:$E$13,'TABELAS AUXILIARES'!$F$8:$F$13), 0)</f>
        <v>0</v>
      </c>
      <c r="F120" s="145"/>
      <c r="G120" s="145"/>
      <c r="H120" s="2">
        <f>_xlfn.XLOOKUP(D120, FORM3GERAL!$C$7:$C$317,FORM3GERAL!$P$7:$P$317)</f>
        <v>1</v>
      </c>
      <c r="I120" s="2" t="str">
        <f ca="1">_xlfn.XLOOKUP(D120, FORM3GERAL!$C$7:$C$317,FORM3GERAL!$L$7:$L$317)</f>
        <v>Atrasado</v>
      </c>
      <c r="J120" s="1">
        <f t="shared" ca="1" si="1"/>
        <v>0</v>
      </c>
    </row>
    <row r="121" spans="2:10">
      <c r="B121" s="136">
        <v>29</v>
      </c>
      <c r="C121" s="136"/>
      <c r="D121" s="146" t="s">
        <v>1073</v>
      </c>
      <c r="E121" s="166">
        <f>IFERROR(_xlfn.XLOOKUP(_xlfn.XLOOKUP(D121,FORM2.4!$B$10:$B$179,FORM2.4!$F$10:$F$179),'TABELAS AUXILIARES'!$E$8:$E$13,'TABELAS AUXILIARES'!$F$8:$F$13), 0)</f>
        <v>0</v>
      </c>
      <c r="F121" s="145"/>
      <c r="G121" s="145"/>
      <c r="H121" s="2">
        <f>_xlfn.XLOOKUP(D121, FORM3GERAL!$C$7:$C$317,FORM3GERAL!$P$7:$P$317)</f>
        <v>1</v>
      </c>
      <c r="I121" s="2" t="str">
        <f ca="1">_xlfn.XLOOKUP(D121, FORM3GERAL!$C$7:$C$317,FORM3GERAL!$L$7:$L$317)</f>
        <v>Atrasado</v>
      </c>
      <c r="J121" s="1">
        <f t="shared" ca="1" si="1"/>
        <v>0</v>
      </c>
    </row>
    <row r="122" spans="2:10">
      <c r="B122" s="136">
        <v>29</v>
      </c>
      <c r="C122" s="136"/>
      <c r="D122" s="146" t="s">
        <v>1075</v>
      </c>
      <c r="E122" s="166">
        <f>IFERROR(_xlfn.XLOOKUP(_xlfn.XLOOKUP(D122,FORM2.4!$B$10:$B$179,FORM2.4!$F$10:$F$179),'TABELAS AUXILIARES'!$E$8:$E$13,'TABELAS AUXILIARES'!$F$8:$F$13), 0)</f>
        <v>0</v>
      </c>
      <c r="F122" s="145"/>
      <c r="G122" s="145"/>
      <c r="H122" s="2">
        <f>_xlfn.XLOOKUP(D122, FORM3GERAL!$C$7:$C$317,FORM3GERAL!$P$7:$P$317)</f>
        <v>1</v>
      </c>
      <c r="I122" s="2" t="str">
        <f ca="1">_xlfn.XLOOKUP(D122, FORM3GERAL!$C$7:$C$317,FORM3GERAL!$L$7:$L$317)</f>
        <v>Atrasado</v>
      </c>
      <c r="J122" s="1">
        <f t="shared" ca="1" si="1"/>
        <v>0</v>
      </c>
    </row>
    <row r="123" spans="2:10">
      <c r="B123" s="136">
        <v>29</v>
      </c>
      <c r="C123" s="136"/>
      <c r="D123" s="146" t="s">
        <v>1077</v>
      </c>
      <c r="E123" s="166">
        <f>IFERROR(_xlfn.XLOOKUP(_xlfn.XLOOKUP(D123,FORM2.4!$B$10:$B$179,FORM2.4!$F$10:$F$179),'TABELAS AUXILIARES'!$E$8:$E$13,'TABELAS AUXILIARES'!$F$8:$F$13), 0)</f>
        <v>0</v>
      </c>
      <c r="F123" s="145"/>
      <c r="G123" s="145"/>
      <c r="H123" s="2">
        <f>_xlfn.XLOOKUP(D123, FORM3GERAL!$C$7:$C$317,FORM3GERAL!$P$7:$P$317)</f>
        <v>0</v>
      </c>
      <c r="I123" s="2" t="str">
        <f ca="1">_xlfn.XLOOKUP(D123, FORM3GERAL!$C$7:$C$317,FORM3GERAL!$L$7:$L$317)</f>
        <v>Atrasado</v>
      </c>
      <c r="J123" s="1">
        <f t="shared" si="1"/>
        <v>0</v>
      </c>
    </row>
    <row r="124" spans="2:10">
      <c r="B124" s="136">
        <v>29</v>
      </c>
      <c r="C124" s="136"/>
      <c r="D124" s="146" t="s">
        <v>1079</v>
      </c>
      <c r="E124" s="166">
        <f>IFERROR(_xlfn.XLOOKUP(_xlfn.XLOOKUP(D124,FORM2.4!$B$10:$B$179,FORM2.4!$F$10:$F$179),'TABELAS AUXILIARES'!$E$8:$E$13,'TABELAS AUXILIARES'!$F$8:$F$13), 0)</f>
        <v>0</v>
      </c>
      <c r="F124" s="145"/>
      <c r="G124" s="145"/>
      <c r="H124" s="2">
        <f>_xlfn.XLOOKUP(D124, FORM3GERAL!$C$7:$C$317,FORM3GERAL!$P$7:$P$317)</f>
        <v>1</v>
      </c>
      <c r="I124" s="2" t="str">
        <f ca="1">_xlfn.XLOOKUP(D124, FORM3GERAL!$C$7:$C$317,FORM3GERAL!$L$7:$L$317)</f>
        <v>Atrasado</v>
      </c>
      <c r="J124" s="1">
        <f t="shared" ca="1" si="1"/>
        <v>0</v>
      </c>
    </row>
    <row r="125" spans="2:10">
      <c r="B125" s="136">
        <v>29</v>
      </c>
      <c r="C125" s="136"/>
      <c r="D125" s="146" t="s">
        <v>1081</v>
      </c>
      <c r="E125" s="166">
        <f>IFERROR(_xlfn.XLOOKUP(_xlfn.XLOOKUP(D125,FORM2.4!$B$10:$B$179,FORM2.4!$F$10:$F$179),'TABELAS AUXILIARES'!$E$8:$E$13,'TABELAS AUXILIARES'!$F$8:$F$13), 0)</f>
        <v>0</v>
      </c>
      <c r="F125" s="145"/>
      <c r="G125" s="145"/>
      <c r="H125" s="2">
        <f>_xlfn.XLOOKUP(D125, FORM3GERAL!$C$7:$C$317,FORM3GERAL!$P$7:$P$317)</f>
        <v>0</v>
      </c>
      <c r="I125" s="2" t="str">
        <f ca="1">_xlfn.XLOOKUP(D125, FORM3GERAL!$C$7:$C$317,FORM3GERAL!$L$7:$L$317)</f>
        <v>Atrasado</v>
      </c>
      <c r="J125" s="1">
        <f t="shared" si="1"/>
        <v>0</v>
      </c>
    </row>
    <row r="126" spans="2:10">
      <c r="B126" s="136">
        <v>29</v>
      </c>
      <c r="C126" s="136"/>
      <c r="D126" s="146" t="s">
        <v>1083</v>
      </c>
      <c r="E126" s="166">
        <f>IFERROR(_xlfn.XLOOKUP(_xlfn.XLOOKUP(D126,FORM2.4!$B$10:$B$179,FORM2.4!$F$10:$F$179),'TABELAS AUXILIARES'!$E$8:$E$13,'TABELAS AUXILIARES'!$F$8:$F$13), 0)</f>
        <v>0</v>
      </c>
      <c r="F126" s="145"/>
      <c r="G126" s="145"/>
      <c r="H126" s="2">
        <f>_xlfn.XLOOKUP(D126, FORM3GERAL!$C$7:$C$317,FORM3GERAL!$P$7:$P$317)</f>
        <v>1</v>
      </c>
      <c r="I126" s="2" t="str">
        <f ca="1">_xlfn.XLOOKUP(D126, FORM3GERAL!$C$7:$C$317,FORM3GERAL!$L$7:$L$317)</f>
        <v>Atrasado</v>
      </c>
      <c r="J126" s="1">
        <f t="shared" ca="1" si="1"/>
        <v>0</v>
      </c>
    </row>
    <row r="127" spans="2:10">
      <c r="B127" s="141">
        <v>30</v>
      </c>
      <c r="C127" s="144" t="str">
        <f>FORM2.4!H140</f>
        <v>Selecione sua Resposta</v>
      </c>
      <c r="D127" s="148" t="s">
        <v>1086</v>
      </c>
      <c r="E127" s="166">
        <f>IFERROR(_xlfn.XLOOKUP(_xlfn.XLOOKUP(D127,FORM2.4!$B$10:$B$179,FORM2.4!$F$10:$F$179),'TABELAS AUXILIARES'!$E$8:$E$13,'TABELAS AUXILIARES'!$F$8:$F$13), 0)</f>
        <v>0</v>
      </c>
      <c r="F127" s="164">
        <f>IFERROR(IF(COUNTIF(E127:E138,"Preencha o campo")&gt;0, "Por favor preencha todas as medidas e controles",(SUMIF(E127:E138,"&gt;=0")/(COUNTA(E127:E138)-COUNTIF(E127:E138,'TABELAS AUXILIARES'!$F$13))/2)*(1+C127*1/5)), 0)</f>
        <v>0</v>
      </c>
      <c r="G127" s="164"/>
      <c r="H127" s="138">
        <f>_xlfn.XLOOKUP(D127, FORM3GERAL!$C$7:$C$317,FORM3GERAL!$P$7:$P$317)</f>
        <v>1</v>
      </c>
      <c r="I127" s="138" t="str">
        <f ca="1">_xlfn.XLOOKUP(D127, FORM3GERAL!$C$7:$C$317,FORM3GERAL!$L$7:$L$317)</f>
        <v>Atrasado</v>
      </c>
      <c r="J127" s="138">
        <f t="shared" ca="1" si="1"/>
        <v>0</v>
      </c>
    </row>
    <row r="128" spans="2:10">
      <c r="B128" s="136">
        <v>30</v>
      </c>
      <c r="D128" s="146" t="s">
        <v>1088</v>
      </c>
      <c r="E128" s="166">
        <f>IFERROR(_xlfn.XLOOKUP(_xlfn.XLOOKUP(D128,FORM2.4!$B$10:$B$179,FORM2.4!$F$10:$F$179),'TABELAS AUXILIARES'!$E$8:$E$13,'TABELAS AUXILIARES'!$F$8:$F$13), 0)</f>
        <v>0</v>
      </c>
      <c r="F128" s="145"/>
      <c r="G128" s="145"/>
      <c r="H128" s="2">
        <f>_xlfn.XLOOKUP(D128, FORM3GERAL!$C$7:$C$317,FORM3GERAL!$P$7:$P$317)</f>
        <v>1</v>
      </c>
      <c r="I128" s="2" t="str">
        <f ca="1">_xlfn.XLOOKUP(D128, FORM3GERAL!$C$7:$C$317,FORM3GERAL!$L$7:$L$317)</f>
        <v>Atrasado</v>
      </c>
      <c r="J128" s="1">
        <f t="shared" ca="1" si="1"/>
        <v>0</v>
      </c>
    </row>
    <row r="129" spans="2:10">
      <c r="B129" s="136">
        <v>30</v>
      </c>
      <c r="C129" s="136"/>
      <c r="D129" s="146" t="s">
        <v>1090</v>
      </c>
      <c r="E129" s="166">
        <f>IFERROR(_xlfn.XLOOKUP(_xlfn.XLOOKUP(D129,FORM2.4!$B$10:$B$179,FORM2.4!$F$10:$F$179),'TABELAS AUXILIARES'!$E$8:$E$13,'TABELAS AUXILIARES'!$F$8:$F$13), 0)</f>
        <v>0</v>
      </c>
      <c r="F129" s="145"/>
      <c r="G129" s="145"/>
      <c r="H129" s="2">
        <f>_xlfn.XLOOKUP(D129, FORM3GERAL!$C$7:$C$317,FORM3GERAL!$P$7:$P$317)</f>
        <v>1</v>
      </c>
      <c r="I129" s="2" t="str">
        <f ca="1">_xlfn.XLOOKUP(D129, FORM3GERAL!$C$7:$C$317,FORM3GERAL!$L$7:$L$317)</f>
        <v>Atrasado</v>
      </c>
      <c r="J129" s="1">
        <f t="shared" ca="1" si="1"/>
        <v>0</v>
      </c>
    </row>
    <row r="130" spans="2:10">
      <c r="B130" s="136">
        <v>30</v>
      </c>
      <c r="C130" s="136"/>
      <c r="D130" s="146" t="s">
        <v>1092</v>
      </c>
      <c r="E130" s="166">
        <f>IFERROR(_xlfn.XLOOKUP(_xlfn.XLOOKUP(D130,FORM2.4!$B$10:$B$179,FORM2.4!$F$10:$F$179),'TABELAS AUXILIARES'!$E$8:$E$13,'TABELAS AUXILIARES'!$F$8:$F$13), 0)</f>
        <v>0</v>
      </c>
      <c r="F130" s="145"/>
      <c r="G130" s="145"/>
      <c r="H130" s="2">
        <f>_xlfn.XLOOKUP(D130, FORM3GERAL!$C$7:$C$317,FORM3GERAL!$P$7:$P$317)</f>
        <v>1</v>
      </c>
      <c r="I130" s="2" t="str">
        <f ca="1">_xlfn.XLOOKUP(D130, FORM3GERAL!$C$7:$C$317,FORM3GERAL!$L$7:$L$317)</f>
        <v>Atrasado</v>
      </c>
      <c r="J130" s="1">
        <f t="shared" ca="1" si="1"/>
        <v>0</v>
      </c>
    </row>
    <row r="131" spans="2:10">
      <c r="B131" s="136">
        <v>30</v>
      </c>
      <c r="C131" s="136"/>
      <c r="D131" s="146" t="s">
        <v>1094</v>
      </c>
      <c r="E131" s="166">
        <f>IFERROR(_xlfn.XLOOKUP(_xlfn.XLOOKUP(D131,FORM2.4!$B$10:$B$179,FORM2.4!$F$10:$F$179),'TABELAS AUXILIARES'!$E$8:$E$13,'TABELAS AUXILIARES'!$F$8:$F$13), 0)</f>
        <v>0</v>
      </c>
      <c r="F131" s="145"/>
      <c r="G131" s="145"/>
      <c r="H131" s="2">
        <f>_xlfn.XLOOKUP(D131, FORM3GERAL!$C$7:$C$317,FORM3GERAL!$P$7:$P$317)</f>
        <v>1</v>
      </c>
      <c r="I131" s="2" t="str">
        <f ca="1">_xlfn.XLOOKUP(D131, FORM3GERAL!$C$7:$C$317,FORM3GERAL!$L$7:$L$317)</f>
        <v>Atrasado</v>
      </c>
      <c r="J131" s="1">
        <f t="shared" ca="1" si="1"/>
        <v>0</v>
      </c>
    </row>
    <row r="132" spans="2:10">
      <c r="B132" s="136">
        <v>30</v>
      </c>
      <c r="C132" s="136"/>
      <c r="D132" s="146" t="s">
        <v>1096</v>
      </c>
      <c r="E132" s="166">
        <f>IFERROR(_xlfn.XLOOKUP(_xlfn.XLOOKUP(D132,FORM2.4!$B$10:$B$179,FORM2.4!$F$10:$F$179),'TABELAS AUXILIARES'!$E$8:$E$13,'TABELAS AUXILIARES'!$F$8:$F$13), 0)</f>
        <v>0</v>
      </c>
      <c r="F132" s="145"/>
      <c r="G132" s="145"/>
      <c r="H132" s="2">
        <f>_xlfn.XLOOKUP(D132, FORM3GERAL!$C$7:$C$317,FORM3GERAL!$P$7:$P$317)</f>
        <v>1</v>
      </c>
      <c r="I132" s="2" t="str">
        <f ca="1">_xlfn.XLOOKUP(D132, FORM3GERAL!$C$7:$C$317,FORM3GERAL!$L$7:$L$317)</f>
        <v>Atrasado</v>
      </c>
      <c r="J132" s="1">
        <f t="shared" ca="1" si="1"/>
        <v>0</v>
      </c>
    </row>
    <row r="133" spans="2:10">
      <c r="B133" s="136">
        <v>30</v>
      </c>
      <c r="C133" s="136"/>
      <c r="D133" s="146" t="s">
        <v>1098</v>
      </c>
      <c r="E133" s="166">
        <f>IFERROR(_xlfn.XLOOKUP(_xlfn.XLOOKUP(D133,FORM2.4!$B$10:$B$179,FORM2.4!$F$10:$F$179),'TABELAS AUXILIARES'!$E$8:$E$13,'TABELAS AUXILIARES'!$F$8:$F$13), 0)</f>
        <v>0</v>
      </c>
      <c r="F133" s="145"/>
      <c r="G133" s="145"/>
      <c r="H133" s="2">
        <f>_xlfn.XLOOKUP(D133, FORM3GERAL!$C$7:$C$317,FORM3GERAL!$P$7:$P$317)</f>
        <v>0</v>
      </c>
      <c r="I133" s="2" t="str">
        <f ca="1">_xlfn.XLOOKUP(D133, FORM3GERAL!$C$7:$C$317,FORM3GERAL!$L$7:$L$317)</f>
        <v>Atrasado</v>
      </c>
      <c r="J133" s="1">
        <f t="shared" si="1"/>
        <v>0</v>
      </c>
    </row>
    <row r="134" spans="2:10">
      <c r="B134" s="136">
        <v>30</v>
      </c>
      <c r="C134" s="136"/>
      <c r="D134" s="146" t="s">
        <v>1100</v>
      </c>
      <c r="E134" s="166">
        <f>IFERROR(_xlfn.XLOOKUP(_xlfn.XLOOKUP(D134,FORM2.4!$B$10:$B$179,FORM2.4!$F$10:$F$179),'TABELAS AUXILIARES'!$E$8:$E$13,'TABELAS AUXILIARES'!$F$8:$F$13), 0)</f>
        <v>0</v>
      </c>
      <c r="F134" s="145"/>
      <c r="G134" s="145"/>
      <c r="H134" s="2">
        <f>_xlfn.XLOOKUP(D134, FORM3GERAL!$C$7:$C$317,FORM3GERAL!$P$7:$P$317)</f>
        <v>0</v>
      </c>
      <c r="I134" s="2" t="str">
        <f ca="1">_xlfn.XLOOKUP(D134, FORM3GERAL!$C$7:$C$317,FORM3GERAL!$L$7:$L$317)</f>
        <v>Atrasado</v>
      </c>
      <c r="J134" s="1">
        <f t="shared" si="1"/>
        <v>0</v>
      </c>
    </row>
    <row r="135" spans="2:10">
      <c r="B135" s="136">
        <v>30</v>
      </c>
      <c r="C135" s="136"/>
      <c r="D135" s="146" t="s">
        <v>1102</v>
      </c>
      <c r="E135" s="166">
        <f>IFERROR(_xlfn.XLOOKUP(_xlfn.XLOOKUP(D135,FORM2.4!$B$10:$B$179,FORM2.4!$F$10:$F$179),'TABELAS AUXILIARES'!$E$8:$E$13,'TABELAS AUXILIARES'!$F$8:$F$13), 0)</f>
        <v>0</v>
      </c>
      <c r="F135" s="145"/>
      <c r="G135" s="145"/>
      <c r="H135" s="2">
        <f>_xlfn.XLOOKUP(D135, FORM3GERAL!$C$7:$C$317,FORM3GERAL!$P$7:$P$317)</f>
        <v>0</v>
      </c>
      <c r="I135" s="2" t="str">
        <f ca="1">_xlfn.XLOOKUP(D135, FORM3GERAL!$C$7:$C$317,FORM3GERAL!$L$7:$L$317)</f>
        <v>Atrasado</v>
      </c>
      <c r="J135" s="1">
        <f t="shared" si="1"/>
        <v>0</v>
      </c>
    </row>
    <row r="136" spans="2:10">
      <c r="B136" s="136">
        <v>30</v>
      </c>
      <c r="C136" s="136"/>
      <c r="D136" s="146" t="s">
        <v>1104</v>
      </c>
      <c r="E136" s="166">
        <f>IFERROR(_xlfn.XLOOKUP(_xlfn.XLOOKUP(D136,FORM2.4!$B$10:$B$179,FORM2.4!$F$10:$F$179),'TABELAS AUXILIARES'!$E$8:$E$13,'TABELAS AUXILIARES'!$F$8:$F$13), 0)</f>
        <v>0</v>
      </c>
      <c r="F136" s="145"/>
      <c r="G136" s="145"/>
      <c r="H136" s="2">
        <f>_xlfn.XLOOKUP(D136, FORM3GERAL!$C$7:$C$317,FORM3GERAL!$P$7:$P$317)</f>
        <v>0</v>
      </c>
      <c r="I136" s="2" t="str">
        <f ca="1">_xlfn.XLOOKUP(D136, FORM3GERAL!$C$7:$C$317,FORM3GERAL!$L$7:$L$317)</f>
        <v>Atrasado</v>
      </c>
      <c r="J136" s="1">
        <f t="shared" ref="J136:J156" si="2">IF(H136=1,IF(I136="Concluído",1,0),0)</f>
        <v>0</v>
      </c>
    </row>
    <row r="137" spans="2:10">
      <c r="B137" s="136">
        <v>30</v>
      </c>
      <c r="C137" s="136"/>
      <c r="D137" s="146" t="s">
        <v>1106</v>
      </c>
      <c r="E137" s="166">
        <f>IFERROR(_xlfn.XLOOKUP(_xlfn.XLOOKUP(D137,FORM2.4!$B$10:$B$179,FORM2.4!$F$10:$F$179),'TABELAS AUXILIARES'!$E$8:$E$13,'TABELAS AUXILIARES'!$F$8:$F$13), 0)</f>
        <v>0</v>
      </c>
      <c r="F137" s="145"/>
      <c r="G137" s="145"/>
      <c r="H137" s="2">
        <f>_xlfn.XLOOKUP(D137, FORM3GERAL!$C$7:$C$317,FORM3GERAL!$P$7:$P$317)</f>
        <v>0</v>
      </c>
      <c r="I137" s="2" t="str">
        <f ca="1">_xlfn.XLOOKUP(D137, FORM3GERAL!$C$7:$C$317,FORM3GERAL!$L$7:$L$317)</f>
        <v>Atrasado</v>
      </c>
      <c r="J137" s="1">
        <f t="shared" si="2"/>
        <v>0</v>
      </c>
    </row>
    <row r="138" spans="2:10">
      <c r="B138" s="136">
        <v>30</v>
      </c>
      <c r="C138" s="136"/>
      <c r="D138" s="146" t="s">
        <v>1108</v>
      </c>
      <c r="E138" s="166">
        <f>IFERROR(_xlfn.XLOOKUP(_xlfn.XLOOKUP(D138,FORM2.4!$B$10:$B$179,FORM2.4!$F$10:$F$179),'TABELAS AUXILIARES'!$E$8:$E$13,'TABELAS AUXILIARES'!$F$8:$F$13), 0)</f>
        <v>0</v>
      </c>
      <c r="F138" s="145"/>
      <c r="G138" s="145"/>
      <c r="H138" s="2">
        <f>_xlfn.XLOOKUP(D138, FORM3GERAL!$C$7:$C$317,FORM3GERAL!$P$7:$P$317)</f>
        <v>0</v>
      </c>
      <c r="I138" s="2" t="str">
        <f ca="1">_xlfn.XLOOKUP(D138, FORM3GERAL!$C$7:$C$317,FORM3GERAL!$L$7:$L$317)</f>
        <v>Atrasado</v>
      </c>
      <c r="J138" s="1">
        <f t="shared" si="2"/>
        <v>0</v>
      </c>
    </row>
    <row r="139" spans="2:10">
      <c r="B139" s="141">
        <v>31</v>
      </c>
      <c r="C139" s="144" t="str">
        <f>FORM2.4!H153</f>
        <v>Selecione sua Resposta</v>
      </c>
      <c r="D139" s="148" t="s">
        <v>1111</v>
      </c>
      <c r="E139" s="166">
        <f>IFERROR(_xlfn.XLOOKUP(_xlfn.XLOOKUP(D139,FORM2.4!$B$10:$B$179,FORM2.4!$F$10:$F$179),'TABELAS AUXILIARES'!$E$8:$E$13,'TABELAS AUXILIARES'!$F$8:$F$13), 0)</f>
        <v>0</v>
      </c>
      <c r="F139" s="164">
        <f>IFERROR(IF(COUNTIF(E139:E152,"Preencha o campo")&gt;0, "Por favor preencha todas as medidas e controles",(SUMIF(E139:E152,"&gt;=0")/(COUNTA(E139:E152)-COUNTIF(E139:E152,'TABELAS AUXILIARES'!$F$13))/2)*(1+C139*1/5)), 0)</f>
        <v>0</v>
      </c>
      <c r="G139" s="164"/>
      <c r="H139" s="138">
        <f>_xlfn.XLOOKUP(D139, FORM3GERAL!$C$7:$C$317,FORM3GERAL!$P$7:$P$317)</f>
        <v>1</v>
      </c>
      <c r="I139" s="138" t="str">
        <f ca="1">_xlfn.XLOOKUP(D139, FORM3GERAL!$C$7:$C$317,FORM3GERAL!$L$7:$L$317)</f>
        <v>Atrasado</v>
      </c>
      <c r="J139" s="138">
        <f t="shared" ca="1" si="2"/>
        <v>0</v>
      </c>
    </row>
    <row r="140" spans="2:10">
      <c r="B140" s="136">
        <v>31</v>
      </c>
      <c r="D140" s="146" t="s">
        <v>1114</v>
      </c>
      <c r="E140" s="166">
        <f>IFERROR(_xlfn.XLOOKUP(_xlfn.XLOOKUP(D140,FORM2.4!$B$10:$B$179,FORM2.4!$F$10:$F$179),'TABELAS AUXILIARES'!$E$8:$E$13,'TABELAS AUXILIARES'!$F$8:$F$13), 0)</f>
        <v>0</v>
      </c>
      <c r="F140" s="145"/>
      <c r="G140" s="145"/>
      <c r="H140" s="2">
        <f>_xlfn.XLOOKUP(D140, FORM3GERAL!$C$7:$C$317,FORM3GERAL!$P$7:$P$317)</f>
        <v>0</v>
      </c>
      <c r="I140" s="2" t="str">
        <f ca="1">_xlfn.XLOOKUP(D140, FORM3GERAL!$C$7:$C$317,FORM3GERAL!$L$7:$L$317)</f>
        <v>Atrasado</v>
      </c>
      <c r="J140" s="1">
        <f t="shared" si="2"/>
        <v>0</v>
      </c>
    </row>
    <row r="141" spans="2:10">
      <c r="B141" s="136">
        <v>31</v>
      </c>
      <c r="C141" s="136"/>
      <c r="D141" s="146" t="s">
        <v>1116</v>
      </c>
      <c r="E141" s="166">
        <f>IFERROR(_xlfn.XLOOKUP(_xlfn.XLOOKUP(D141,FORM2.4!$B$10:$B$179,FORM2.4!$F$10:$F$179),'TABELAS AUXILIARES'!$E$8:$E$13,'TABELAS AUXILIARES'!$F$8:$F$13), 0)</f>
        <v>0</v>
      </c>
      <c r="F141" s="145"/>
      <c r="G141" s="145"/>
      <c r="H141" s="2">
        <f>_xlfn.XLOOKUP(D141, FORM3GERAL!$C$7:$C$317,FORM3GERAL!$P$7:$P$317)</f>
        <v>1</v>
      </c>
      <c r="I141" s="2" t="str">
        <f ca="1">_xlfn.XLOOKUP(D141, FORM3GERAL!$C$7:$C$317,FORM3GERAL!$L$7:$L$317)</f>
        <v>Atrasado</v>
      </c>
      <c r="J141" s="1">
        <f t="shared" ca="1" si="2"/>
        <v>0</v>
      </c>
    </row>
    <row r="142" spans="2:10">
      <c r="B142" s="136">
        <v>31</v>
      </c>
      <c r="C142" s="136"/>
      <c r="D142" s="146" t="s">
        <v>1118</v>
      </c>
      <c r="E142" s="166">
        <f>IFERROR(_xlfn.XLOOKUP(_xlfn.XLOOKUP(D142,FORM2.4!$B$10:$B$179,FORM2.4!$F$10:$F$179),'TABELAS AUXILIARES'!$E$8:$E$13,'TABELAS AUXILIARES'!$F$8:$F$13), 0)</f>
        <v>0</v>
      </c>
      <c r="F142" s="145"/>
      <c r="G142" s="145"/>
      <c r="H142" s="2">
        <f>_xlfn.XLOOKUP(D142, FORM3GERAL!$C$7:$C$317,FORM3GERAL!$P$7:$P$317)</f>
        <v>1</v>
      </c>
      <c r="I142" s="2" t="str">
        <f ca="1">_xlfn.XLOOKUP(D142, FORM3GERAL!$C$7:$C$317,FORM3GERAL!$L$7:$L$317)</f>
        <v>Atrasado</v>
      </c>
      <c r="J142" s="1">
        <f t="shared" ca="1" si="2"/>
        <v>0</v>
      </c>
    </row>
    <row r="143" spans="2:10">
      <c r="B143" s="136">
        <v>31</v>
      </c>
      <c r="C143" s="136"/>
      <c r="D143" s="146" t="s">
        <v>1120</v>
      </c>
      <c r="E143" s="166">
        <f>IFERROR(_xlfn.XLOOKUP(_xlfn.XLOOKUP(D143,FORM2.4!$B$10:$B$179,FORM2.4!$F$10:$F$179),'TABELAS AUXILIARES'!$E$8:$E$13,'TABELAS AUXILIARES'!$F$8:$F$13), 0)</f>
        <v>0</v>
      </c>
      <c r="F143" s="145"/>
      <c r="G143" s="145"/>
      <c r="H143" s="2">
        <f>_xlfn.XLOOKUP(D143, FORM3GERAL!$C$7:$C$317,FORM3GERAL!$P$7:$P$317)</f>
        <v>0</v>
      </c>
      <c r="I143" s="2" t="str">
        <f ca="1">_xlfn.XLOOKUP(D143, FORM3GERAL!$C$7:$C$317,FORM3GERAL!$L$7:$L$317)</f>
        <v>Atrasado</v>
      </c>
      <c r="J143" s="1">
        <f t="shared" si="2"/>
        <v>0</v>
      </c>
    </row>
    <row r="144" spans="2:10">
      <c r="B144" s="136">
        <v>31</v>
      </c>
      <c r="C144" s="136"/>
      <c r="D144" s="146" t="s">
        <v>1122</v>
      </c>
      <c r="E144" s="166">
        <f>IFERROR(_xlfn.XLOOKUP(_xlfn.XLOOKUP(D144,FORM2.4!$B$10:$B$179,FORM2.4!$F$10:$F$179),'TABELAS AUXILIARES'!$E$8:$E$13,'TABELAS AUXILIARES'!$F$8:$F$13), 0)</f>
        <v>0</v>
      </c>
      <c r="F144" s="145"/>
      <c r="G144" s="145"/>
      <c r="H144" s="2">
        <f>_xlfn.XLOOKUP(D144, FORM3GERAL!$C$7:$C$317,FORM3GERAL!$P$7:$P$317)</f>
        <v>1</v>
      </c>
      <c r="I144" s="2" t="str">
        <f ca="1">_xlfn.XLOOKUP(D144, FORM3GERAL!$C$7:$C$317,FORM3GERAL!$L$7:$L$317)</f>
        <v>Atrasado</v>
      </c>
      <c r="J144" s="1">
        <f t="shared" ca="1" si="2"/>
        <v>0</v>
      </c>
    </row>
    <row r="145" spans="2:10">
      <c r="B145" s="136">
        <v>31</v>
      </c>
      <c r="C145" s="136"/>
      <c r="D145" s="146" t="s">
        <v>1124</v>
      </c>
      <c r="E145" s="166">
        <f>IFERROR(_xlfn.XLOOKUP(_xlfn.XLOOKUP(D145,FORM2.4!$B$10:$B$179,FORM2.4!$F$10:$F$179),'TABELAS AUXILIARES'!$E$8:$E$13,'TABELAS AUXILIARES'!$F$8:$F$13), 0)</f>
        <v>0</v>
      </c>
      <c r="F145" s="145"/>
      <c r="G145" s="145"/>
      <c r="H145" s="2">
        <f>_xlfn.XLOOKUP(D145, FORM3GERAL!$C$7:$C$317,FORM3GERAL!$P$7:$P$317)</f>
        <v>0</v>
      </c>
      <c r="I145" s="2" t="str">
        <f ca="1">_xlfn.XLOOKUP(D145, FORM3GERAL!$C$7:$C$317,FORM3GERAL!$L$7:$L$317)</f>
        <v>Atrasado</v>
      </c>
      <c r="J145" s="1">
        <f t="shared" si="2"/>
        <v>0</v>
      </c>
    </row>
    <row r="146" spans="2:10">
      <c r="B146" s="136">
        <v>31</v>
      </c>
      <c r="C146" s="136"/>
      <c r="D146" s="146" t="s">
        <v>1126</v>
      </c>
      <c r="E146" s="166">
        <f>IFERROR(_xlfn.XLOOKUP(_xlfn.XLOOKUP(D146,FORM2.4!$B$10:$B$179,FORM2.4!$F$10:$F$179),'TABELAS AUXILIARES'!$E$8:$E$13,'TABELAS AUXILIARES'!$F$8:$F$13), 0)</f>
        <v>0</v>
      </c>
      <c r="F146" s="145"/>
      <c r="G146" s="145"/>
      <c r="H146" s="2">
        <f>_xlfn.XLOOKUP(D146, FORM3GERAL!$C$7:$C$317,FORM3GERAL!$P$7:$P$317)</f>
        <v>0</v>
      </c>
      <c r="I146" s="2" t="str">
        <f ca="1">_xlfn.XLOOKUP(D146, FORM3GERAL!$C$7:$C$317,FORM3GERAL!$L$7:$L$317)</f>
        <v>Atrasado</v>
      </c>
      <c r="J146" s="1">
        <f t="shared" si="2"/>
        <v>0</v>
      </c>
    </row>
    <row r="147" spans="2:10">
      <c r="B147" s="136">
        <v>31</v>
      </c>
      <c r="C147" s="136"/>
      <c r="D147" s="146" t="s">
        <v>1128</v>
      </c>
      <c r="E147" s="166">
        <f>IFERROR(_xlfn.XLOOKUP(_xlfn.XLOOKUP(D147,FORM2.4!$B$10:$B$179,FORM2.4!$F$10:$F$179),'TABELAS AUXILIARES'!$E$8:$E$13,'TABELAS AUXILIARES'!$F$8:$F$13), 0)</f>
        <v>0</v>
      </c>
      <c r="F147" s="145"/>
      <c r="G147" s="145"/>
      <c r="H147" s="2">
        <f>_xlfn.XLOOKUP(D147, FORM3GERAL!$C$7:$C$317,FORM3GERAL!$P$7:$P$317)</f>
        <v>1</v>
      </c>
      <c r="I147" s="2" t="str">
        <f ca="1">_xlfn.XLOOKUP(D147, FORM3GERAL!$C$7:$C$317,FORM3GERAL!$L$7:$L$317)</f>
        <v>Atrasado</v>
      </c>
      <c r="J147" s="1">
        <f t="shared" ca="1" si="2"/>
        <v>0</v>
      </c>
    </row>
    <row r="148" spans="2:10">
      <c r="B148" s="136">
        <v>31</v>
      </c>
      <c r="C148" s="136"/>
      <c r="D148" s="146" t="s">
        <v>1130</v>
      </c>
      <c r="E148" s="166">
        <f>IFERROR(_xlfn.XLOOKUP(_xlfn.XLOOKUP(D148,FORM2.4!$B$10:$B$179,FORM2.4!$F$10:$F$179),'TABELAS AUXILIARES'!$E$8:$E$13,'TABELAS AUXILIARES'!$F$8:$F$13), 0)</f>
        <v>0</v>
      </c>
      <c r="F148" s="145"/>
      <c r="G148" s="145"/>
      <c r="H148" s="2">
        <f>_xlfn.XLOOKUP(D148, FORM3GERAL!$C$7:$C$317,FORM3GERAL!$P$7:$P$317)</f>
        <v>1</v>
      </c>
      <c r="I148" s="2" t="str">
        <f ca="1">_xlfn.XLOOKUP(D148, FORM3GERAL!$C$7:$C$317,FORM3GERAL!$L$7:$L$317)</f>
        <v>Atrasado</v>
      </c>
      <c r="J148" s="1">
        <f t="shared" ca="1" si="2"/>
        <v>0</v>
      </c>
    </row>
    <row r="149" spans="2:10">
      <c r="B149" s="136">
        <v>31</v>
      </c>
      <c r="C149" s="136"/>
      <c r="D149" s="146" t="s">
        <v>1132</v>
      </c>
      <c r="E149" s="166">
        <f>IFERROR(_xlfn.XLOOKUP(_xlfn.XLOOKUP(D149,FORM2.4!$B$10:$B$179,FORM2.4!$F$10:$F$179),'TABELAS AUXILIARES'!$E$8:$E$13,'TABELAS AUXILIARES'!$F$8:$F$13), 0)</f>
        <v>0</v>
      </c>
      <c r="F149" s="145"/>
      <c r="G149" s="145"/>
      <c r="H149" s="2">
        <f>_xlfn.XLOOKUP(D149, FORM3GERAL!$C$7:$C$317,FORM3GERAL!$P$7:$P$317)</f>
        <v>1</v>
      </c>
      <c r="I149" s="2" t="str">
        <f ca="1">_xlfn.XLOOKUP(D149, FORM3GERAL!$C$7:$C$317,FORM3GERAL!$L$7:$L$317)</f>
        <v>Atrasado</v>
      </c>
      <c r="J149" s="1">
        <f t="shared" ca="1" si="2"/>
        <v>0</v>
      </c>
    </row>
    <row r="150" spans="2:10">
      <c r="B150" s="136">
        <v>31</v>
      </c>
      <c r="C150" s="136"/>
      <c r="D150" s="146" t="s">
        <v>1134</v>
      </c>
      <c r="E150" s="166">
        <f>IFERROR(_xlfn.XLOOKUP(_xlfn.XLOOKUP(D150,FORM2.4!$B$10:$B$179,FORM2.4!$F$10:$F$179),'TABELAS AUXILIARES'!$E$8:$E$13,'TABELAS AUXILIARES'!$F$8:$F$13), 0)</f>
        <v>0</v>
      </c>
      <c r="F150" s="145"/>
      <c r="G150" s="145"/>
      <c r="H150" s="2">
        <f>_xlfn.XLOOKUP(D150, FORM3GERAL!$C$7:$C$317,FORM3GERAL!$P$7:$P$317)</f>
        <v>0</v>
      </c>
      <c r="I150" s="2" t="str">
        <f ca="1">_xlfn.XLOOKUP(D150, FORM3GERAL!$C$7:$C$317,FORM3GERAL!$L$7:$L$317)</f>
        <v>Atrasado</v>
      </c>
      <c r="J150" s="1">
        <f t="shared" si="2"/>
        <v>0</v>
      </c>
    </row>
    <row r="151" spans="2:10">
      <c r="B151" s="136">
        <v>31</v>
      </c>
      <c r="C151" s="136"/>
      <c r="D151" s="146" t="s">
        <v>1136</v>
      </c>
      <c r="E151" s="166">
        <f>IFERROR(_xlfn.XLOOKUP(_xlfn.XLOOKUP(D151,FORM2.4!$B$10:$B$179,FORM2.4!$F$10:$F$179),'TABELAS AUXILIARES'!$E$8:$E$13,'TABELAS AUXILIARES'!$F$8:$F$13), 0)</f>
        <v>0</v>
      </c>
      <c r="F151" s="145"/>
      <c r="G151" s="145"/>
      <c r="H151" s="2">
        <f>_xlfn.XLOOKUP(D151, FORM3GERAL!$C$7:$C$317,FORM3GERAL!$P$7:$P$317)</f>
        <v>0</v>
      </c>
      <c r="I151" s="2" t="str">
        <f ca="1">_xlfn.XLOOKUP(D151, FORM3GERAL!$C$7:$C$317,FORM3GERAL!$L$7:$L$317)</f>
        <v>Atrasado</v>
      </c>
      <c r="J151" s="1">
        <f t="shared" si="2"/>
        <v>0</v>
      </c>
    </row>
    <row r="152" spans="2:10">
      <c r="B152" s="136">
        <v>31</v>
      </c>
      <c r="C152" s="136"/>
      <c r="D152" s="146" t="s">
        <v>1138</v>
      </c>
      <c r="E152" s="166">
        <f>IFERROR(_xlfn.XLOOKUP(_xlfn.XLOOKUP(D152,FORM2.4!$B$10:$B$179,FORM2.4!$F$10:$F$179),'TABELAS AUXILIARES'!$E$8:$E$13,'TABELAS AUXILIARES'!$F$8:$F$13), 0)</f>
        <v>0</v>
      </c>
      <c r="F152" s="145"/>
      <c r="G152" s="145"/>
      <c r="H152" s="2">
        <f>_xlfn.XLOOKUP(D152, FORM3GERAL!$C$7:$C$317,FORM3GERAL!$P$7:$P$317)</f>
        <v>0</v>
      </c>
      <c r="I152" s="2" t="str">
        <f ca="1">_xlfn.XLOOKUP(D152, FORM3GERAL!$C$7:$C$317,FORM3GERAL!$L$7:$L$317)</f>
        <v>Atrasado</v>
      </c>
      <c r="J152" s="1">
        <f t="shared" si="2"/>
        <v>0</v>
      </c>
    </row>
    <row r="153" spans="2:10">
      <c r="B153" s="136">
        <v>31</v>
      </c>
      <c r="C153" s="136"/>
      <c r="D153" s="146" t="s">
        <v>1140</v>
      </c>
      <c r="E153" s="166">
        <f>IFERROR(_xlfn.XLOOKUP(_xlfn.XLOOKUP(D153,FORM2.4!$B$10:$B$179,FORM2.4!$F$10:$F$179),'TABELAS AUXILIARES'!$E$8:$E$13,'TABELAS AUXILIARES'!$F$8:$F$13), 0)</f>
        <v>0</v>
      </c>
      <c r="F153" s="145"/>
      <c r="G153" s="145"/>
      <c r="H153" s="2">
        <f>_xlfn.XLOOKUP(D153, FORM3GERAL!$C$7:$C$317,FORM3GERAL!$P$7:$P$317)</f>
        <v>1</v>
      </c>
      <c r="I153" s="2" t="str">
        <f ca="1">_xlfn.XLOOKUP(D153, FORM3GERAL!$C$7:$C$317,FORM3GERAL!$L$7:$L$317)</f>
        <v>Atrasado</v>
      </c>
      <c r="J153" s="1">
        <f t="shared" ca="1" si="2"/>
        <v>0</v>
      </c>
    </row>
    <row r="154" spans="2:10">
      <c r="B154" s="136">
        <v>31</v>
      </c>
      <c r="C154" s="136"/>
      <c r="D154" s="146" t="s">
        <v>1142</v>
      </c>
      <c r="E154" s="166">
        <f>IFERROR(_xlfn.XLOOKUP(_xlfn.XLOOKUP(D154,FORM2.4!$B$10:$B$179,FORM2.4!$F$10:$F$179),'TABELAS AUXILIARES'!$E$8:$E$13,'TABELAS AUXILIARES'!$F$8:$F$13), 0)</f>
        <v>0</v>
      </c>
      <c r="F154" s="145"/>
      <c r="G154" s="145"/>
      <c r="H154" s="2">
        <f>_xlfn.XLOOKUP(D154, FORM3GERAL!$C$7:$C$317,FORM3GERAL!$P$7:$P$317)</f>
        <v>0</v>
      </c>
      <c r="I154" s="2" t="str">
        <f ca="1">_xlfn.XLOOKUP(D154, FORM3GERAL!$C$7:$C$317,FORM3GERAL!$L$7:$L$317)</f>
        <v>Atrasado</v>
      </c>
      <c r="J154" s="1">
        <f t="shared" si="2"/>
        <v>0</v>
      </c>
    </row>
    <row r="155" spans="2:10">
      <c r="B155" s="136">
        <v>31</v>
      </c>
      <c r="C155" s="136"/>
      <c r="D155" s="146" t="s">
        <v>1144</v>
      </c>
      <c r="E155" s="166">
        <f>IFERROR(_xlfn.XLOOKUP(_xlfn.XLOOKUP(D155,FORM2.4!$B$10:$B$179,FORM2.4!$F$10:$F$179),'TABELAS AUXILIARES'!$E$8:$E$13,'TABELAS AUXILIARES'!$F$8:$F$13), 0)</f>
        <v>0</v>
      </c>
      <c r="F155" s="145"/>
      <c r="G155" s="145"/>
      <c r="H155" s="2">
        <f>_xlfn.XLOOKUP(D155, FORM3GERAL!$C$7:$C$317,FORM3GERAL!$P$7:$P$317)</f>
        <v>1</v>
      </c>
      <c r="I155" s="2" t="str">
        <f ca="1">_xlfn.XLOOKUP(D155, FORM3GERAL!$C$7:$C$317,FORM3GERAL!$L$7:$L$317)</f>
        <v>Atrasado</v>
      </c>
      <c r="J155" s="1">
        <f t="shared" ca="1" si="2"/>
        <v>0</v>
      </c>
    </row>
    <row r="156" spans="2:10">
      <c r="B156" s="136">
        <v>31</v>
      </c>
      <c r="C156" s="136"/>
      <c r="D156" s="146" t="s">
        <v>1146</v>
      </c>
      <c r="E156" s="166">
        <f>IFERROR(_xlfn.XLOOKUP(_xlfn.XLOOKUP(D156,FORM2.4!$B$10:$B$179,FORM2.4!$F$10:$F$179),'TABELAS AUXILIARES'!$E$8:$E$13,'TABELAS AUXILIARES'!$F$8:$F$13), 0)</f>
        <v>0</v>
      </c>
      <c r="F156" s="145"/>
      <c r="G156" s="145"/>
      <c r="H156" s="2">
        <f>_xlfn.XLOOKUP(D156, FORM3GERAL!$C$7:$C$317,FORM3GERAL!$P$7:$P$317)</f>
        <v>1</v>
      </c>
      <c r="I156" s="2" t="str">
        <f ca="1">_xlfn.XLOOKUP(D156, FORM3GERAL!$C$7:$C$317,FORM3GERAL!$L$7:$L$317)</f>
        <v>Atrasado</v>
      </c>
      <c r="J156" s="1">
        <f t="shared" ca="1" si="2"/>
        <v>0</v>
      </c>
    </row>
    <row r="170" spans="2:5">
      <c r="B170" s="32"/>
      <c r="E170" s="129"/>
    </row>
    <row r="171" spans="2:5">
      <c r="B171" s="32"/>
      <c r="E171" s="129"/>
    </row>
    <row r="172" spans="2:5">
      <c r="B172" s="32"/>
      <c r="E172" s="129"/>
    </row>
    <row r="173" spans="2:5">
      <c r="B173" s="32"/>
      <c r="E173" s="129"/>
    </row>
    <row r="174" spans="2:5">
      <c r="B174" s="32"/>
      <c r="E174" s="129"/>
    </row>
    <row r="175" spans="2:5">
      <c r="B175" s="32"/>
      <c r="E175" s="129"/>
    </row>
    <row r="176" spans="2:5">
      <c r="B176" s="32"/>
      <c r="E176" s="129"/>
    </row>
    <row r="177" spans="2:5">
      <c r="B177" s="32"/>
      <c r="E177" s="129"/>
    </row>
    <row r="178" spans="2:5">
      <c r="B178" s="32"/>
      <c r="E178" s="129"/>
    </row>
    <row r="179" spans="2:5">
      <c r="B179" s="32"/>
      <c r="E179" s="129"/>
    </row>
    <row r="180" spans="2:5">
      <c r="B180" s="32"/>
      <c r="E180" s="129"/>
    </row>
    <row r="181" spans="2:5">
      <c r="B181" s="32"/>
      <c r="E181" s="129"/>
    </row>
    <row r="182" spans="2:5">
      <c r="B182" s="32"/>
      <c r="E182" s="129"/>
    </row>
    <row r="183" spans="2:5">
      <c r="B183" s="32"/>
      <c r="E183" s="129"/>
    </row>
    <row r="184" spans="2:5">
      <c r="B184" s="32"/>
      <c r="E184" s="129"/>
    </row>
    <row r="185" spans="2:5">
      <c r="B185" s="32"/>
      <c r="E185" s="129"/>
    </row>
    <row r="186" spans="2:5">
      <c r="B186" s="32"/>
      <c r="E186" s="129"/>
    </row>
    <row r="187" spans="2:5">
      <c r="B187" s="32"/>
      <c r="E187" s="129"/>
    </row>
    <row r="188" spans="2:5">
      <c r="B188" s="32"/>
      <c r="E188" s="129"/>
    </row>
    <row r="189" spans="2:5">
      <c r="B189" s="32"/>
      <c r="E189" s="129"/>
    </row>
    <row r="190" spans="2:5">
      <c r="B190" s="32"/>
      <c r="E190" s="129"/>
    </row>
    <row r="191" spans="2:5">
      <c r="B191" s="32"/>
      <c r="E191" s="129"/>
    </row>
  </sheetData>
  <sheetProtection algorithmName="SHA-512" hashValue="OFLMH+ziRknWajKWr6pIA0UsKXizQMLH9hpKcwU8pRHwX4oXjMHm6kXdmYMVQWFwwcAeuukGGrLmH/Tk5pSnGA==" saltValue="p8FWaLTuqgPATRlhpnG8VQ==" spinCount="100000" sheet="1" objects="1" scenarios="1"/>
  <mergeCells count="1">
    <mergeCell ref="B4:C4"/>
  </mergeCells>
  <conditionalFormatting sqref="B8:B19">
    <cfRule type="expression" dxfId="8" priority="16">
      <formula>#REF!="TAXA"</formula>
    </cfRule>
  </conditionalFormatting>
  <conditionalFormatting sqref="C16">
    <cfRule type="expression" dxfId="7" priority="17">
      <formula>#REF!="TAXA"</formula>
    </cfRule>
  </conditionalFormatting>
  <conditionalFormatting sqref="D7:D19 B20:D20 B22:B28 C23:D25 D26 C27:D28 B29:D34 C39:D40 F39:G40">
    <cfRule type="expression" dxfId="6" priority="18">
      <formula>#REF!="TAXA"</formula>
    </cfRule>
  </conditionalFormatting>
  <conditionalFormatting sqref="D21:D22">
    <cfRule type="expression" dxfId="5" priority="15">
      <formula>#REF!="TAXA"</formula>
    </cfRule>
  </conditionalFormatting>
  <conditionalFormatting sqref="D35:D38">
    <cfRule type="expression" dxfId="4" priority="14">
      <formula>#REF!="TAXA"</formula>
    </cfRule>
  </conditionalFormatting>
  <conditionalFormatting sqref="D41:D156">
    <cfRule type="expression" dxfId="3" priority="1">
      <formula>#REF!="TAXA"</formula>
    </cfRule>
  </conditionalFormatting>
  <conditionalFormatting sqref="G4">
    <cfRule type="cellIs" dxfId="2" priority="19" operator="greaterThan">
      <formula>0</formula>
    </cfRule>
  </conditionalFormatting>
  <conditionalFormatting sqref="G7:G38">
    <cfRule type="expression" dxfId="1" priority="3">
      <formula>#REF!="TAXA"</formula>
    </cfRule>
  </conditionalFormatting>
  <conditionalFormatting sqref="G41:G156">
    <cfRule type="expression" dxfId="0" priority="2">
      <formula>#REF!="TAXA"</formula>
    </cfRule>
  </conditionalFormatting>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7517C5-A0D6-4EFC-A6E1-FDD8DE7D5155}">
  <sheetPr codeName="Sheet1"/>
  <dimension ref="A1:XFC47"/>
  <sheetViews>
    <sheetView showGridLines="0" showRowColHeaders="0" zoomScale="70" zoomScaleNormal="70" workbookViewId="0">
      <pane ySplit="5" topLeftCell="A6" activePane="bottomLeft" state="frozen"/>
      <selection pane="bottomLeft" activeCell="C8" sqref="C8"/>
    </sheetView>
  </sheetViews>
  <sheetFormatPr defaultColWidth="0" defaultRowHeight="14.4" customHeight="1" zeroHeight="1"/>
  <cols>
    <col min="1" max="1" width="1.88671875" style="2" customWidth="1"/>
    <col min="2" max="2" width="68.44140625" style="2" customWidth="1"/>
    <col min="3" max="3" width="56.44140625" style="2" customWidth="1"/>
    <col min="4" max="4" width="3.44140625" style="2" customWidth="1"/>
    <col min="5" max="5" width="52" style="2" customWidth="1"/>
    <col min="6" max="6" width="56.44140625" style="2" customWidth="1"/>
    <col min="7" max="7" width="4.88671875" style="2" customWidth="1"/>
    <col min="8" max="8" width="183.44140625" style="2" customWidth="1"/>
    <col min="9" max="9" width="49.88671875" style="2" hidden="1" customWidth="1"/>
    <col min="10" max="21" width="8.88671875" style="2" hidden="1" customWidth="1"/>
    <col min="22" max="22" width="3.44140625" style="2" hidden="1" customWidth="1"/>
    <col min="23" max="26" width="0" style="2" hidden="1" customWidth="1"/>
    <col min="27" max="16383" width="8.88671875" style="2" hidden="1"/>
    <col min="16384" max="16384" width="9.88671875" style="2" customWidth="1"/>
  </cols>
  <sheetData>
    <row r="1" spans="1:9" ht="67.349999999999994" customHeight="1">
      <c r="A1" s="1"/>
    </row>
    <row r="2" spans="1:9"/>
    <row r="3" spans="1:9"/>
    <row r="4" spans="1:9"/>
    <row r="5" spans="1:9" s="3" customFormat="1" ht="20.399999999999999" customHeight="1">
      <c r="E5" s="4" t="s">
        <v>269</v>
      </c>
    </row>
    <row r="6" spans="1:9" customFormat="1" ht="4.95" customHeight="1">
      <c r="B6" s="19"/>
      <c r="C6" s="344"/>
      <c r="D6" s="345"/>
      <c r="E6" s="345"/>
      <c r="F6" s="345"/>
      <c r="G6" s="7"/>
      <c r="H6" s="8"/>
    </row>
    <row r="7" spans="1:9" customFormat="1" ht="18.899999999999999" customHeight="1" thickBot="1">
      <c r="B7" s="9"/>
      <c r="C7" s="9"/>
      <c r="D7" s="10"/>
      <c r="E7" s="9"/>
      <c r="F7" s="9"/>
      <c r="G7" s="8"/>
      <c r="H7" s="9"/>
      <c r="I7" s="11"/>
    </row>
    <row r="8" spans="1:9" customFormat="1" ht="35.1" customHeight="1" thickBot="1">
      <c r="B8" s="12" t="s">
        <v>270</v>
      </c>
      <c r="C8" s="6" t="s">
        <v>271</v>
      </c>
      <c r="D8" s="10"/>
      <c r="E8" s="5" t="s">
        <v>272</v>
      </c>
      <c r="F8" s="13" t="s">
        <v>273</v>
      </c>
      <c r="G8" s="8"/>
      <c r="H8" s="8"/>
    </row>
    <row r="9" spans="1:9" customFormat="1" ht="3.6" customHeight="1" thickBot="1">
      <c r="B9" s="11"/>
      <c r="C9" s="9"/>
      <c r="D9" s="10"/>
      <c r="E9" s="14"/>
      <c r="F9" s="8"/>
      <c r="G9" s="8"/>
      <c r="H9" s="8"/>
    </row>
    <row r="10" spans="1:9" customFormat="1" ht="35.1" customHeight="1" thickBot="1">
      <c r="B10" s="12" t="s">
        <v>274</v>
      </c>
      <c r="C10" s="15" t="s">
        <v>275</v>
      </c>
      <c r="D10" s="8"/>
      <c r="E10" s="5" t="s">
        <v>274</v>
      </c>
      <c r="F10" s="15" t="s">
        <v>275</v>
      </c>
      <c r="G10" s="8"/>
      <c r="H10" s="8"/>
    </row>
    <row r="11" spans="1:9" customFormat="1" ht="35.1" customHeight="1" thickBot="1">
      <c r="B11" s="16"/>
      <c r="C11" s="16"/>
      <c r="D11" s="10"/>
      <c r="E11" s="16"/>
      <c r="F11" s="17"/>
      <c r="G11" s="8"/>
      <c r="H11" s="16"/>
      <c r="I11" s="18"/>
    </row>
    <row r="12" spans="1:9" customFormat="1" ht="35.1" customHeight="1" thickBot="1">
      <c r="B12" s="5" t="s">
        <v>276</v>
      </c>
      <c r="C12" s="13" t="s">
        <v>277</v>
      </c>
      <c r="D12" s="10"/>
      <c r="E12" s="5" t="s">
        <v>278</v>
      </c>
      <c r="F12" s="13" t="s">
        <v>279</v>
      </c>
      <c r="G12" s="8"/>
      <c r="H12" s="16"/>
      <c r="I12" s="18"/>
    </row>
    <row r="13" spans="1:9" customFormat="1" ht="3.9" customHeight="1" thickBot="1">
      <c r="B13" s="19"/>
      <c r="C13" s="20"/>
      <c r="D13" s="10"/>
      <c r="E13" s="16"/>
      <c r="F13" s="20"/>
      <c r="G13" s="8"/>
      <c r="H13" s="16"/>
      <c r="I13" s="18"/>
    </row>
    <row r="14" spans="1:9" customFormat="1" ht="35.1" customHeight="1" thickBot="1">
      <c r="B14" s="5" t="s">
        <v>274</v>
      </c>
      <c r="C14" s="15" t="s">
        <v>275</v>
      </c>
      <c r="D14" s="10"/>
      <c r="E14" s="5" t="s">
        <v>274</v>
      </c>
      <c r="F14" s="15" t="s">
        <v>275</v>
      </c>
      <c r="G14" s="8"/>
      <c r="H14" s="8"/>
    </row>
    <row r="15" spans="1:9" customFormat="1" ht="18.899999999999999" customHeight="1" thickBot="1">
      <c r="B15" s="9"/>
      <c r="C15" s="9"/>
      <c r="D15" s="10"/>
      <c r="E15" s="10"/>
      <c r="F15" s="8"/>
      <c r="G15" s="8"/>
      <c r="H15" s="8"/>
    </row>
    <row r="16" spans="1:9" ht="35.1" customHeight="1" thickBot="1">
      <c r="B16" s="346" t="s">
        <v>280</v>
      </c>
      <c r="C16" s="347"/>
      <c r="D16" s="21"/>
      <c r="E16" s="348" t="s">
        <v>281</v>
      </c>
      <c r="F16" s="349"/>
      <c r="G16" s="22"/>
      <c r="H16" s="22"/>
    </row>
    <row r="17" spans="2:8" ht="39.6" customHeight="1" thickBot="1">
      <c r="B17" s="5" t="s">
        <v>282</v>
      </c>
      <c r="C17" s="13" t="s">
        <v>283</v>
      </c>
      <c r="D17" s="21"/>
      <c r="E17" s="23" t="s">
        <v>284</v>
      </c>
      <c r="F17" s="24"/>
      <c r="G17" s="22"/>
      <c r="H17" s="22"/>
    </row>
    <row r="18" spans="2:8" ht="38.1" customHeight="1" thickBot="1">
      <c r="B18" s="25" t="s">
        <v>285</v>
      </c>
      <c r="C18" s="26" t="s">
        <v>283</v>
      </c>
      <c r="D18" s="21"/>
      <c r="E18" s="23" t="s">
        <v>286</v>
      </c>
      <c r="F18" s="24"/>
      <c r="G18" s="22"/>
      <c r="H18" s="22"/>
    </row>
    <row r="19" spans="2:8" ht="39.6" customHeight="1" thickBot="1">
      <c r="B19" s="27"/>
      <c r="C19" s="27"/>
      <c r="D19" s="21"/>
      <c r="E19" s="23" t="s">
        <v>287</v>
      </c>
      <c r="F19" s="28"/>
      <c r="G19" s="22"/>
      <c r="H19" s="22"/>
    </row>
    <row r="20" spans="2:8" ht="15" thickBot="1"/>
    <row r="21" spans="2:8" ht="47.1" customHeight="1" thickBot="1">
      <c r="B21" s="350" t="s">
        <v>288</v>
      </c>
      <c r="C21" s="351"/>
      <c r="E21" s="348" t="s">
        <v>289</v>
      </c>
      <c r="F21" s="349"/>
    </row>
    <row r="22" spans="2:8" ht="48.6" customHeight="1" thickBot="1">
      <c r="B22" s="29" t="s">
        <v>290</v>
      </c>
      <c r="C22" s="29" t="s">
        <v>291</v>
      </c>
      <c r="E22" s="23" t="s">
        <v>292</v>
      </c>
      <c r="F22" s="30"/>
    </row>
    <row r="23" spans="2:8" s="8" customFormat="1" ht="16.350000000000001" customHeight="1" thickBot="1">
      <c r="B23" s="9" t="s">
        <v>293</v>
      </c>
      <c r="C23" s="9" t="s">
        <v>294</v>
      </c>
      <c r="E23" s="339" t="s">
        <v>295</v>
      </c>
      <c r="F23" s="341"/>
    </row>
    <row r="24" spans="2:8" s="8" customFormat="1" ht="14.4" customHeight="1" thickBot="1">
      <c r="B24" s="31" t="s">
        <v>296</v>
      </c>
      <c r="C24" s="31" t="s">
        <v>297</v>
      </c>
      <c r="E24" s="340"/>
      <c r="F24" s="342"/>
    </row>
    <row r="25" spans="2:8" s="8" customFormat="1" ht="18.600000000000001" thickBot="1">
      <c r="B25" s="9" t="s">
        <v>298</v>
      </c>
      <c r="C25" s="9" t="s">
        <v>299</v>
      </c>
      <c r="E25" s="340"/>
      <c r="F25" s="343"/>
    </row>
    <row r="26" spans="2:8" s="8" customFormat="1" ht="18.600000000000001" thickBot="1">
      <c r="B26" s="31" t="s">
        <v>300</v>
      </c>
      <c r="C26" s="31" t="s">
        <v>301</v>
      </c>
    </row>
    <row r="27" spans="2:8" s="8" customFormat="1" ht="18.600000000000001" thickBot="1">
      <c r="B27" s="9" t="s">
        <v>302</v>
      </c>
      <c r="C27" s="9" t="s">
        <v>303</v>
      </c>
    </row>
    <row r="28" spans="2:8" s="8" customFormat="1" ht="18.600000000000001" thickBot="1">
      <c r="B28" s="31"/>
      <c r="C28" s="31"/>
    </row>
    <row r="29" spans="2:8" s="8" customFormat="1" ht="18.600000000000001" thickBot="1">
      <c r="B29" s="9"/>
      <c r="C29" s="9"/>
    </row>
    <row r="30" spans="2:8" s="8" customFormat="1" ht="18.600000000000001" thickBot="1">
      <c r="B30" s="31"/>
      <c r="C30" s="31"/>
    </row>
    <row r="31" spans="2:8" s="8" customFormat="1" ht="18.600000000000001" thickBot="1">
      <c r="B31" s="9"/>
      <c r="C31" s="9"/>
    </row>
    <row r="32" spans="2:8" s="8" customFormat="1" ht="18.600000000000001" thickBot="1">
      <c r="B32" s="31"/>
      <c r="C32" s="31"/>
    </row>
    <row r="33" spans="2:3" s="8" customFormat="1" ht="18.600000000000001" thickBot="1">
      <c r="B33" s="9"/>
      <c r="C33" s="9"/>
    </row>
    <row r="34" spans="2:3" s="8" customFormat="1" ht="18.600000000000001" thickBot="1">
      <c r="B34" s="31"/>
      <c r="C34" s="31"/>
    </row>
    <row r="35" spans="2:3" s="8" customFormat="1" ht="18.600000000000001" thickBot="1">
      <c r="B35" s="9"/>
      <c r="C35" s="9"/>
    </row>
    <row r="36" spans="2:3" s="8" customFormat="1" ht="18.600000000000001" thickBot="1">
      <c r="B36" s="31"/>
      <c r="C36" s="31"/>
    </row>
    <row r="37" spans="2:3" s="8" customFormat="1" ht="18.600000000000001" thickBot="1">
      <c r="B37" s="9"/>
      <c r="C37" s="9"/>
    </row>
    <row r="38" spans="2:3" s="8" customFormat="1" ht="18.600000000000001" thickBot="1">
      <c r="B38" s="31"/>
      <c r="C38" s="31"/>
    </row>
    <row r="39" spans="2:3" s="8" customFormat="1" ht="18.600000000000001" thickBot="1">
      <c r="B39" s="9"/>
      <c r="C39" s="9"/>
    </row>
    <row r="40" spans="2:3" s="8" customFormat="1" ht="18.600000000000001" thickBot="1">
      <c r="B40" s="31"/>
      <c r="C40" s="31"/>
    </row>
    <row r="41" spans="2:3" s="8" customFormat="1" ht="18.600000000000001" thickBot="1">
      <c r="B41" s="9"/>
      <c r="C41" s="9"/>
    </row>
    <row r="42" spans="2:3" s="8" customFormat="1" ht="18.600000000000001" thickBot="1">
      <c r="B42" s="31"/>
      <c r="C42" s="31"/>
    </row>
    <row r="43" spans="2:3" s="8" customFormat="1" ht="18.600000000000001" thickBot="1">
      <c r="B43" s="9"/>
      <c r="C43" s="9"/>
    </row>
    <row r="44" spans="2:3" s="8" customFormat="1" ht="18.600000000000001" thickBot="1">
      <c r="B44" s="31"/>
      <c r="C44" s="31"/>
    </row>
    <row r="45" spans="2:3" s="8" customFormat="1" ht="18">
      <c r="B45" s="9"/>
      <c r="C45" s="9"/>
    </row>
    <row r="46" spans="2:3" s="8" customFormat="1"/>
    <row r="47" spans="2:3" s="8" customFormat="1"/>
  </sheetData>
  <sheetProtection algorithmName="SHA-512" hashValue="coEhmc/zXTXLAYf2M4YPgMnsuHAf/8MI9Ev+yd4wwBalRnnX4aGyND5TDblLU3Yt6Ixf1nl+TeK6w0CMFalUUw==" saltValue="S6zFtqaTiL4LtixENba6aQ==" spinCount="100000" sheet="1" objects="1" scenarios="1"/>
  <mergeCells count="7">
    <mergeCell ref="E23:E25"/>
    <mergeCell ref="F23:F25"/>
    <mergeCell ref="C6:F6"/>
    <mergeCell ref="B16:C16"/>
    <mergeCell ref="E16:F16"/>
    <mergeCell ref="B21:C21"/>
    <mergeCell ref="E21:F21"/>
  </mergeCells>
  <dataValidations disablePrompts="1" count="1">
    <dataValidation type="date" allowBlank="1" showInputMessage="1" showErrorMessage="1" errorTitle="Data Incorreta" error="Por favor,colocar data no formato DD/MM/AAAA" sqref="I11:I13 F19" xr:uid="{13711EFB-77CE-438B-B281-E491E42B52E0}">
      <formula1>1</formula1>
      <formula2>767011</formula2>
    </dataValidation>
  </dataValidations>
  <hyperlinks>
    <hyperlink ref="C10" r:id="rId1" xr:uid="{932985B5-5416-4605-84AB-CF828AF5070D}"/>
    <hyperlink ref="F10" r:id="rId2" xr:uid="{862DE636-BB3F-4C84-8AD1-B426FB62A89E}"/>
    <hyperlink ref="C14" r:id="rId3" display="Nome_Responsável@gmail.com" xr:uid="{DE25C571-4CE6-425A-905B-2EA8FF6877FF}"/>
    <hyperlink ref="F14" r:id="rId4" xr:uid="{2B043951-88B8-4674-8969-475BA4235A10}"/>
  </hyperlinks>
  <pageMargins left="0.511811024" right="0.511811024" top="0.78740157499999996" bottom="0.78740157499999996" header="0.31496062000000002" footer="0.31496062000000002"/>
  <pageSetup paperSize="9" orientation="portrait" r:id="rId5"/>
  <drawing r:id="rId6"/>
  <legacyDrawing r:id="rId7"/>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62AAF7-2156-4DFC-9624-71756751D829}">
  <sheetPr codeName="Sheet21"/>
  <dimension ref="A6:H48"/>
  <sheetViews>
    <sheetView showGridLines="0" topLeftCell="A13" zoomScale="70" zoomScaleNormal="70" workbookViewId="0">
      <selection activeCell="F16" sqref="F16"/>
    </sheetView>
  </sheetViews>
  <sheetFormatPr defaultColWidth="8.88671875" defaultRowHeight="14.4"/>
  <cols>
    <col min="1" max="1" width="8.88671875" style="2"/>
    <col min="2" max="2" width="4.44140625" style="2" customWidth="1"/>
    <col min="3" max="3" width="3.44140625" style="2" customWidth="1"/>
    <col min="4" max="4" width="15.109375" style="2" customWidth="1"/>
    <col min="5" max="5" width="75" style="2" customWidth="1"/>
    <col min="6" max="6" width="49.88671875" style="2" customWidth="1"/>
    <col min="7" max="7" width="43" style="2" bestFit="1" customWidth="1"/>
    <col min="8" max="8" width="47.5546875" style="2" customWidth="1"/>
    <col min="9" max="16384" width="8.88671875" style="2"/>
  </cols>
  <sheetData>
    <row r="6" spans="4:8" ht="15" thickBot="1"/>
    <row r="7" spans="4:8" ht="28.2" customHeight="1" thickBot="1">
      <c r="D7" s="167" t="s">
        <v>1148</v>
      </c>
      <c r="E7" s="167" t="s">
        <v>1149</v>
      </c>
      <c r="F7" s="167" t="s">
        <v>1690</v>
      </c>
      <c r="G7" s="397" t="str" cm="1">
        <f t="array" ref="G7">IFERROR(_xlfn.IFS(F8&lt;0.295,'TABELAS AUXILIARES'!O8,F8 &lt;0.495,'TABELAS AUXILIARES'!O9,F8 &lt; 0.695,'TABELAS AUXILIARES'!O10,F8 &lt; 0.895,'TABELAS AUXILIARES'!O11,F8 &lt;= 1,'TABELAS AUXILIARES'!O12),"Por favor preencha todos os campos")</f>
        <v>Por favor preencha todos os campos</v>
      </c>
    </row>
    <row r="8" spans="4:8" ht="31.8" thickBot="1">
      <c r="D8" s="168">
        <v>0</v>
      </c>
      <c r="E8" s="169" t="s">
        <v>1151</v>
      </c>
      <c r="F8" s="170" t="str">
        <f>LOGICA_CONTROLE_0!E4</f>
        <v>0,00 (Por favor preencha todas as medidas e controles)</v>
      </c>
      <c r="G8" s="398"/>
    </row>
    <row r="9" spans="4:8" ht="17.399999999999999">
      <c r="D9" s="399"/>
      <c r="E9" s="400"/>
      <c r="F9" s="400"/>
      <c r="G9" s="400"/>
      <c r="H9" s="158"/>
    </row>
    <row r="10" spans="4:8" ht="36.75" customHeight="1" thickBot="1">
      <c r="D10" s="171" t="s">
        <v>1152</v>
      </c>
      <c r="E10" s="401" t="str">
        <f>LOGICA_ISEG!G7</f>
        <v>0,00 (Por favor preencha todas as medidas e controles)</v>
      </c>
      <c r="F10" s="402"/>
      <c r="G10" s="172" t="str" cm="1">
        <f t="array" ref="G10">IFERROR(_xlfn.IFS(E10&lt;0.295,'TABELAS AUXILIARES'!O8,E10 &lt;0.495,'TABELAS AUXILIARES'!O9,E10 &lt; 0.695,'TABELAS AUXILIARES'!O10,E10 &lt; 0.895,'TABELAS AUXILIARES'!O11,E10 &lt;= 1,'TABELAS AUXILIARES'!O12), "Por favor preencha todos os campos")</f>
        <v>Por favor preencha todos os campos</v>
      </c>
    </row>
    <row r="11" spans="4:8" ht="32.4" thickTop="1" thickBot="1">
      <c r="D11" s="173" t="s">
        <v>1148</v>
      </c>
      <c r="E11" s="173" t="s">
        <v>1149</v>
      </c>
      <c r="F11" s="173" t="s">
        <v>1711</v>
      </c>
      <c r="G11" s="174"/>
    </row>
    <row r="12" spans="4:8" ht="31.8" thickTop="1">
      <c r="D12" s="175">
        <v>1</v>
      </c>
      <c r="E12" s="176" t="s">
        <v>347</v>
      </c>
      <c r="F12" s="177" t="str">
        <f>LOGICA_ISEG!F7</f>
        <v>Por favor preencha todas as medidas e controles</v>
      </c>
      <c r="G12" s="175" t="str" cm="1">
        <f t="array" ref="G12">_xlfn.IFNA(_xlfn.IFS(F12&lt;0.295,'TABELAS AUXILIARES'!$O$8,F12 &lt;0.495,'TABELAS AUXILIARES'!$O$9,F12 &lt; 0.695,'TABELAS AUXILIARES'!$O$10,F12 &lt; 0.895,'TABELAS AUXILIARES'!$O$11,F12 &lt;= 1,'TABELAS AUXILIARES'!$O$12,F12=LISTA_GERAL!$A$2," "),"Preencha todas as medidas e controles")</f>
        <v>Preencha todas as medidas e controles</v>
      </c>
      <c r="H12" s="176" t="str">
        <f>IF(OR(F12="Por favor preencha todas as medidas e controles",G12="Por favor preencha todas as medidas e controles"),"Por favor preencha todas as medidas e controles",_xlfn.CONCAT(G12, " ", F12))</f>
        <v>Por favor preencha todas as medidas e controles</v>
      </c>
    </row>
    <row r="13" spans="4:8" ht="31.2">
      <c r="D13" s="178">
        <v>2</v>
      </c>
      <c r="E13" s="178" t="s">
        <v>369</v>
      </c>
      <c r="F13" s="179" t="str">
        <f>LOGICA_ISEG!F12</f>
        <v>Por favor preencha todas as medidas e controles</v>
      </c>
      <c r="G13" s="175" t="str" cm="1">
        <f t="array" ref="G13">_xlfn.IFNA(_xlfn.IFS(F13&lt;0.295,'TABELAS AUXILIARES'!$O$8,F13 &lt;0.495,'TABELAS AUXILIARES'!$O$9,F13 &lt; 0.695,'TABELAS AUXILIARES'!$O$10,F13 &lt; 0.895,'TABELAS AUXILIARES'!$O$11,F13 &lt;= 1,'TABELAS AUXILIARES'!$O$12,F13=LISTA_GERAL!$A$2," "),"Preencha todas as medidas e controles")</f>
        <v>Preencha todas as medidas e controles</v>
      </c>
      <c r="H13" s="176" t="str">
        <f t="shared" ref="H13:H29" si="0">IF(OR(F13="Por favor preencha todas as medidas e controles",G13="Por favor preencha todas as medidas e controles"),"Por favor preencha todas as medidas e controles",_xlfn.CONCAT(G13, " ", F13))</f>
        <v>Por favor preencha todas as medidas e controles</v>
      </c>
    </row>
    <row r="14" spans="4:8" ht="31.2">
      <c r="D14" s="175">
        <v>3</v>
      </c>
      <c r="E14" s="176" t="s">
        <v>391</v>
      </c>
      <c r="F14" s="177" t="str">
        <f>LOGICA_ISEG!F19</f>
        <v>Por favor preencha todas as medidas e controles</v>
      </c>
      <c r="G14" s="175" t="str" cm="1">
        <f t="array" ref="G14">_xlfn.IFNA(_xlfn.IFS(F14&lt;0.295,'TABELAS AUXILIARES'!$O$8,F14 &lt;0.495,'TABELAS AUXILIARES'!$O$9,F14 &lt; 0.695,'TABELAS AUXILIARES'!$O$10,F14 &lt; 0.895,'TABELAS AUXILIARES'!$O$11,F14 &lt;= 1,'TABELAS AUXILIARES'!$O$12,F14=LISTA_GERAL!$A$2," "),"Preencha todas as medidas e controles")</f>
        <v>Preencha todas as medidas e controles</v>
      </c>
      <c r="H14" s="176" t="str">
        <f t="shared" si="0"/>
        <v>Por favor preencha todas as medidas e controles</v>
      </c>
    </row>
    <row r="15" spans="4:8" ht="31.2">
      <c r="D15" s="178">
        <v>4</v>
      </c>
      <c r="E15" s="178" t="s">
        <v>432</v>
      </c>
      <c r="F15" s="179" t="str">
        <f>LOGICA_ISEG!F33</f>
        <v>Por favor preencha todas as medidas e controles</v>
      </c>
      <c r="G15" s="175" t="str" cm="1">
        <f t="array" ref="G15">_xlfn.IFNA(_xlfn.IFS(F15&lt;0.295,'TABELAS AUXILIARES'!$O$8,F15 &lt;0.495,'TABELAS AUXILIARES'!$O$9,F15 &lt; 0.695,'TABELAS AUXILIARES'!$O$10,F15 &lt; 0.895,'TABELAS AUXILIARES'!$O$11,F15 &lt;= 1,'TABELAS AUXILIARES'!$O$12,F15=LISTA_GERAL!$A$2," "),"Preencha todas as medidas e controles")</f>
        <v>Preencha todas as medidas e controles</v>
      </c>
      <c r="H15" s="176" t="str">
        <f t="shared" si="0"/>
        <v>Por favor preencha todas as medidas e controles</v>
      </c>
    </row>
    <row r="16" spans="4:8" ht="31.2">
      <c r="D16" s="175">
        <v>5</v>
      </c>
      <c r="E16" s="176" t="s">
        <v>1154</v>
      </c>
      <c r="F16" s="177" t="str">
        <f>LOGICA_ISEG!F45</f>
        <v>Por favor preencha todas as medidas e controles</v>
      </c>
      <c r="G16" s="175" t="str" cm="1">
        <f t="array" ref="G16">_xlfn.IFNA(_xlfn.IFS(F16&lt;0.295,'TABELAS AUXILIARES'!$O$8,F16 &lt;0.495,'TABELAS AUXILIARES'!$O$9,F16 &lt; 0.695,'TABELAS AUXILIARES'!$O$10,F16 &lt; 0.895,'TABELAS AUXILIARES'!$O$11,F16 &lt;= 1,'TABELAS AUXILIARES'!$O$12,F16=LISTA_GERAL!$A$2," "),"Preencha todas as medidas e controles")</f>
        <v>Preencha todas as medidas e controles</v>
      </c>
      <c r="H16" s="176" t="str">
        <f t="shared" si="0"/>
        <v>Por favor preencha todas as medidas e controles</v>
      </c>
    </row>
    <row r="17" spans="1:8" ht="31.2">
      <c r="D17" s="178">
        <v>6</v>
      </c>
      <c r="E17" s="178" t="s">
        <v>1155</v>
      </c>
      <c r="F17" s="179" t="str">
        <f>LOGICA_ISEG!F51</f>
        <v>Por favor preencha todas as medidas e controles</v>
      </c>
      <c r="G17" s="175" t="str" cm="1">
        <f t="array" ref="G17">_xlfn.IFNA(_xlfn.IFS(F17&lt;0.295,'TABELAS AUXILIARES'!$O$8,F17 &lt;0.495,'TABELAS AUXILIARES'!$O$9,F17 &lt; 0.695,'TABELAS AUXILIARES'!$O$10,F17 &lt; 0.895,'TABELAS AUXILIARES'!$O$11,F17 &lt;= 1,'TABELAS AUXILIARES'!$O$12,F17=LISTA_GERAL!$A$2," "),"Preencha todas as medidas e controles")</f>
        <v>Preencha todas as medidas e controles</v>
      </c>
      <c r="H17" s="176" t="str">
        <f t="shared" si="0"/>
        <v>Por favor preencha todas as medidas e controles</v>
      </c>
    </row>
    <row r="18" spans="1:8" ht="31.2">
      <c r="D18" s="175">
        <v>7</v>
      </c>
      <c r="E18" s="176" t="s">
        <v>1156</v>
      </c>
      <c r="F18" s="177" t="str">
        <f>LOGICA_ISEG!F59</f>
        <v>Por favor preencha todas as medidas e controles</v>
      </c>
      <c r="G18" s="175" t="str" cm="1">
        <f t="array" ref="G18">_xlfn.IFNA(_xlfn.IFS(F18&lt;0.295,'TABELAS AUXILIARES'!$O$8,F18 &lt;0.495,'TABELAS AUXILIARES'!$O$9,F18 &lt; 0.695,'TABELAS AUXILIARES'!$O$10,F18 &lt; 0.895,'TABELAS AUXILIARES'!$O$11,F18 &lt;= 1,'TABELAS AUXILIARES'!$O$12,F18=LISTA_GERAL!$A$2," "),"Preencha todas as medidas e controles")</f>
        <v>Preencha todas as medidas e controles</v>
      </c>
      <c r="H18" s="176" t="str">
        <f t="shared" si="0"/>
        <v>Por favor preencha todas as medidas e controles</v>
      </c>
    </row>
    <row r="19" spans="1:8" ht="31.2">
      <c r="D19" s="178">
        <v>8</v>
      </c>
      <c r="E19" s="178" t="s">
        <v>531</v>
      </c>
      <c r="F19" s="179" t="str">
        <f>LOGICA_ISEG!F66</f>
        <v>Por favor preencha todas as medidas e controles</v>
      </c>
      <c r="G19" s="175" t="str" cm="1">
        <f t="array" ref="G19">_xlfn.IFNA(_xlfn.IFS(F19&lt;0.295,'TABELAS AUXILIARES'!$O$8,F19 &lt;0.495,'TABELAS AUXILIARES'!$O$9,F19 &lt; 0.695,'TABELAS AUXILIARES'!$O$10,F19 &lt; 0.895,'TABELAS AUXILIARES'!$O$11,F19 &lt;= 1,'TABELAS AUXILIARES'!$O$12,F19=LISTA_GERAL!$A$2," "),"Preencha todas as medidas e controles")</f>
        <v>Preencha todas as medidas e controles</v>
      </c>
      <c r="H19" s="176" t="str">
        <f t="shared" si="0"/>
        <v>Por favor preencha todas as medidas e controles</v>
      </c>
    </row>
    <row r="20" spans="1:8" ht="31.2">
      <c r="D20" s="175">
        <v>9</v>
      </c>
      <c r="E20" s="176" t="s">
        <v>568</v>
      </c>
      <c r="F20" s="177" t="str">
        <f>LOGICA_ISEG!F78</f>
        <v>Por favor preencha todas as medidas e controles</v>
      </c>
      <c r="G20" s="175" t="str" cm="1">
        <f t="array" ref="G20">_xlfn.IFNA(_xlfn.IFS(F20&lt;0.295,'TABELAS AUXILIARES'!$O$8,F20 &lt;0.495,'TABELAS AUXILIARES'!$O$9,F20 &lt; 0.695,'TABELAS AUXILIARES'!$O$10,F20 &lt; 0.895,'TABELAS AUXILIARES'!$O$11,F20 &lt;= 1,'TABELAS AUXILIARES'!$O$12,F20=LISTA_GERAL!$A$2," "),"Preencha todas as medidas e controles")</f>
        <v>Preencha todas as medidas e controles</v>
      </c>
      <c r="H20" s="176" t="str">
        <f t="shared" si="0"/>
        <v>Por favor preencha todas as medidas e controles</v>
      </c>
    </row>
    <row r="21" spans="1:8" ht="31.2">
      <c r="D21" s="178">
        <v>10</v>
      </c>
      <c r="E21" s="178" t="s">
        <v>590</v>
      </c>
      <c r="F21" s="179" t="str">
        <f>LOGICA_ISEG!F85</f>
        <v>Por favor preencha todas as medidas e controles</v>
      </c>
      <c r="G21" s="175" t="str" cm="1">
        <f t="array" ref="G21">_xlfn.IFNA(_xlfn.IFS(F21&lt;0.295,'TABELAS AUXILIARES'!$O$8,F21 &lt;0.495,'TABELAS AUXILIARES'!$O$9,F21 &lt; 0.695,'TABELAS AUXILIARES'!$O$10,F21 &lt; 0.895,'TABELAS AUXILIARES'!$O$11,F21 &lt;= 1,'TABELAS AUXILIARES'!$O$12,F21=LISTA_GERAL!$A$2," "),"Preencha todas as medidas e controles")</f>
        <v>Preencha todas as medidas e controles</v>
      </c>
      <c r="H21" s="176" t="str">
        <f t="shared" si="0"/>
        <v>Por favor preencha todas as medidas e controles</v>
      </c>
    </row>
    <row r="22" spans="1:8" ht="31.2">
      <c r="D22" s="175">
        <v>11</v>
      </c>
      <c r="E22" s="176" t="s">
        <v>612</v>
      </c>
      <c r="F22" s="177" t="str">
        <f>LOGICA_ISEG!F92</f>
        <v>Por favor preencha todas as medidas e controles</v>
      </c>
      <c r="G22" s="175" t="str" cm="1">
        <f t="array" ref="G22">_xlfn.IFNA(_xlfn.IFS(F22&lt;0.295,'TABELAS AUXILIARES'!$O$8,F22 &lt;0.495,'TABELAS AUXILIARES'!$O$9,F22 &lt; 0.695,'TABELAS AUXILIARES'!$O$10,F22 &lt; 0.895,'TABELAS AUXILIARES'!$O$11,F22 &lt;= 1,'TABELAS AUXILIARES'!$O$12,F22=LISTA_GERAL!$A$2," "),"Preencha todas as medidas e controles")</f>
        <v>Preencha todas as medidas e controles</v>
      </c>
      <c r="H22" s="176" t="str">
        <f t="shared" si="0"/>
        <v>Por favor preencha todas as medidas e controles</v>
      </c>
    </row>
    <row r="23" spans="1:8" ht="31.2">
      <c r="D23" s="178">
        <v>12</v>
      </c>
      <c r="E23" s="178" t="s">
        <v>1157</v>
      </c>
      <c r="F23" s="179" t="str">
        <f>LOGICA_ISEG!F97</f>
        <v>Por favor preencha todas as medidas e controles</v>
      </c>
      <c r="G23" s="175" t="str" cm="1">
        <f t="array" ref="G23">_xlfn.IFNA(_xlfn.IFS(F23&lt;0.295,'TABELAS AUXILIARES'!$O$8,F23 &lt;0.495,'TABELAS AUXILIARES'!$O$9,F23 &lt; 0.695,'TABELAS AUXILIARES'!$O$10,F23 &lt; 0.895,'TABELAS AUXILIARES'!$O$11,F23 &lt;= 1,'TABELAS AUXILIARES'!$O$12,F23=LISTA_GERAL!$A$2," "),"Preencha todas as medidas e controles")</f>
        <v>Preencha todas as medidas e controles</v>
      </c>
      <c r="H23" s="176" t="str">
        <f t="shared" si="0"/>
        <v>Por favor preencha todas as medidas e controles</v>
      </c>
    </row>
    <row r="24" spans="1:8" ht="31.2">
      <c r="D24" s="175">
        <v>13</v>
      </c>
      <c r="E24" s="176" t="s">
        <v>654</v>
      </c>
      <c r="F24" s="177" t="str">
        <f>LOGICA_ISEG!F105</f>
        <v>Por favor preencha todas as medidas e controles</v>
      </c>
      <c r="G24" s="175" t="str" cm="1">
        <f t="array" ref="G24">_xlfn.IFNA(_xlfn.IFS(F24&lt;0.295,'TABELAS AUXILIARES'!$O$8,F24 &lt;0.495,'TABELAS AUXILIARES'!$O$9,F24 &lt; 0.695,'TABELAS AUXILIARES'!$O$10,F24 &lt; 0.895,'TABELAS AUXILIARES'!$O$11,F24 &lt;= 1,'TABELAS AUXILIARES'!$O$12,F24=LISTA_GERAL!$A$2," "),"Preencha todas as medidas e controles")</f>
        <v>Preencha todas as medidas e controles</v>
      </c>
      <c r="H24" s="176" t="str">
        <f t="shared" si="0"/>
        <v>Por favor preencha todas as medidas e controles</v>
      </c>
    </row>
    <row r="25" spans="1:8" ht="31.2">
      <c r="D25" s="178">
        <v>14</v>
      </c>
      <c r="E25" s="178" t="s">
        <v>688</v>
      </c>
      <c r="F25" s="179" t="str">
        <f>LOGICA_ISEG!F116</f>
        <v>Por favor preencha todas as medidas e controles</v>
      </c>
      <c r="G25" s="175" t="str" cm="1">
        <f t="array" ref="G25">_xlfn.IFNA(_xlfn.IFS(F25&lt;0.295,'TABELAS AUXILIARES'!$O$8,F25 &lt;0.495,'TABELAS AUXILIARES'!$O$9,F25 &lt; 0.695,'TABELAS AUXILIARES'!$O$10,F25 &lt; 0.895,'TABELAS AUXILIARES'!$O$11,F25 &lt;= 1,'TABELAS AUXILIARES'!$O$12,F25=LISTA_GERAL!$A$2," "),"Preencha todas as medidas e controles")</f>
        <v>Preencha todas as medidas e controles</v>
      </c>
      <c r="H25" s="176" t="str">
        <f t="shared" si="0"/>
        <v>Por favor preencha todas as medidas e controles</v>
      </c>
    </row>
    <row r="26" spans="1:8" ht="31.2">
      <c r="D26" s="175">
        <v>15</v>
      </c>
      <c r="E26" s="176" t="s">
        <v>716</v>
      </c>
      <c r="F26" s="177" t="str">
        <f>LOGICA_ISEG!F125</f>
        <v>Por favor preencha todas as medidas e controles</v>
      </c>
      <c r="G26" s="175" t="str" cm="1">
        <f t="array" ref="G26">_xlfn.IFNA(_xlfn.IFS(F26&lt;0.295,'TABELAS AUXILIARES'!$O$8,F26 &lt;0.495,'TABELAS AUXILIARES'!$O$9,F26 &lt; 0.695,'TABELAS AUXILIARES'!$O$10,F26 &lt; 0.895,'TABELAS AUXILIARES'!$O$11,F26 &lt;= 1,'TABELAS AUXILIARES'!$O$12,F26=LISTA_GERAL!$A$2," "),"Preencha todas as medidas e controles")</f>
        <v>Preencha todas as medidas e controles</v>
      </c>
      <c r="H26" s="176" t="str">
        <f t="shared" si="0"/>
        <v>Por favor preencha todas as medidas e controles</v>
      </c>
    </row>
    <row r="27" spans="1:8" ht="31.2">
      <c r="D27" s="178">
        <v>16</v>
      </c>
      <c r="E27" s="178" t="s">
        <v>738</v>
      </c>
      <c r="F27" s="179" t="str">
        <f>LOGICA_ISEG!F132</f>
        <v>Por favor preencha todas as medidas e controles</v>
      </c>
      <c r="G27" s="175" t="str" cm="1">
        <f t="array" ref="G27">_xlfn.IFNA(_xlfn.IFS(F27&lt;0.295,'TABELAS AUXILIARES'!$O$8,F27 &lt;0.495,'TABELAS AUXILIARES'!$O$9,F27 &lt; 0.695,'TABELAS AUXILIARES'!$O$10,F27 &lt; 0.895,'TABELAS AUXILIARES'!$O$11,F27 &lt;= 1,'TABELAS AUXILIARES'!$O$12,F27=LISTA_GERAL!$A$2," "),"Preencha todas as medidas e controles")</f>
        <v>Preencha todas as medidas e controles</v>
      </c>
      <c r="H27" s="176" t="str">
        <f t="shared" si="0"/>
        <v>Por favor preencha todas as medidas e controles</v>
      </c>
    </row>
    <row r="28" spans="1:8" ht="31.2">
      <c r="D28" s="175">
        <v>17</v>
      </c>
      <c r="E28" s="176" t="s">
        <v>781</v>
      </c>
      <c r="F28" s="177" t="str">
        <f>LOGICA_ISEG!F146</f>
        <v>Por favor preencha todas as medidas e controles</v>
      </c>
      <c r="G28" s="175" t="str" cm="1">
        <f t="array" ref="G28">_xlfn.IFNA(_xlfn.IFS(F28&lt;0.295,'TABELAS AUXILIARES'!$O$8,F28 &lt;0.495,'TABELAS AUXILIARES'!$O$9,F28 &lt; 0.695,'TABELAS AUXILIARES'!$O$10,F28 &lt; 0.895,'TABELAS AUXILIARES'!$O$11,F28 &lt;= 1,'TABELAS AUXILIARES'!$O$12,F28=LISTA_GERAL!$A$2," "),"Preencha todas as medidas e controles")</f>
        <v>Preencha todas as medidas e controles</v>
      </c>
      <c r="H28" s="176" t="str">
        <f t="shared" si="0"/>
        <v>Por favor preencha todas as medidas e controles</v>
      </c>
    </row>
    <row r="29" spans="1:8" ht="31.2">
      <c r="D29" s="178">
        <v>18</v>
      </c>
      <c r="E29" s="178" t="s">
        <v>808</v>
      </c>
      <c r="F29" s="179" t="str">
        <f>LOGICA_ISEG!F155</f>
        <v>Por favor preencha todas as medidas e controles</v>
      </c>
      <c r="G29" s="175" t="str" cm="1">
        <f t="array" ref="G29">_xlfn.IFNA(_xlfn.IFS(F29&lt;0.295,'TABELAS AUXILIARES'!$O$8,F29 &lt;0.495,'TABELAS AUXILIARES'!$O$9,F29 &lt; 0.695,'TABELAS AUXILIARES'!$O$10,F29 &lt; 0.895,'TABELAS AUXILIARES'!$O$11,F29 &lt;= 1,'TABELAS AUXILIARES'!$O$12,F29=LISTA_GERAL!$A$2," "),"Preencha todas as medidas e controles")</f>
        <v>Preencha todas as medidas e controles</v>
      </c>
      <c r="H29" s="176" t="str">
        <f t="shared" si="0"/>
        <v>Por favor preencha todas as medidas e controles</v>
      </c>
    </row>
    <row r="30" spans="1:8">
      <c r="F30" s="131"/>
    </row>
    <row r="32" spans="1:8">
      <c r="A32" s="2" t="s">
        <v>1712</v>
      </c>
    </row>
    <row r="34" spans="4:8" ht="42" customHeight="1" thickBot="1">
      <c r="D34" s="180" t="s">
        <v>1158</v>
      </c>
      <c r="E34" s="401" t="str">
        <f>LOGICA_IPRIV!G7</f>
        <v>0,00 (Por favor preencha todas as medidas e controles)</v>
      </c>
      <c r="F34" s="402"/>
      <c r="G34" s="181" t="str" cm="1">
        <f t="array" ref="G34">IFERROR(_xlfn.IFS(E34&lt;0.295,'TABELAS AUXILIARES'!O8,E34 &lt;0.495,'TABELAS AUXILIARES'!O9,E34 &lt; 0.695,'TABELAS AUXILIARES'!O10,E34 &lt; 0.895,'TABELAS AUXILIARES'!O11,E34 &lt;= 1,'TABELAS AUXILIARES'!O12), "Por favor preencha todos os campos")</f>
        <v>Por favor preencha todos os campos</v>
      </c>
    </row>
    <row r="35" spans="4:8" ht="32.4" customHeight="1" thickTop="1" thickBot="1">
      <c r="D35" s="173" t="s">
        <v>1148</v>
      </c>
      <c r="E35" s="173" t="s">
        <v>1149</v>
      </c>
      <c r="F35" s="173" t="s">
        <v>1713</v>
      </c>
      <c r="G35" s="174"/>
    </row>
    <row r="36" spans="4:8" ht="16.2" thickTop="1">
      <c r="D36" s="175">
        <v>19</v>
      </c>
      <c r="E36" s="176" t="s">
        <v>1159</v>
      </c>
      <c r="F36" s="177" t="str">
        <f>LOGICA_IPRIV!F7</f>
        <v>Por favor preencha todas as medidas e controles</v>
      </c>
      <c r="G36" s="177" t="str" cm="1">
        <f t="array" ref="G36">_xlfn.IFNA(_xlfn.IFS(F36&lt;0.295,'TABELAS AUXILIARES'!$O$8,F36 &lt;0.495,'TABELAS AUXILIARES'!$O$9,F36 &lt; 0.695,'TABELAS AUXILIARES'!$O$10,F36 &lt; 0.895,'TABELAS AUXILIARES'!$O$11,F36 &lt;= 1,'TABELAS AUXILIARES'!$O$12,F36=LISTA_GERAL!$A$2," "),"Preencha todas as medidas e controles")</f>
        <v>Preencha todas as medidas e controles</v>
      </c>
      <c r="H36" s="2" t="str">
        <f>IF(OR(F36="Por favor preencha todas as medidas",G36="Por favor preencha todas as medidas"),"Por favor preencha todas as medidas",_xlfn.CONCAT(G36, " ", F36))</f>
        <v>Preencha todas as medidas e controles Por favor preencha todas as medidas e controles</v>
      </c>
    </row>
    <row r="37" spans="4:8" ht="15.6">
      <c r="D37" s="178">
        <v>20</v>
      </c>
      <c r="E37" s="178" t="s">
        <v>1714</v>
      </c>
      <c r="F37" s="179" t="str">
        <f>LOGICA_IPRIV!F21</f>
        <v>Por favor preencha todas as medidas e controles</v>
      </c>
      <c r="G37" s="177" t="str" cm="1">
        <f t="array" ref="G37">_xlfn.IFNA(_xlfn.IFS(F37&lt;0.295,'TABELAS AUXILIARES'!$O$8,F37 &lt;0.495,'TABELAS AUXILIARES'!$O$9,F37 &lt; 0.695,'TABELAS AUXILIARES'!$O$10,F37 &lt; 0.895,'TABELAS AUXILIARES'!$O$11,F37 &lt;= 1,'TABELAS AUXILIARES'!$O$12,F37=LISTA_GERAL!$A$2," "),"Preencha todas as medidas e controles")</f>
        <v>Preencha todas as medidas e controles</v>
      </c>
      <c r="H37" s="2" t="str">
        <f t="shared" ref="H37:H48" si="1">IF(OR(F37="Por favor preencha todas as medidas",G37="Por favor preencha todas as medidas"),"Por favor preencha todas as medidas",_xlfn.CONCAT(G37, " ", F37))</f>
        <v>Preencha todas as medidas e controles Por favor preencha todas as medidas e controles</v>
      </c>
    </row>
    <row r="38" spans="4:8" ht="15.6">
      <c r="D38" s="175">
        <v>21</v>
      </c>
      <c r="E38" s="176" t="s">
        <v>1161</v>
      </c>
      <c r="F38" s="177" t="str">
        <f>LOGICA_IPRIV!F35</f>
        <v>Por favor preencha todas as medidas e controles</v>
      </c>
      <c r="G38" s="177" t="str" cm="1">
        <f t="array" ref="G38">_xlfn.IFNA(_xlfn.IFS(F38&lt;0.295,'TABELAS AUXILIARES'!$O$8,F38 &lt;0.495,'TABELAS AUXILIARES'!$O$9,F38 &lt; 0.695,'TABELAS AUXILIARES'!$O$10,F38 &lt; 0.895,'TABELAS AUXILIARES'!$O$11,F38 &lt;= 1,'TABELAS AUXILIARES'!$O$12,F38=LISTA_GERAL!$A$2," "),"Preencha todas as medidas e controles")</f>
        <v>Preencha todas as medidas e controles</v>
      </c>
      <c r="H38" s="2" t="str">
        <f t="shared" si="1"/>
        <v>Preencha todas as medidas e controles Por favor preencha todas as medidas e controles</v>
      </c>
    </row>
    <row r="39" spans="4:8" ht="15.6">
      <c r="D39" s="178">
        <v>22</v>
      </c>
      <c r="E39" s="178" t="s">
        <v>1162</v>
      </c>
      <c r="F39" s="179" t="str">
        <f>LOGICA_IPRIV!F45</f>
        <v>Por favor preencha todas as medidas e controles</v>
      </c>
      <c r="G39" s="177" t="str" cm="1">
        <f t="array" ref="G39">_xlfn.IFNA(_xlfn.IFS(F39&lt;0.295,'TABELAS AUXILIARES'!$O$8,F39 &lt;0.495,'TABELAS AUXILIARES'!$O$9,F39 &lt; 0.695,'TABELAS AUXILIARES'!$O$10,F39 &lt; 0.895,'TABELAS AUXILIARES'!$O$11,F39 &lt;= 1,'TABELAS AUXILIARES'!$O$12,F39=LISTA_GERAL!$A$2," "),"Preencha todas as medidas e controles")</f>
        <v>Preencha todas as medidas e controles</v>
      </c>
      <c r="H39" s="2" t="str">
        <f t="shared" si="1"/>
        <v>Preencha todas as medidas e controles Por favor preencha todas as medidas e controles</v>
      </c>
    </row>
    <row r="40" spans="4:8" ht="15.6">
      <c r="D40" s="175">
        <v>23</v>
      </c>
      <c r="E40" s="176" t="s">
        <v>1163</v>
      </c>
      <c r="F40" s="177" t="str">
        <f>LOGICA_IPRIV!F57</f>
        <v>Por favor preencha todas as medidas e controles</v>
      </c>
      <c r="G40" s="177" t="str" cm="1">
        <f t="array" ref="G40">_xlfn.IFNA(_xlfn.IFS(F40&lt;0.295,'TABELAS AUXILIARES'!$O$8,F40 &lt;0.495,'TABELAS AUXILIARES'!$O$9,F40 &lt; 0.695,'TABELAS AUXILIARES'!$O$10,F40 &lt; 0.895,'TABELAS AUXILIARES'!$O$11,F40 &lt;= 1,'TABELAS AUXILIARES'!$O$12,F40=LISTA_GERAL!$A$2," "),"Preencha todas as medidas e controles")</f>
        <v>Preencha todas as medidas e controles</v>
      </c>
      <c r="H40" s="2" t="str">
        <f t="shared" si="1"/>
        <v>Preencha todas as medidas e controles Por favor preencha todas as medidas e controles</v>
      </c>
    </row>
    <row r="41" spans="4:8" ht="15.6">
      <c r="D41" s="178">
        <v>24</v>
      </c>
      <c r="E41" s="178" t="s">
        <v>946</v>
      </c>
      <c r="F41" s="179" t="str">
        <f>LOGICA_IPRIV!F61</f>
        <v>Por favor preencha todas as medidas e controles</v>
      </c>
      <c r="G41" s="177" t="str" cm="1">
        <f t="array" ref="G41">_xlfn.IFNA(_xlfn.IFS(F41&lt;0.295,'TABELAS AUXILIARES'!$O$8,F41 &lt;0.495,'TABELAS AUXILIARES'!$O$9,F41 &lt; 0.695,'TABELAS AUXILIARES'!$O$10,F41 &lt; 0.895,'TABELAS AUXILIARES'!$O$11,F41 &lt;= 1,'TABELAS AUXILIARES'!$O$12,F41=LISTA_GERAL!$A$2," "),"Preencha todas as medidas e controles")</f>
        <v>Preencha todas as medidas e controles</v>
      </c>
      <c r="H41" s="2" t="str">
        <f t="shared" si="1"/>
        <v>Preencha todas as medidas e controles Por favor preencha todas as medidas e controles</v>
      </c>
    </row>
    <row r="42" spans="4:8" ht="15.6">
      <c r="D42" s="175">
        <v>25</v>
      </c>
      <c r="E42" s="176" t="s">
        <v>1164</v>
      </c>
      <c r="F42" s="177" t="str">
        <f>LOGICA_IPRIV!F76</f>
        <v>Por favor preencha todas as medidas e controles</v>
      </c>
      <c r="G42" s="177" t="str" cm="1">
        <f t="array" ref="G42">_xlfn.IFNA(_xlfn.IFS(F42&lt;0.295,'TABELAS AUXILIARES'!$O$8,F42 &lt;0.495,'TABELAS AUXILIARES'!$O$9,F42 &lt; 0.695,'TABELAS AUXILIARES'!$O$10,F42 &lt; 0.895,'TABELAS AUXILIARES'!$O$11,F42 &lt;= 1,'TABELAS AUXILIARES'!$O$12,F42=LISTA_GERAL!$A$2," "),"Preencha todas as medidas e controles")</f>
        <v>Preencha todas as medidas e controles</v>
      </c>
      <c r="H42" s="2" t="str">
        <f t="shared" si="1"/>
        <v>Preencha todas as medidas e controles Por favor preencha todas as medidas e controles</v>
      </c>
    </row>
    <row r="43" spans="4:8" ht="15.6">
      <c r="D43" s="178">
        <v>26</v>
      </c>
      <c r="E43" s="178" t="s">
        <v>1165</v>
      </c>
      <c r="F43" s="179" t="str">
        <f>LOGICA_IPRIV!F85</f>
        <v>Por favor preencha todas as medidas e controles</v>
      </c>
      <c r="G43" s="177" t="str" cm="1">
        <f t="array" ref="G43">_xlfn.IFNA(_xlfn.IFS(F43&lt;0.295,'TABELAS AUXILIARES'!$O$8,F43 &lt;0.495,'TABELAS AUXILIARES'!$O$9,F43 &lt; 0.695,'TABELAS AUXILIARES'!$O$10,F43 &lt; 0.895,'TABELAS AUXILIARES'!$O$11,F43 &lt;= 1,'TABELAS AUXILIARES'!$O$12,F43=LISTA_GERAL!$A$2," "),"Preencha todas as medidas e controles")</f>
        <v>Preencha todas as medidas e controles</v>
      </c>
      <c r="H43" s="2" t="str">
        <f t="shared" si="1"/>
        <v>Preencha todas as medidas e controles Por favor preencha todas as medidas e controles</v>
      </c>
    </row>
    <row r="44" spans="4:8" ht="31.2">
      <c r="D44" s="175">
        <v>27</v>
      </c>
      <c r="E44" s="176" t="s">
        <v>1166</v>
      </c>
      <c r="F44" s="177" t="str">
        <f>LOGICA_IPRIV!F97</f>
        <v>Por favor preencha todas as medidas e controles</v>
      </c>
      <c r="G44" s="177" t="str" cm="1">
        <f t="array" ref="G44">_xlfn.IFNA(_xlfn.IFS(F44&lt;0.295,'TABELAS AUXILIARES'!$O$8,F44 &lt;0.495,'TABELAS AUXILIARES'!$O$9,F44 &lt; 0.695,'TABELAS AUXILIARES'!$O$10,F44 &lt; 0.895,'TABELAS AUXILIARES'!$O$11,F44 &lt;= 1,'TABELAS AUXILIARES'!$O$12,F44=LISTA_GERAL!$A$2," "),"Preencha todas as medidas e controles")</f>
        <v>Preencha todas as medidas e controles</v>
      </c>
      <c r="H44" s="2" t="str">
        <f t="shared" si="1"/>
        <v>Preencha todas as medidas e controles Por favor preencha todas as medidas e controles</v>
      </c>
    </row>
    <row r="45" spans="4:8" ht="15.6">
      <c r="D45" s="178">
        <v>28</v>
      </c>
      <c r="E45" s="178" t="s">
        <v>1167</v>
      </c>
      <c r="F45" s="179" t="str">
        <f>LOGICA_IPRIV!F102</f>
        <v>Por favor preencha todas as medidas e controles</v>
      </c>
      <c r="G45" s="177" t="str" cm="1">
        <f t="array" ref="G45">_xlfn.IFNA(_xlfn.IFS(F45&lt;0.295,'TABELAS AUXILIARES'!$O$8,F45 &lt;0.495,'TABELAS AUXILIARES'!$O$9,F45 &lt; 0.695,'TABELAS AUXILIARES'!$O$10,F45 &lt; 0.895,'TABELAS AUXILIARES'!$O$11,F45 &lt;= 1,'TABELAS AUXILIARES'!$O$12,F45=LISTA_GERAL!$A$2," "),"Preencha todas as medidas e controles")</f>
        <v>Preencha todas as medidas e controles</v>
      </c>
      <c r="H45" s="2" t="str">
        <f t="shared" si="1"/>
        <v>Preencha todas as medidas e controles Por favor preencha todas as medidas e controles</v>
      </c>
    </row>
    <row r="46" spans="4:8" ht="15.6">
      <c r="D46" s="175">
        <v>29</v>
      </c>
      <c r="E46" s="176" t="s">
        <v>1715</v>
      </c>
      <c r="F46" s="177" t="str">
        <f>LOGICA_IPRIV!F115</f>
        <v>Por favor preencha todas as medidas e controles</v>
      </c>
      <c r="G46" s="177" t="str" cm="1">
        <f t="array" ref="G46">_xlfn.IFNA(_xlfn.IFS(F46&lt;0.295,'TABELAS AUXILIARES'!$O$8,F46 &lt;0.495,'TABELAS AUXILIARES'!$O$9,F46 &lt; 0.695,'TABELAS AUXILIARES'!$O$10,F46 &lt; 0.895,'TABELAS AUXILIARES'!$O$11,F46 &lt;= 1,'TABELAS AUXILIARES'!$O$12,F46=LISTA_GERAL!$A$2," "),"Preencha todas as medidas e controles")</f>
        <v>Preencha todas as medidas e controles</v>
      </c>
      <c r="H46" s="2" t="str">
        <f t="shared" si="1"/>
        <v>Preencha todas as medidas e controles Por favor preencha todas as medidas e controles</v>
      </c>
    </row>
    <row r="47" spans="4:8" ht="31.2">
      <c r="D47" s="178">
        <v>30</v>
      </c>
      <c r="E47" s="178" t="s">
        <v>1169</v>
      </c>
      <c r="F47" s="179" t="str">
        <f>LOGICA_IPRIV!F127</f>
        <v>Por favor preencha todas as medidas e controles</v>
      </c>
      <c r="G47" s="177" t="str" cm="1">
        <f t="array" ref="G47">_xlfn.IFNA(_xlfn.IFS(F47&lt;0.295,'TABELAS AUXILIARES'!$O$8,F47 &lt;0.495,'TABELAS AUXILIARES'!$O$9,F47 &lt; 0.695,'TABELAS AUXILIARES'!$O$10,F47 &lt; 0.895,'TABELAS AUXILIARES'!$O$11,F47 &lt;= 1,'TABELAS AUXILIARES'!$O$12,F47=LISTA_GERAL!$A$2," "),"Preencha todas as medidas e controles")</f>
        <v>Preencha todas as medidas e controles</v>
      </c>
      <c r="H47" s="2" t="str">
        <f t="shared" si="1"/>
        <v>Preencha todas as medidas e controles Por favor preencha todas as medidas e controles</v>
      </c>
    </row>
    <row r="48" spans="4:8" ht="15.6">
      <c r="D48" s="175">
        <v>31</v>
      </c>
      <c r="E48" s="176" t="s">
        <v>1716</v>
      </c>
      <c r="F48" s="177" t="str">
        <f>LOGICA_IPRIV!F139</f>
        <v>Por favor preencha todas as medidas e controles</v>
      </c>
      <c r="G48" s="177" t="str" cm="1">
        <f t="array" ref="G48">_xlfn.IFNA(_xlfn.IFS(F48&lt;0.295,'TABELAS AUXILIARES'!$O$8,F48 &lt;0.495,'TABELAS AUXILIARES'!$O$9,F48 &lt; 0.695,'TABELAS AUXILIARES'!$O$10,F48 &lt; 0.895,'TABELAS AUXILIARES'!$O$11,F48 &lt;= 1,'TABELAS AUXILIARES'!$O$12,F48=LISTA_GERAL!$A$2," "),"Preencha todas as medidas e controles")</f>
        <v>Preencha todas as medidas e controles</v>
      </c>
      <c r="H48" s="2" t="str">
        <f t="shared" si="1"/>
        <v>Preencha todas as medidas e controles Por favor preencha todas as medidas e controles</v>
      </c>
    </row>
  </sheetData>
  <sheetProtection algorithmName="SHA-512" hashValue="C8jZoak+XWh8Ro/CbWy1xjSyyMWo3Jo4GfiZerAwQHDEINqkvln0+SKfjeVp8kplgsOxWvDbCRRIb8gpis4QOQ==" saltValue="NGpEOyuivjk4kDOdfTbtoA==" spinCount="100000" sheet="1" objects="1" scenarios="1"/>
  <mergeCells count="4">
    <mergeCell ref="G7:G8"/>
    <mergeCell ref="D9:G9"/>
    <mergeCell ref="E10:F10"/>
    <mergeCell ref="E34:F34"/>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3F7AD4-F51B-4852-A817-41F4F70B3BE1}">
  <sheetPr codeName="Sheet3"/>
  <dimension ref="A1:XFC33"/>
  <sheetViews>
    <sheetView showGridLines="0" showRowColHeaders="0" zoomScale="70" zoomScaleNormal="70" workbookViewId="0">
      <selection activeCell="E6" sqref="E6"/>
    </sheetView>
  </sheetViews>
  <sheetFormatPr defaultColWidth="8.88671875" defaultRowHeight="14.4" customHeight="1" zeroHeight="1"/>
  <cols>
    <col min="1" max="1" width="3.44140625" customWidth="1"/>
    <col min="2" max="2" width="21.33203125" customWidth="1"/>
    <col min="3" max="3" width="46.44140625" customWidth="1"/>
    <col min="4" max="4" width="22.44140625" customWidth="1"/>
    <col min="5" max="5" width="58" customWidth="1"/>
    <col min="6" max="6" width="28.44140625" bestFit="1" customWidth="1"/>
    <col min="7" max="16" width="8.88671875" customWidth="1"/>
    <col min="17" max="17" width="102.5546875" customWidth="1"/>
    <col min="18" max="25" width="8.88671875" hidden="1" customWidth="1"/>
    <col min="26" max="26" width="3.44140625" hidden="1" customWidth="1"/>
    <col min="27" max="16383" width="0" hidden="1" customWidth="1"/>
    <col min="16384" max="16384" width="11.44140625" hidden="1" customWidth="1"/>
  </cols>
  <sheetData>
    <row r="1" spans="1:17" ht="67.349999999999994" customHeight="1"/>
    <row r="2" spans="1:17"/>
    <row r="3" spans="1:17"/>
    <row r="4" spans="1:17"/>
    <row r="5" spans="1:17" ht="20.399999999999999" customHeight="1"/>
    <row r="6" spans="1:17" ht="43.5" customHeight="1">
      <c r="B6" s="352" t="s">
        <v>304</v>
      </c>
      <c r="C6" s="353"/>
      <c r="D6" s="353"/>
      <c r="E6" s="253" t="s">
        <v>305</v>
      </c>
    </row>
    <row r="7" spans="1:17" ht="20.399999999999999" customHeight="1">
      <c r="B7" s="254"/>
      <c r="C7" s="255"/>
      <c r="D7" s="255"/>
      <c r="E7" s="255"/>
    </row>
    <row r="8" spans="1:17" ht="150" customHeight="1">
      <c r="A8" s="256"/>
      <c r="B8" s="257" t="s">
        <v>306</v>
      </c>
      <c r="C8" s="258" t="s">
        <v>307</v>
      </c>
      <c r="D8" s="259" t="s">
        <v>308</v>
      </c>
      <c r="E8" s="260" t="s">
        <v>309</v>
      </c>
      <c r="F8" s="256"/>
      <c r="G8" s="256"/>
      <c r="H8" s="256"/>
      <c r="I8" s="256"/>
      <c r="J8" s="256"/>
      <c r="K8" s="256"/>
      <c r="L8" s="256"/>
      <c r="M8" s="256"/>
      <c r="N8" s="256"/>
      <c r="O8" s="256"/>
      <c r="P8" s="256"/>
      <c r="Q8" s="256"/>
    </row>
    <row r="9" spans="1:17">
      <c r="B9" s="261"/>
      <c r="E9" s="262"/>
    </row>
    <row r="10" spans="1:17" ht="45.6" customHeight="1">
      <c r="B10" s="263" t="s">
        <v>310</v>
      </c>
      <c r="C10" s="264" t="s">
        <v>311</v>
      </c>
      <c r="D10" s="265"/>
      <c r="E10" s="266"/>
    </row>
    <row r="11" spans="1:17" ht="50.1" customHeight="1">
      <c r="B11" s="267" t="s">
        <v>266</v>
      </c>
      <c r="C11" s="268" t="str" cm="1">
        <f t="array" ref="C11">_xlfn.IFS(B11="Selecione a Opção", "Selecione o nível de criticidade", B11 = "Alta Criticidade", "G3", B11 = "Média Criticidade", "G2", B11 = "Baixa Criticidade", "G2")</f>
        <v>G2</v>
      </c>
      <c r="D11" s="269"/>
      <c r="E11" s="270"/>
    </row>
    <row r="12" spans="1:17" ht="409.6" customHeight="1"/>
    <row r="13" spans="1:17" ht="50.1" hidden="1" customHeight="1"/>
    <row r="14" spans="1:17" ht="50.1" hidden="1" customHeight="1"/>
    <row r="15" spans="1:17" ht="50.1" hidden="1" customHeight="1"/>
    <row r="16" spans="1:17" ht="50.1" hidden="1" customHeight="1"/>
    <row r="17" ht="50.1" hidden="1" customHeight="1"/>
    <row r="18" ht="50.1" hidden="1" customHeight="1"/>
    <row r="19" ht="50.1" hidden="1" customHeight="1"/>
    <row r="20" ht="50.1" hidden="1" customHeight="1"/>
    <row r="21" ht="50.1" hidden="1" customHeight="1"/>
    <row r="22" ht="50.1" hidden="1" customHeight="1"/>
    <row r="23" ht="42.9" hidden="1" customHeight="1"/>
    <row r="24" ht="50.1" hidden="1" customHeight="1"/>
    <row r="25" ht="50.1" hidden="1" customHeight="1"/>
    <row r="26" ht="50.1" hidden="1" customHeight="1"/>
    <row r="27" ht="50.1" hidden="1" customHeight="1"/>
    <row r="28" ht="50.1" hidden="1" customHeight="1"/>
    <row r="29" ht="50.1" hidden="1" customHeight="1"/>
    <row r="30" ht="50.1" hidden="1" customHeight="1"/>
    <row r="31" ht="50.1" hidden="1" customHeight="1"/>
    <row r="32" ht="50.1" hidden="1" customHeight="1"/>
    <row r="33" ht="50.1" hidden="1" customHeight="1"/>
  </sheetData>
  <sheetProtection algorithmName="SHA-512" hashValue="SrI6XWC+dMtGMi2cGd9QN9GLsjkkv4ShfGZPmHisITl0hUMLHwPldbSa7jb9DJr8/c9J+2vqi7sP+hspuZVYFQ==" saltValue="PAyho/CSgiIoBWEH2+7qig==" spinCount="100000" sheet="1" selectLockedCells="1"/>
  <mergeCells count="1">
    <mergeCell ref="B6:D6"/>
  </mergeCells>
  <conditionalFormatting sqref="B11">
    <cfRule type="cellIs" dxfId="138" priority="5" operator="equal">
      <formula>"Alta Criticidade"</formula>
    </cfRule>
    <cfRule type="cellIs" dxfId="137" priority="6" operator="equal">
      <formula>"Média Criticidade"</formula>
    </cfRule>
    <cfRule type="cellIs" dxfId="136" priority="7" operator="equal">
      <formula>"Baixa Criticidade"</formula>
    </cfRule>
  </conditionalFormatting>
  <conditionalFormatting sqref="E6">
    <cfRule type="cellIs" dxfId="135" priority="1" operator="equal">
      <formula>"Selecione a Resposta"</formula>
    </cfRule>
    <cfRule type="cellIs" dxfId="134" priority="2" operator="equal">
      <formula>"Não"</formula>
    </cfRule>
    <cfRule type="cellIs" dxfId="133" priority="3" operator="equal">
      <formula>"Seleciona a Resposta"</formula>
    </cfRule>
    <cfRule type="cellIs" dxfId="132" priority="4" operator="equal">
      <formula>"Sim"</formula>
    </cfRule>
  </conditionalFormatting>
  <dataValidations count="2">
    <dataValidation type="list" allowBlank="1" showInputMessage="1" showErrorMessage="1" sqref="E6" xr:uid="{8C86FA3E-5AA8-4E73-9ABB-BC2B5E8B94CF}">
      <formula1>"Selecione a Resposta,Sim,Não"</formula1>
    </dataValidation>
    <dataValidation type="list" allowBlank="1" showInputMessage="1" showErrorMessage="1" sqref="E7" xr:uid="{4CFEE2C5-BF71-4E7F-AE0B-2A345CE69C36}">
      <formula1>"Seleciona a Resposta,Sim,Não"</formula1>
    </dataValidation>
  </dataValidations>
  <pageMargins left="0.511811024" right="0.511811024" top="0.78740157499999996" bottom="0.78740157499999996" header="0.31496062000000002" footer="0.31496062000000002"/>
  <pageSetup paperSize="9"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2DF1A9-F413-4AA7-8720-6BE5B2B8576D}">
  <sheetPr codeName="Sheet4"/>
  <dimension ref="B1:XFC19"/>
  <sheetViews>
    <sheetView showGridLines="0" showRowColHeaders="0" zoomScale="80" zoomScaleNormal="80" workbookViewId="0">
      <pane ySplit="8" topLeftCell="A9" activePane="bottomLeft" state="frozen"/>
      <selection pane="bottomLeft"/>
    </sheetView>
  </sheetViews>
  <sheetFormatPr defaultColWidth="0" defaultRowHeight="14.4"/>
  <cols>
    <col min="1" max="1" width="3.44140625" style="2" customWidth="1"/>
    <col min="2" max="2" width="6.44140625" style="2" customWidth="1"/>
    <col min="3" max="3" width="28.88671875" style="2" customWidth="1"/>
    <col min="4" max="4" width="74.44140625" style="2" customWidth="1"/>
    <col min="5" max="5" width="35.88671875" style="32" customWidth="1"/>
    <col min="6" max="6" width="8.88671875" style="1" customWidth="1"/>
    <col min="7" max="7" width="20.88671875" style="2" customWidth="1"/>
    <col min="8" max="23" width="8.88671875" style="2" customWidth="1"/>
    <col min="24" max="24" width="3.44140625" style="2" customWidth="1"/>
    <col min="25" max="26" width="0" style="2" hidden="1" customWidth="1"/>
    <col min="27" max="16383" width="8.88671875" style="2" hidden="1"/>
    <col min="16384" max="16384" width="58.88671875" style="2" customWidth="1"/>
  </cols>
  <sheetData>
    <row r="1" spans="2:6" ht="67.349999999999994" customHeight="1"/>
    <row r="5" spans="2:6" ht="12" customHeight="1" thickBot="1"/>
    <row r="6" spans="2:6" ht="42.6" customHeight="1" thickBot="1">
      <c r="B6" s="357" t="s">
        <v>312</v>
      </c>
      <c r="C6" s="358"/>
      <c r="D6" s="359"/>
      <c r="E6" s="252" t="s">
        <v>313</v>
      </c>
      <c r="F6" s="2"/>
    </row>
    <row r="7" spans="2:6" ht="9" customHeight="1" thickBot="1">
      <c r="F7" s="2"/>
    </row>
    <row r="8" spans="2:6" ht="59.4" customHeight="1" thickBot="1">
      <c r="B8" s="354" t="str" cm="1">
        <f t="array" ref="B8">_xlfn.IFS(E6=LISTA_GERAL!$B$274,LISTA_GERAL!$C$274,E6=LISTA_GERAL!$B$275,LISTA_GERAL!$C$275,E6=LISTA_GERAL!$B$276,LISTA_GERAL!$C$276,E6=LISTA_GERAL!$B$277,LISTA_GERAL!$C$277,E6=LISTA_GERAL!$B$278,LISTA_GERAL!$C$278,E6=LISTA_GERAL!$B$279,LISTA_GERAL!$C$279,E6=LISTA_GERAL!$B$2,"Campo de Resposta Não preenchido",E6="Selecione sua Resposta","Controle Não Foi Respondido")</f>
        <v>Controle Não Foi Respondido</v>
      </c>
      <c r="C8" s="355"/>
      <c r="D8" s="355"/>
      <c r="E8" s="356"/>
      <c r="F8" s="2"/>
    </row>
    <row r="10" spans="2:6" ht="42" customHeight="1" thickBot="1">
      <c r="B10" s="283" t="s">
        <v>314</v>
      </c>
      <c r="C10" s="283" t="s">
        <v>315</v>
      </c>
      <c r="D10" s="283" t="s">
        <v>316</v>
      </c>
      <c r="E10" s="287" t="s">
        <v>317</v>
      </c>
      <c r="F10" s="33"/>
    </row>
    <row r="11" spans="2:6" ht="11.1" customHeight="1" thickTop="1" thickBot="1">
      <c r="B11" s="34"/>
      <c r="C11" s="34"/>
      <c r="D11" s="34"/>
      <c r="E11" s="35"/>
      <c r="F11" s="36"/>
    </row>
    <row r="12" spans="2:6" ht="109.5" customHeight="1" thickTop="1" thickBot="1">
      <c r="B12" s="313" t="s">
        <v>318</v>
      </c>
      <c r="C12" s="37" t="s">
        <v>319</v>
      </c>
      <c r="D12" s="37" t="s">
        <v>320</v>
      </c>
      <c r="E12" s="38" t="s">
        <v>243</v>
      </c>
      <c r="F12" s="39"/>
    </row>
    <row r="13" spans="2:6" ht="94.5" customHeight="1" thickTop="1" thickBot="1">
      <c r="B13" s="314" t="s">
        <v>321</v>
      </c>
      <c r="C13" s="40" t="s">
        <v>322</v>
      </c>
      <c r="D13" s="40" t="s">
        <v>323</v>
      </c>
      <c r="E13" s="41" t="s">
        <v>243</v>
      </c>
      <c r="F13" s="39"/>
    </row>
    <row r="14" spans="2:6" ht="76.2" thickTop="1" thickBot="1">
      <c r="B14" s="313" t="s">
        <v>324</v>
      </c>
      <c r="C14" s="37" t="s">
        <v>325</v>
      </c>
      <c r="D14" s="37" t="s">
        <v>326</v>
      </c>
      <c r="E14" s="38" t="s">
        <v>243</v>
      </c>
      <c r="F14" s="39"/>
    </row>
    <row r="15" spans="2:6" ht="71.099999999999994" customHeight="1" thickTop="1" thickBot="1">
      <c r="B15" s="314" t="s">
        <v>327</v>
      </c>
      <c r="C15" s="40" t="s">
        <v>328</v>
      </c>
      <c r="D15" s="40" t="s">
        <v>329</v>
      </c>
      <c r="E15" s="41" t="s">
        <v>243</v>
      </c>
      <c r="F15" s="39"/>
    </row>
    <row r="16" spans="2:6" ht="99.6" customHeight="1" thickTop="1" thickBot="1">
      <c r="B16" s="313" t="s">
        <v>330</v>
      </c>
      <c r="C16" s="37" t="s">
        <v>331</v>
      </c>
      <c r="D16" s="37" t="s">
        <v>332</v>
      </c>
      <c r="E16" s="38" t="s">
        <v>243</v>
      </c>
      <c r="F16" s="39"/>
    </row>
    <row r="17" spans="2:6" ht="102.9" customHeight="1" thickTop="1" thickBot="1">
      <c r="B17" s="314" t="s">
        <v>333</v>
      </c>
      <c r="C17" s="40" t="s">
        <v>334</v>
      </c>
      <c r="D17" s="40" t="s">
        <v>335</v>
      </c>
      <c r="E17" s="41" t="s">
        <v>243</v>
      </c>
      <c r="F17" s="39"/>
    </row>
    <row r="18" spans="2:6" ht="167.1" customHeight="1" thickTop="1" thickBot="1">
      <c r="B18" s="313" t="s">
        <v>336</v>
      </c>
      <c r="C18" s="37" t="s">
        <v>337</v>
      </c>
      <c r="D18" s="37" t="s">
        <v>338</v>
      </c>
      <c r="E18" s="38" t="s">
        <v>243</v>
      </c>
      <c r="F18" s="39"/>
    </row>
    <row r="19" spans="2:6" ht="15" thickTop="1"/>
  </sheetData>
  <sheetProtection algorithmName="SHA-512" hashValue="lPxo+NnOsmCILd/xBVo40gplN5tncs4qmcw8evNybdoAUQRn6xfeONLuSvx4m6Quufnq5xE/6ijmfOa/qxjJvA==" saltValue="QEErMhtVx1aYPQ5xrq8pxw==" spinCount="100000" sheet="1" objects="1" scenarios="1"/>
  <mergeCells count="2">
    <mergeCell ref="B8:E8"/>
    <mergeCell ref="B6:D6"/>
  </mergeCells>
  <conditionalFormatting sqref="B8">
    <cfRule type="cellIs" dxfId="131" priority="3" operator="equal">
      <formula>"Controle Não Foi Respondido"</formula>
    </cfRule>
  </conditionalFormatting>
  <conditionalFormatting sqref="E6">
    <cfRule type="cellIs" dxfId="130" priority="1" operator="equal">
      <formula>"Selecione sua Resposta"</formula>
    </cfRule>
    <cfRule type="cellIs" dxfId="129" priority="2" operator="equal">
      <formula>"Selecione su Resposta"</formula>
    </cfRule>
  </conditionalFormatting>
  <dataValidations count="2">
    <dataValidation type="list" allowBlank="1" showInputMessage="1" showErrorMessage="1" prompt="Selecione sua Resposta" sqref="E6" xr:uid="{23DF8947-5576-400A-9495-F091CD370F86}">
      <formula1>"Selecione sua Resposta,0,1,2,3,4,5"</formula1>
    </dataValidation>
    <dataValidation type="list" allowBlank="1" showInputMessage="1" showErrorMessage="1" sqref="E12:E18" xr:uid="{4C38B372-2EF3-49CB-8C3D-5D3315CEC65A}">
      <formula1>"Selecione a Opção,Sim,Não"</formula1>
    </dataValidation>
  </dataValidations>
  <pageMargins left="0.511811024" right="0.511811024" top="0.78740157499999996" bottom="0.78740157499999996" header="0.31496062000000002" footer="0.31496062000000002"/>
  <pageSetup paperSize="9" orientation="portrait" r:id="rId1"/>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02CBFC-CD6A-4B08-AC1C-DF14A8CDAFFC}">
  <sheetPr codeName="Sheet5"/>
  <dimension ref="A1:XFC252"/>
  <sheetViews>
    <sheetView showGridLines="0" showRowColHeaders="0" zoomScale="80" zoomScaleNormal="80" workbookViewId="0">
      <pane ySplit="10" topLeftCell="A11" activePane="bottomLeft" state="frozen"/>
      <selection pane="bottomLeft"/>
    </sheetView>
  </sheetViews>
  <sheetFormatPr defaultColWidth="0" defaultRowHeight="14.4" customHeight="1" zeroHeight="1"/>
  <cols>
    <col min="1" max="1" width="1.88671875" style="2" customWidth="1"/>
    <col min="2" max="2" width="10.88671875" style="2" hidden="1" customWidth="1"/>
    <col min="3" max="3" width="10.109375" style="2" customWidth="1"/>
    <col min="4" max="4" width="7.5546875" style="2" customWidth="1"/>
    <col min="5" max="5" width="13.109375" style="2" customWidth="1"/>
    <col min="6" max="6" width="17.44140625" style="2" customWidth="1"/>
    <col min="7" max="7" width="27.44140625" style="2" customWidth="1"/>
    <col min="8" max="8" width="62.44140625" style="2" customWidth="1"/>
    <col min="9" max="9" width="20.6640625" style="2" customWidth="1"/>
    <col min="10" max="10" width="35.6640625" style="2" customWidth="1"/>
    <col min="11" max="11" width="41" style="2" customWidth="1"/>
    <col min="12" max="12" width="30.5546875" style="2" customWidth="1"/>
    <col min="13" max="16383" width="18.88671875" style="2" hidden="1"/>
    <col min="16384" max="16384" width="113.6640625" style="2" customWidth="1"/>
  </cols>
  <sheetData>
    <row r="1" spans="1:11" customFormat="1" ht="66.900000000000006" customHeight="1"/>
    <row r="2" spans="1:11" customFormat="1"/>
    <row r="3" spans="1:11" customFormat="1" ht="27" customHeight="1">
      <c r="F3" s="42"/>
      <c r="G3" s="42"/>
      <c r="H3" s="42"/>
    </row>
    <row r="4" spans="1:11" customFormat="1" ht="9.6" customHeight="1">
      <c r="E4" s="43"/>
      <c r="F4" s="360"/>
      <c r="G4" s="360"/>
      <c r="H4" s="360"/>
      <c r="I4" s="360"/>
    </row>
    <row r="5" spans="1:11" s="44" customFormat="1" ht="10.199999999999999" customHeight="1">
      <c r="B5" s="361"/>
      <c r="C5" s="361"/>
      <c r="D5" s="361"/>
      <c r="E5" s="361"/>
      <c r="F5" s="361"/>
      <c r="G5" s="361"/>
      <c r="H5" s="361"/>
      <c r="I5" s="361"/>
    </row>
    <row r="6" spans="1:11" s="44" customFormat="1" ht="36.75" hidden="1" customHeight="1">
      <c r="B6" s="46" t="str">
        <f>FORM2.1!C11</f>
        <v>G2</v>
      </c>
      <c r="C6" s="362" t="str">
        <f>FORM2.1!B11</f>
        <v>Média Criticidade</v>
      </c>
      <c r="D6" s="362"/>
      <c r="E6" s="47"/>
      <c r="F6" s="48">
        <f>IF(FORM2.1!E6 = "Selecione a Resposta", 1, 0)</f>
        <v>0</v>
      </c>
      <c r="G6" s="48">
        <f>IF(FORM2.1!B11 = "Selecione a Opção", 1, 0)</f>
        <v>0</v>
      </c>
      <c r="H6" s="48">
        <f>SUM(F6:G6)</f>
        <v>0</v>
      </c>
      <c r="I6" s="45"/>
    </row>
    <row r="7" spans="1:11" s="44" customFormat="1" ht="4.2" customHeight="1">
      <c r="B7" s="45"/>
      <c r="C7" s="45"/>
      <c r="D7" s="45"/>
      <c r="E7" s="45"/>
      <c r="F7" s="45"/>
      <c r="G7" s="45"/>
      <c r="H7" s="45"/>
      <c r="I7" s="45"/>
    </row>
    <row r="8" spans="1:11" s="44" customFormat="1" ht="21.6" customHeight="1">
      <c r="A8" s="49"/>
      <c r="B8" s="363" t="s">
        <v>339</v>
      </c>
      <c r="C8" s="363"/>
      <c r="D8" s="363"/>
      <c r="E8" s="363"/>
      <c r="F8" s="363"/>
      <c r="G8" s="363"/>
      <c r="H8" s="363"/>
      <c r="I8" s="363"/>
      <c r="J8" s="363"/>
      <c r="K8" s="363"/>
    </row>
    <row r="9" spans="1:11" s="44" customFormat="1" ht="13.2" customHeight="1" thickBot="1">
      <c r="B9" s="364"/>
      <c r="C9" s="364"/>
      <c r="D9" s="364"/>
      <c r="E9" s="364"/>
      <c r="F9" s="364"/>
      <c r="G9" s="364"/>
      <c r="H9" s="364"/>
      <c r="I9" s="364"/>
      <c r="J9" s="364"/>
      <c r="K9" s="364"/>
    </row>
    <row r="10" spans="1:11" s="308" customFormat="1" ht="47.4" customHeight="1" thickTop="1" thickBot="1">
      <c r="B10" s="309" t="s">
        <v>340</v>
      </c>
      <c r="C10" s="310" t="s">
        <v>314</v>
      </c>
      <c r="D10" s="50" t="s">
        <v>341</v>
      </c>
      <c r="E10" s="310" t="s">
        <v>342</v>
      </c>
      <c r="F10" s="310" t="s">
        <v>343</v>
      </c>
      <c r="G10" s="310" t="s">
        <v>315</v>
      </c>
      <c r="H10" s="310" t="s">
        <v>344</v>
      </c>
      <c r="I10" s="276" t="s">
        <v>317</v>
      </c>
      <c r="J10" s="310" t="s">
        <v>345</v>
      </c>
      <c r="K10" s="311" t="s">
        <v>346</v>
      </c>
    </row>
    <row r="11" spans="1:11" s="44" customFormat="1" ht="55.95" customHeight="1" thickTop="1" thickBot="1">
      <c r="B11" s="51">
        <v>1</v>
      </c>
      <c r="C11" s="52">
        <v>1</v>
      </c>
      <c r="D11" s="53" t="s">
        <v>347</v>
      </c>
      <c r="E11" s="54"/>
      <c r="F11" s="54"/>
      <c r="G11" s="54"/>
      <c r="H11" s="54"/>
      <c r="I11" s="55"/>
      <c r="J11" s="55"/>
      <c r="K11" s="56" t="s">
        <v>313</v>
      </c>
    </row>
    <row r="12" spans="1:11" s="64" customFormat="1" ht="208.8" customHeight="1">
      <c r="A12" s="57"/>
      <c r="B12" s="58">
        <v>1</v>
      </c>
      <c r="C12" s="335" t="s">
        <v>348</v>
      </c>
      <c r="D12" s="60" t="s">
        <v>348</v>
      </c>
      <c r="E12" s="60" t="s">
        <v>349</v>
      </c>
      <c r="F12" s="60" t="s">
        <v>350</v>
      </c>
      <c r="G12" s="60" t="s">
        <v>351</v>
      </c>
      <c r="H12" s="60" t="s">
        <v>1725</v>
      </c>
      <c r="I12" s="61" t="s">
        <v>352</v>
      </c>
      <c r="J12" s="62"/>
      <c r="K12" s="63" t="str" cm="1">
        <f t="array" ref="K12">_xlfn.IFS(K11=LISTA_GERAL!$B$274,LISTA_GERAL!$C$274,K11=LISTA_GERAL!$B$275,LISTA_GERAL!$C$275,K11=LISTA_GERAL!$B$276,LISTA_GERAL!$C$276,K11=LISTA_GERAL!$B$277,LISTA_GERAL!$C$277,K11=LISTA_GERAL!$B$278,LISTA_GERAL!$C$278,K11=LISTA_GERAL!$B$279,LISTA_GERAL!$C$279,U9=LISTA_GERAL!$B$2,"Campo de Resposta Não preenchido",K11="Selecione sua Resposta","Controle Não Foi Respondido")</f>
        <v>Controle Não Foi Respondido</v>
      </c>
    </row>
    <row r="13" spans="1:11" s="64" customFormat="1" ht="110.1" customHeight="1">
      <c r="A13" s="57"/>
      <c r="B13" s="65">
        <v>1</v>
      </c>
      <c r="C13" s="335" t="s">
        <v>353</v>
      </c>
      <c r="D13" s="60" t="s">
        <v>354</v>
      </c>
      <c r="E13" s="60" t="s">
        <v>355</v>
      </c>
      <c r="F13" s="60" t="s">
        <v>350</v>
      </c>
      <c r="G13" s="60" t="s">
        <v>356</v>
      </c>
      <c r="H13" s="60" t="s">
        <v>357</v>
      </c>
      <c r="I13" s="61" t="s">
        <v>352</v>
      </c>
      <c r="J13" s="66"/>
    </row>
    <row r="14" spans="1:11" s="64" customFormat="1" ht="110.1" customHeight="1">
      <c r="A14" s="57"/>
      <c r="B14" s="65">
        <v>1</v>
      </c>
      <c r="C14" s="335" t="s">
        <v>358</v>
      </c>
      <c r="D14" s="60" t="s">
        <v>358</v>
      </c>
      <c r="E14" s="60" t="s">
        <v>355</v>
      </c>
      <c r="F14" s="60" t="s">
        <v>359</v>
      </c>
      <c r="G14" s="60" t="s">
        <v>360</v>
      </c>
      <c r="H14" s="60" t="s">
        <v>361</v>
      </c>
      <c r="I14" s="61" t="s">
        <v>352</v>
      </c>
      <c r="J14" s="66"/>
    </row>
    <row r="15" spans="1:11" s="64" customFormat="1" ht="110.1" customHeight="1">
      <c r="A15" s="57"/>
      <c r="B15" s="65">
        <v>1</v>
      </c>
      <c r="C15" s="335" t="s">
        <v>354</v>
      </c>
      <c r="D15" s="67" t="s">
        <v>362</v>
      </c>
      <c r="E15" s="60" t="s">
        <v>363</v>
      </c>
      <c r="F15" s="67" t="s">
        <v>359</v>
      </c>
      <c r="G15" s="68" t="s">
        <v>364</v>
      </c>
      <c r="H15" s="68" t="s">
        <v>365</v>
      </c>
      <c r="I15" s="61" t="s">
        <v>352</v>
      </c>
      <c r="J15" s="66"/>
    </row>
    <row r="16" spans="1:11" s="64" customFormat="1" ht="110.1" customHeight="1" thickTop="1" thickBot="1">
      <c r="A16" s="57"/>
      <c r="B16" s="65">
        <v>1</v>
      </c>
      <c r="C16" s="335" t="s">
        <v>362</v>
      </c>
      <c r="D16" s="69" t="s">
        <v>353</v>
      </c>
      <c r="E16" s="60" t="s">
        <v>349</v>
      </c>
      <c r="F16" s="69" t="s">
        <v>366</v>
      </c>
      <c r="G16" s="70" t="s">
        <v>367</v>
      </c>
      <c r="H16" s="70" t="s">
        <v>368</v>
      </c>
      <c r="I16" s="61" t="s">
        <v>352</v>
      </c>
      <c r="J16" s="66"/>
    </row>
    <row r="17" spans="2:11" s="44" customFormat="1" ht="59.1" customHeight="1" thickTop="1" thickBot="1">
      <c r="B17" s="277">
        <v>1</v>
      </c>
      <c r="C17" s="278">
        <v>2</v>
      </c>
      <c r="D17" s="279" t="s">
        <v>369</v>
      </c>
      <c r="E17" s="280"/>
      <c r="F17" s="280"/>
      <c r="G17" s="280"/>
      <c r="H17" s="280"/>
      <c r="I17" s="281"/>
      <c r="J17" s="281"/>
      <c r="K17" s="56" t="s">
        <v>313</v>
      </c>
    </row>
    <row r="18" spans="2:11" s="8" customFormat="1" ht="138" customHeight="1" thickTop="1" thickBot="1">
      <c r="B18" s="58">
        <v>2</v>
      </c>
      <c r="C18" s="335" t="s">
        <v>370</v>
      </c>
      <c r="D18" s="60" t="s">
        <v>370</v>
      </c>
      <c r="E18" s="60" t="s">
        <v>349</v>
      </c>
      <c r="F18" s="60" t="s">
        <v>350</v>
      </c>
      <c r="G18" s="60" t="s">
        <v>371</v>
      </c>
      <c r="H18" s="60" t="s">
        <v>372</v>
      </c>
      <c r="I18" s="61" t="s">
        <v>352</v>
      </c>
      <c r="J18" s="66"/>
      <c r="K18" s="63" t="str" cm="1">
        <f t="array" ref="K18">_xlfn.IFS(K17=LISTA_GERAL!$B$274,LISTA_GERAL!$C$274,K17=LISTA_GERAL!$B$275,LISTA_GERAL!$C$275,K17=LISTA_GERAL!$B$276,LISTA_GERAL!$C$276,K17=LISTA_GERAL!$B$277,LISTA_GERAL!$C$277,K17=LISTA_GERAL!$B$278,LISTA_GERAL!$C$278,K17=LISTA_GERAL!$B$279,LISTA_GERAL!$C$279,U15=LISTA_GERAL!$B$2,"Campo de Resposta Não preenchido",K17="Selecione sua Resposta","Controle Não Foi Respondido")</f>
        <v>Controle Não Foi Respondido</v>
      </c>
    </row>
    <row r="19" spans="2:11" s="8" customFormat="1" ht="110.1" customHeight="1" thickTop="1" thickBot="1">
      <c r="B19" s="65">
        <v>2</v>
      </c>
      <c r="C19" s="335" t="s">
        <v>373</v>
      </c>
      <c r="D19" s="60" t="s">
        <v>373</v>
      </c>
      <c r="E19" s="60" t="s">
        <v>349</v>
      </c>
      <c r="F19" s="60" t="s">
        <v>350</v>
      </c>
      <c r="G19" s="60" t="s">
        <v>374</v>
      </c>
      <c r="H19" s="60" t="s">
        <v>375</v>
      </c>
      <c r="I19" s="61" t="s">
        <v>352</v>
      </c>
      <c r="J19" s="66"/>
    </row>
    <row r="20" spans="2:11" s="8" customFormat="1" ht="110.1" customHeight="1" thickTop="1" thickBot="1">
      <c r="B20" s="65">
        <v>2</v>
      </c>
      <c r="C20" s="335" t="s">
        <v>376</v>
      </c>
      <c r="D20" s="60" t="s">
        <v>377</v>
      </c>
      <c r="E20" s="60" t="s">
        <v>355</v>
      </c>
      <c r="F20" s="60" t="s">
        <v>378</v>
      </c>
      <c r="G20" s="60" t="s">
        <v>379</v>
      </c>
      <c r="H20" s="60" t="s">
        <v>380</v>
      </c>
      <c r="I20" s="61" t="s">
        <v>352</v>
      </c>
      <c r="J20" s="66"/>
    </row>
    <row r="21" spans="2:11" s="8" customFormat="1" ht="110.1" customHeight="1" thickTop="1" thickBot="1">
      <c r="B21" s="65">
        <v>2</v>
      </c>
      <c r="C21" s="335" t="s">
        <v>381</v>
      </c>
      <c r="D21" s="60" t="s">
        <v>382</v>
      </c>
      <c r="E21" s="60" t="s">
        <v>355</v>
      </c>
      <c r="F21" s="60" t="s">
        <v>378</v>
      </c>
      <c r="G21" s="60" t="s">
        <v>383</v>
      </c>
      <c r="H21" s="60" t="s">
        <v>384</v>
      </c>
      <c r="I21" s="61" t="s">
        <v>352</v>
      </c>
      <c r="J21" s="66"/>
    </row>
    <row r="22" spans="2:11" s="8" customFormat="1" ht="110.1" customHeight="1" thickTop="1" thickBot="1">
      <c r="B22" s="65">
        <v>2</v>
      </c>
      <c r="C22" s="335" t="s">
        <v>377</v>
      </c>
      <c r="D22" s="60" t="s">
        <v>385</v>
      </c>
      <c r="E22" s="60" t="s">
        <v>363</v>
      </c>
      <c r="F22" s="60" t="s">
        <v>378</v>
      </c>
      <c r="G22" s="60" t="s">
        <v>386</v>
      </c>
      <c r="H22" s="60" t="s">
        <v>387</v>
      </c>
      <c r="I22" s="61" t="s">
        <v>352</v>
      </c>
      <c r="J22" s="66"/>
    </row>
    <row r="23" spans="2:11" s="8" customFormat="1" ht="110.1" customHeight="1" thickTop="1" thickBot="1">
      <c r="B23" s="65">
        <v>2</v>
      </c>
      <c r="C23" s="335" t="s">
        <v>382</v>
      </c>
      <c r="D23" s="60" t="s">
        <v>381</v>
      </c>
      <c r="E23" s="60" t="s">
        <v>355</v>
      </c>
      <c r="F23" s="60" t="s">
        <v>359</v>
      </c>
      <c r="G23" s="60" t="s">
        <v>388</v>
      </c>
      <c r="H23" s="60" t="s">
        <v>384</v>
      </c>
      <c r="I23" s="61" t="s">
        <v>352</v>
      </c>
      <c r="J23" s="66"/>
    </row>
    <row r="24" spans="2:11" s="8" customFormat="1" ht="110.1" customHeight="1" thickTop="1" thickBot="1">
      <c r="B24" s="65">
        <v>2</v>
      </c>
      <c r="C24" s="335" t="s">
        <v>385</v>
      </c>
      <c r="D24" s="60" t="s">
        <v>376</v>
      </c>
      <c r="E24" s="60" t="s">
        <v>349</v>
      </c>
      <c r="F24" s="60" t="s">
        <v>366</v>
      </c>
      <c r="G24" s="60" t="s">
        <v>389</v>
      </c>
      <c r="H24" s="60" t="s">
        <v>390</v>
      </c>
      <c r="I24" s="61" t="s">
        <v>352</v>
      </c>
      <c r="J24" s="66"/>
    </row>
    <row r="25" spans="2:11" s="44" customFormat="1" ht="59.1" customHeight="1" thickTop="1" thickBot="1">
      <c r="B25" s="51">
        <v>3</v>
      </c>
      <c r="C25" s="52">
        <v>3</v>
      </c>
      <c r="D25" s="53" t="s">
        <v>391</v>
      </c>
      <c r="E25" s="54"/>
      <c r="F25" s="54"/>
      <c r="G25" s="54"/>
      <c r="H25" s="54"/>
      <c r="I25" s="55"/>
      <c r="J25" s="55"/>
      <c r="K25" s="56" t="s">
        <v>313</v>
      </c>
    </row>
    <row r="26" spans="2:11" s="8" customFormat="1" ht="171" customHeight="1" thickTop="1" thickBot="1">
      <c r="B26" s="58">
        <v>3</v>
      </c>
      <c r="C26" s="335" t="s">
        <v>392</v>
      </c>
      <c r="D26" s="60" t="s">
        <v>392</v>
      </c>
      <c r="E26" s="60" t="s">
        <v>349</v>
      </c>
      <c r="F26" s="60" t="s">
        <v>350</v>
      </c>
      <c r="G26" s="60" t="s">
        <v>393</v>
      </c>
      <c r="H26" s="60" t="s">
        <v>394</v>
      </c>
      <c r="I26" s="61" t="s">
        <v>352</v>
      </c>
      <c r="J26" s="66"/>
      <c r="K26" s="63" t="str" cm="1">
        <f t="array" ref="K26">_xlfn.IFS(K25=LISTA_GERAL!$B$274,LISTA_GERAL!$C$274,K25=LISTA_GERAL!$B$275,LISTA_GERAL!$C$275,K25=LISTA_GERAL!$B$276,LISTA_GERAL!$C$276,K25=LISTA_GERAL!$B$277,LISTA_GERAL!$C$277,K25=LISTA_GERAL!$B$278,LISTA_GERAL!$C$278,K25=LISTA_GERAL!$B$279,LISTA_GERAL!$C$279,U23=LISTA_GERAL!$B$2,"Campo de Resposta Não preenchido",K25="Selecione sua Resposta","Controle Não Foi Respondido")</f>
        <v>Controle Não Foi Respondido</v>
      </c>
    </row>
    <row r="27" spans="2:11" s="8" customFormat="1" ht="110.1" customHeight="1" thickTop="1" thickBot="1">
      <c r="B27" s="65">
        <v>3</v>
      </c>
      <c r="C27" s="335" t="s">
        <v>395</v>
      </c>
      <c r="D27" s="60" t="s">
        <v>395</v>
      </c>
      <c r="E27" s="60" t="s">
        <v>349</v>
      </c>
      <c r="F27" s="60" t="s">
        <v>350</v>
      </c>
      <c r="G27" s="60" t="s">
        <v>396</v>
      </c>
      <c r="H27" s="60" t="s">
        <v>397</v>
      </c>
      <c r="I27" s="61" t="s">
        <v>352</v>
      </c>
      <c r="J27" s="66"/>
    </row>
    <row r="28" spans="2:11" s="8" customFormat="1" ht="110.1" customHeight="1" thickTop="1" thickBot="1">
      <c r="B28" s="58">
        <v>3</v>
      </c>
      <c r="C28" s="335" t="s">
        <v>398</v>
      </c>
      <c r="D28" s="60" t="s">
        <v>399</v>
      </c>
      <c r="E28" s="60" t="s">
        <v>355</v>
      </c>
      <c r="F28" s="60" t="s">
        <v>350</v>
      </c>
      <c r="G28" s="60" t="s">
        <v>400</v>
      </c>
      <c r="H28" s="60" t="s">
        <v>401</v>
      </c>
      <c r="I28" s="61" t="s">
        <v>352</v>
      </c>
      <c r="J28" s="66"/>
    </row>
    <row r="29" spans="2:11" s="8" customFormat="1" ht="110.1" customHeight="1" thickTop="1" thickBot="1">
      <c r="B29" s="58">
        <v>3</v>
      </c>
      <c r="C29" s="335" t="s">
        <v>402</v>
      </c>
      <c r="D29" s="60" t="s">
        <v>403</v>
      </c>
      <c r="E29" s="60" t="s">
        <v>355</v>
      </c>
      <c r="F29" s="60" t="s">
        <v>350</v>
      </c>
      <c r="G29" s="60" t="s">
        <v>404</v>
      </c>
      <c r="H29" s="60" t="s">
        <v>405</v>
      </c>
      <c r="I29" s="61" t="s">
        <v>352</v>
      </c>
      <c r="J29" s="66"/>
    </row>
    <row r="30" spans="2:11" s="8" customFormat="1" ht="110.1" customHeight="1" thickTop="1" thickBot="1">
      <c r="B30" s="58">
        <v>3</v>
      </c>
      <c r="C30" s="335" t="s">
        <v>406</v>
      </c>
      <c r="D30" s="60" t="s">
        <v>398</v>
      </c>
      <c r="E30" s="60" t="s">
        <v>349</v>
      </c>
      <c r="F30" s="60" t="s">
        <v>378</v>
      </c>
      <c r="G30" s="60" t="s">
        <v>407</v>
      </c>
      <c r="H30" s="60" t="s">
        <v>408</v>
      </c>
      <c r="I30" s="61" t="s">
        <v>352</v>
      </c>
      <c r="J30" s="66"/>
    </row>
    <row r="31" spans="2:11" s="8" customFormat="1" ht="110.1" customHeight="1" thickTop="1" thickBot="1">
      <c r="B31" s="58">
        <v>3</v>
      </c>
      <c r="C31" s="335" t="s">
        <v>409</v>
      </c>
      <c r="D31" s="60" t="s">
        <v>402</v>
      </c>
      <c r="E31" s="60" t="s">
        <v>349</v>
      </c>
      <c r="F31" s="60" t="s">
        <v>378</v>
      </c>
      <c r="G31" s="60" t="s">
        <v>410</v>
      </c>
      <c r="H31" s="60" t="s">
        <v>1720</v>
      </c>
      <c r="I31" s="61" t="s">
        <v>352</v>
      </c>
      <c r="J31" s="66"/>
    </row>
    <row r="32" spans="2:11" s="8" customFormat="1" ht="110.1" customHeight="1" thickTop="1" thickBot="1">
      <c r="B32" s="58">
        <v>3</v>
      </c>
      <c r="C32" s="335" t="s">
        <v>399</v>
      </c>
      <c r="D32" s="60" t="s">
        <v>406</v>
      </c>
      <c r="E32" s="60" t="s">
        <v>349</v>
      </c>
      <c r="F32" s="60" t="s">
        <v>378</v>
      </c>
      <c r="G32" s="60" t="s">
        <v>411</v>
      </c>
      <c r="H32" s="60" t="s">
        <v>412</v>
      </c>
      <c r="I32" s="61" t="s">
        <v>352</v>
      </c>
      <c r="J32" s="66"/>
    </row>
    <row r="33" spans="2:11" s="8" customFormat="1" ht="110.1" customHeight="1" thickTop="1" thickBot="1">
      <c r="B33" s="58">
        <v>3</v>
      </c>
      <c r="C33" s="335" t="s">
        <v>403</v>
      </c>
      <c r="D33" s="60" t="s">
        <v>409</v>
      </c>
      <c r="E33" s="60" t="s">
        <v>349</v>
      </c>
      <c r="F33" s="60" t="s">
        <v>378</v>
      </c>
      <c r="G33" s="60" t="s">
        <v>413</v>
      </c>
      <c r="H33" s="60" t="s">
        <v>414</v>
      </c>
      <c r="I33" s="61" t="s">
        <v>352</v>
      </c>
      <c r="J33" s="66"/>
    </row>
    <row r="34" spans="2:11" s="8" customFormat="1" ht="110.1" customHeight="1" thickTop="1" thickBot="1">
      <c r="B34" s="58">
        <v>3</v>
      </c>
      <c r="C34" s="335" t="s">
        <v>415</v>
      </c>
      <c r="D34" s="60" t="s">
        <v>415</v>
      </c>
      <c r="E34" s="60" t="s">
        <v>355</v>
      </c>
      <c r="F34" s="60" t="s">
        <v>378</v>
      </c>
      <c r="G34" s="60" t="s">
        <v>416</v>
      </c>
      <c r="H34" s="60" t="s">
        <v>417</v>
      </c>
      <c r="I34" s="61" t="s">
        <v>352</v>
      </c>
      <c r="J34" s="66"/>
    </row>
    <row r="35" spans="2:11" s="8" customFormat="1" ht="110.1" customHeight="1" thickTop="1" thickBot="1">
      <c r="B35" s="58">
        <v>3</v>
      </c>
      <c r="C35" s="335" t="s">
        <v>418</v>
      </c>
      <c r="D35" s="60" t="s">
        <v>418</v>
      </c>
      <c r="E35" s="60" t="s">
        <v>355</v>
      </c>
      <c r="F35" s="60" t="s">
        <v>378</v>
      </c>
      <c r="G35" s="60" t="s">
        <v>419</v>
      </c>
      <c r="H35" s="60" t="s">
        <v>420</v>
      </c>
      <c r="I35" s="61" t="s">
        <v>352</v>
      </c>
      <c r="J35" s="66"/>
    </row>
    <row r="36" spans="2:11" s="8" customFormat="1" ht="110.1" customHeight="1" thickTop="1" thickBot="1">
      <c r="B36" s="58">
        <v>3</v>
      </c>
      <c r="C36" s="335" t="s">
        <v>421</v>
      </c>
      <c r="D36" s="60" t="s">
        <v>421</v>
      </c>
      <c r="E36" s="60" t="s">
        <v>355</v>
      </c>
      <c r="F36" s="60" t="s">
        <v>378</v>
      </c>
      <c r="G36" s="60" t="s">
        <v>422</v>
      </c>
      <c r="H36" s="60" t="s">
        <v>423</v>
      </c>
      <c r="I36" s="61" t="s">
        <v>352</v>
      </c>
      <c r="J36" s="66"/>
    </row>
    <row r="37" spans="2:11" s="8" customFormat="1" ht="110.1" customHeight="1" thickTop="1" thickBot="1">
      <c r="B37" s="58">
        <v>3</v>
      </c>
      <c r="C37" s="335" t="s">
        <v>424</v>
      </c>
      <c r="D37" s="60" t="s">
        <v>424</v>
      </c>
      <c r="E37" s="60" t="s">
        <v>355</v>
      </c>
      <c r="F37" s="60" t="s">
        <v>378</v>
      </c>
      <c r="G37" s="60" t="s">
        <v>425</v>
      </c>
      <c r="H37" s="60" t="s">
        <v>426</v>
      </c>
      <c r="I37" s="61" t="s">
        <v>352</v>
      </c>
      <c r="J37" s="66"/>
    </row>
    <row r="38" spans="2:11" s="8" customFormat="1" ht="110.1" customHeight="1" thickTop="1" thickBot="1">
      <c r="B38" s="58">
        <v>3</v>
      </c>
      <c r="C38" s="335" t="s">
        <v>427</v>
      </c>
      <c r="D38" s="60" t="s">
        <v>427</v>
      </c>
      <c r="E38" s="60" t="s">
        <v>363</v>
      </c>
      <c r="F38" s="60" t="s">
        <v>378</v>
      </c>
      <c r="G38" s="60" t="s">
        <v>428</v>
      </c>
      <c r="H38" s="60" t="s">
        <v>1717</v>
      </c>
      <c r="I38" s="61" t="s">
        <v>352</v>
      </c>
      <c r="J38" s="66"/>
    </row>
    <row r="39" spans="2:11" s="8" customFormat="1" ht="110.1" customHeight="1" thickTop="1" thickBot="1">
      <c r="B39" s="58">
        <v>3</v>
      </c>
      <c r="C39" s="335" t="s">
        <v>429</v>
      </c>
      <c r="D39" s="60" t="s">
        <v>429</v>
      </c>
      <c r="E39" s="60" t="s">
        <v>363</v>
      </c>
      <c r="F39" s="60" t="s">
        <v>359</v>
      </c>
      <c r="G39" s="60" t="s">
        <v>430</v>
      </c>
      <c r="H39" s="60" t="s">
        <v>431</v>
      </c>
      <c r="I39" s="61" t="s">
        <v>352</v>
      </c>
      <c r="J39" s="66"/>
    </row>
    <row r="40" spans="2:11" s="44" customFormat="1" ht="59.1" customHeight="1" thickTop="1" thickBot="1">
      <c r="B40" s="277">
        <v>4</v>
      </c>
      <c r="C40" s="278">
        <v>4</v>
      </c>
      <c r="D40" s="279" t="s">
        <v>432</v>
      </c>
      <c r="E40" s="280"/>
      <c r="F40" s="280"/>
      <c r="G40" s="280"/>
      <c r="H40" s="280"/>
      <c r="I40" s="281"/>
      <c r="J40" s="281"/>
      <c r="K40" s="56" t="s">
        <v>313</v>
      </c>
    </row>
    <row r="41" spans="2:11" s="8" customFormat="1" ht="171" customHeight="1" thickTop="1" thickBot="1">
      <c r="B41" s="58">
        <v>4</v>
      </c>
      <c r="C41" s="335" t="s">
        <v>433</v>
      </c>
      <c r="D41" s="60" t="s">
        <v>433</v>
      </c>
      <c r="E41" s="60" t="s">
        <v>349</v>
      </c>
      <c r="F41" s="60" t="s">
        <v>378</v>
      </c>
      <c r="G41" s="60" t="s">
        <v>434</v>
      </c>
      <c r="H41" s="60" t="s">
        <v>435</v>
      </c>
      <c r="I41" s="61" t="s">
        <v>352</v>
      </c>
      <c r="J41" s="66"/>
      <c r="K41" s="63" t="str" cm="1">
        <f t="array" ref="K41">_xlfn.IFS(K40=LISTA_GERAL!$B$274,LISTA_GERAL!$C$274,K40=LISTA_GERAL!$B$275,LISTA_GERAL!$C$275,K40=LISTA_GERAL!$B$276,LISTA_GERAL!$C$276,K40=LISTA_GERAL!$B$277,LISTA_GERAL!$C$277,K40=LISTA_GERAL!$B$278,LISTA_GERAL!$C$278,K40=LISTA_GERAL!$B$279,LISTA_GERAL!$C$279,U38=LISTA_GERAL!$B$2,"Campo de Resposta Não preenchido",K40="Selecione sua Resposta","Controle Não Foi Respondido")</f>
        <v>Controle Não Foi Respondido</v>
      </c>
    </row>
    <row r="42" spans="2:11" s="8" customFormat="1" ht="110.1" customHeight="1" thickTop="1" thickBot="1">
      <c r="B42" s="58">
        <v>4</v>
      </c>
      <c r="C42" s="335" t="s">
        <v>436</v>
      </c>
      <c r="D42" s="60" t="s">
        <v>436</v>
      </c>
      <c r="E42" s="60" t="s">
        <v>349</v>
      </c>
      <c r="F42" s="60" t="s">
        <v>378</v>
      </c>
      <c r="G42" s="60" t="s">
        <v>437</v>
      </c>
      <c r="H42" s="60" t="s">
        <v>438</v>
      </c>
      <c r="I42" s="61" t="s">
        <v>352</v>
      </c>
      <c r="J42" s="66"/>
    </row>
    <row r="43" spans="2:11" s="8" customFormat="1" ht="110.1" customHeight="1" thickTop="1" thickBot="1">
      <c r="B43" s="58">
        <v>4</v>
      </c>
      <c r="C43" s="335" t="s">
        <v>439</v>
      </c>
      <c r="D43" s="60" t="s">
        <v>439</v>
      </c>
      <c r="E43" s="60" t="s">
        <v>349</v>
      </c>
      <c r="F43" s="60" t="s">
        <v>378</v>
      </c>
      <c r="G43" s="60" t="s">
        <v>440</v>
      </c>
      <c r="H43" s="60" t="s">
        <v>1719</v>
      </c>
      <c r="I43" s="61" t="s">
        <v>352</v>
      </c>
      <c r="J43" s="66"/>
    </row>
    <row r="44" spans="2:11" s="8" customFormat="1" ht="110.1" customHeight="1" thickTop="1" thickBot="1">
      <c r="B44" s="58">
        <v>4</v>
      </c>
      <c r="C44" s="335" t="s">
        <v>441</v>
      </c>
      <c r="D44" s="60" t="s">
        <v>441</v>
      </c>
      <c r="E44" s="60" t="s">
        <v>349</v>
      </c>
      <c r="F44" s="60" t="s">
        <v>378</v>
      </c>
      <c r="G44" s="60" t="s">
        <v>442</v>
      </c>
      <c r="H44" s="60" t="s">
        <v>443</v>
      </c>
      <c r="I44" s="61" t="s">
        <v>352</v>
      </c>
      <c r="J44" s="66"/>
    </row>
    <row r="45" spans="2:11" s="8" customFormat="1" ht="110.1" customHeight="1" thickTop="1" thickBot="1">
      <c r="B45" s="58">
        <v>4</v>
      </c>
      <c r="C45" s="335" t="s">
        <v>444</v>
      </c>
      <c r="D45" s="60" t="s">
        <v>444</v>
      </c>
      <c r="E45" s="60" t="s">
        <v>349</v>
      </c>
      <c r="F45" s="60" t="s">
        <v>378</v>
      </c>
      <c r="G45" s="60" t="s">
        <v>445</v>
      </c>
      <c r="H45" s="60" t="s">
        <v>446</v>
      </c>
      <c r="I45" s="61" t="s">
        <v>352</v>
      </c>
      <c r="J45" s="66"/>
    </row>
    <row r="46" spans="2:11" s="8" customFormat="1" ht="110.1" customHeight="1" thickTop="1" thickBot="1">
      <c r="B46" s="58">
        <v>4</v>
      </c>
      <c r="C46" s="335" t="s">
        <v>447</v>
      </c>
      <c r="D46" s="60" t="s">
        <v>447</v>
      </c>
      <c r="E46" s="60" t="s">
        <v>349</v>
      </c>
      <c r="F46" s="60" t="s">
        <v>378</v>
      </c>
      <c r="G46" s="60" t="s">
        <v>448</v>
      </c>
      <c r="H46" s="60" t="s">
        <v>449</v>
      </c>
      <c r="I46" s="61" t="s">
        <v>352</v>
      </c>
      <c r="J46" s="66"/>
    </row>
    <row r="47" spans="2:11" s="8" customFormat="1" ht="110.1" customHeight="1" thickTop="1" thickBot="1">
      <c r="B47" s="58">
        <v>4</v>
      </c>
      <c r="C47" s="335" t="s">
        <v>450</v>
      </c>
      <c r="D47" s="60" t="s">
        <v>450</v>
      </c>
      <c r="E47" s="60" t="s">
        <v>349</v>
      </c>
      <c r="F47" s="60" t="s">
        <v>378</v>
      </c>
      <c r="G47" s="60" t="s">
        <v>451</v>
      </c>
      <c r="H47" s="60" t="s">
        <v>452</v>
      </c>
      <c r="I47" s="61" t="s">
        <v>352</v>
      </c>
      <c r="J47" s="66"/>
    </row>
    <row r="48" spans="2:11" s="8" customFormat="1" ht="110.1" customHeight="1" thickTop="1" thickBot="1">
      <c r="B48" s="58">
        <v>4</v>
      </c>
      <c r="C48" s="335" t="s">
        <v>453</v>
      </c>
      <c r="D48" s="60" t="s">
        <v>453</v>
      </c>
      <c r="E48" s="60" t="s">
        <v>355</v>
      </c>
      <c r="F48" s="60" t="s">
        <v>378</v>
      </c>
      <c r="G48" s="60" t="s">
        <v>454</v>
      </c>
      <c r="H48" s="60" t="s">
        <v>455</v>
      </c>
      <c r="I48" s="61" t="s">
        <v>352</v>
      </c>
      <c r="J48" s="66"/>
    </row>
    <row r="49" spans="2:11" s="8" customFormat="1" ht="110.1" customHeight="1" thickTop="1" thickBot="1">
      <c r="B49" s="58">
        <v>4</v>
      </c>
      <c r="C49" s="335" t="s">
        <v>456</v>
      </c>
      <c r="D49" s="60" t="s">
        <v>456</v>
      </c>
      <c r="E49" s="60" t="s">
        <v>355</v>
      </c>
      <c r="F49" s="60" t="s">
        <v>378</v>
      </c>
      <c r="G49" s="60" t="s">
        <v>457</v>
      </c>
      <c r="H49" s="60" t="s">
        <v>458</v>
      </c>
      <c r="I49" s="61" t="s">
        <v>352</v>
      </c>
      <c r="J49" s="66"/>
    </row>
    <row r="50" spans="2:11" s="8" customFormat="1" ht="110.1" customHeight="1" thickTop="1" thickBot="1">
      <c r="B50" s="58">
        <v>4</v>
      </c>
      <c r="C50" s="335" t="s">
        <v>459</v>
      </c>
      <c r="D50" s="60" t="s">
        <v>460</v>
      </c>
      <c r="E50" s="60" t="s">
        <v>355</v>
      </c>
      <c r="F50" s="60" t="s">
        <v>378</v>
      </c>
      <c r="G50" s="60" t="s">
        <v>461</v>
      </c>
      <c r="H50" s="60" t="s">
        <v>462</v>
      </c>
      <c r="I50" s="61" t="s">
        <v>352</v>
      </c>
      <c r="J50" s="66"/>
    </row>
    <row r="51" spans="2:11" s="8" customFormat="1" ht="110.1" customHeight="1" thickTop="1" thickBot="1">
      <c r="B51" s="58">
        <v>4</v>
      </c>
      <c r="C51" s="335" t="s">
        <v>460</v>
      </c>
      <c r="D51" s="60" t="s">
        <v>463</v>
      </c>
      <c r="E51" s="60" t="s">
        <v>363</v>
      </c>
      <c r="F51" s="60" t="s">
        <v>378</v>
      </c>
      <c r="G51" s="60" t="s">
        <v>464</v>
      </c>
      <c r="H51" s="60" t="s">
        <v>465</v>
      </c>
      <c r="I51" s="61" t="s">
        <v>352</v>
      </c>
      <c r="J51" s="66"/>
    </row>
    <row r="52" spans="2:11" s="8" customFormat="1" ht="110.1" customHeight="1" thickTop="1" thickBot="1">
      <c r="B52" s="58">
        <v>4</v>
      </c>
      <c r="C52" s="335" t="s">
        <v>463</v>
      </c>
      <c r="D52" s="60" t="s">
        <v>459</v>
      </c>
      <c r="E52" s="60" t="s">
        <v>355</v>
      </c>
      <c r="F52" s="60" t="s">
        <v>366</v>
      </c>
      <c r="G52" s="60" t="s">
        <v>466</v>
      </c>
      <c r="H52" s="60" t="s">
        <v>467</v>
      </c>
      <c r="I52" s="61" t="s">
        <v>352</v>
      </c>
      <c r="J52" s="66"/>
    </row>
    <row r="53" spans="2:11" s="44" customFormat="1" ht="59.1" customHeight="1" thickTop="1" thickBot="1">
      <c r="B53" s="51">
        <v>5</v>
      </c>
      <c r="C53" s="52">
        <v>5</v>
      </c>
      <c r="D53" s="53" t="s">
        <v>468</v>
      </c>
      <c r="E53" s="54"/>
      <c r="F53" s="54"/>
      <c r="G53" s="54"/>
      <c r="H53" s="54"/>
      <c r="I53" s="55"/>
      <c r="J53" s="55"/>
      <c r="K53" s="56" t="s">
        <v>313</v>
      </c>
    </row>
    <row r="54" spans="2:11" s="8" customFormat="1" ht="110.1" customHeight="1" thickTop="1" thickBot="1">
      <c r="B54" s="58">
        <v>5</v>
      </c>
      <c r="C54" s="335" t="s">
        <v>469</v>
      </c>
      <c r="D54" s="60" t="s">
        <v>469</v>
      </c>
      <c r="E54" s="60" t="s">
        <v>349</v>
      </c>
      <c r="F54" s="60" t="s">
        <v>350</v>
      </c>
      <c r="G54" s="60" t="s">
        <v>470</v>
      </c>
      <c r="H54" s="60" t="s">
        <v>471</v>
      </c>
      <c r="I54" s="61" t="s">
        <v>352</v>
      </c>
      <c r="J54" s="66"/>
      <c r="K54" s="63" t="str" cm="1">
        <f t="array" ref="K54">_xlfn.IFS(K53=LISTA_GERAL!$B$274,LISTA_GERAL!$C$274,K53=LISTA_GERAL!$B$275,LISTA_GERAL!$C$275,K53=LISTA_GERAL!$B$276,LISTA_GERAL!$C$276,K53=LISTA_GERAL!$B$277,LISTA_GERAL!$C$277,K53=LISTA_GERAL!$B$278,LISTA_GERAL!$C$278,K53=LISTA_GERAL!$B$279,LISTA_GERAL!$C$279,U51=LISTA_GERAL!$B$2,"Campo de Resposta Não preenchido",K53="Selecione sua Resposta","Controle Não Foi Respondido")</f>
        <v>Controle Não Foi Respondido</v>
      </c>
    </row>
    <row r="55" spans="2:11" s="8" customFormat="1" ht="110.1" customHeight="1" thickTop="1" thickBot="1">
      <c r="B55" s="58">
        <v>5</v>
      </c>
      <c r="C55" s="335" t="s">
        <v>472</v>
      </c>
      <c r="D55" s="60" t="s">
        <v>473</v>
      </c>
      <c r="E55" s="60" t="s">
        <v>355</v>
      </c>
      <c r="F55" s="60" t="s">
        <v>350</v>
      </c>
      <c r="G55" s="60" t="s">
        <v>474</v>
      </c>
      <c r="H55" s="60" t="s">
        <v>475</v>
      </c>
      <c r="I55" s="61" t="s">
        <v>352</v>
      </c>
      <c r="J55" s="66"/>
    </row>
    <row r="56" spans="2:11" s="8" customFormat="1" ht="110.1" customHeight="1" thickTop="1" thickBot="1">
      <c r="B56" s="58">
        <v>5</v>
      </c>
      <c r="C56" s="335" t="s">
        <v>476</v>
      </c>
      <c r="D56" s="60" t="s">
        <v>472</v>
      </c>
      <c r="E56" s="60" t="s">
        <v>349</v>
      </c>
      <c r="F56" s="60" t="s">
        <v>378</v>
      </c>
      <c r="G56" s="60" t="s">
        <v>477</v>
      </c>
      <c r="H56" s="60" t="s">
        <v>1722</v>
      </c>
      <c r="I56" s="61" t="s">
        <v>352</v>
      </c>
      <c r="J56" s="66"/>
    </row>
    <row r="57" spans="2:11" s="8" customFormat="1" ht="110.1" customHeight="1" thickTop="1" thickBot="1">
      <c r="B57" s="58">
        <v>5</v>
      </c>
      <c r="C57" s="335" t="s">
        <v>478</v>
      </c>
      <c r="D57" s="60" t="s">
        <v>478</v>
      </c>
      <c r="E57" s="60" t="s">
        <v>349</v>
      </c>
      <c r="F57" s="60" t="s">
        <v>378</v>
      </c>
      <c r="G57" s="60" t="s">
        <v>479</v>
      </c>
      <c r="H57" s="60" t="s">
        <v>1721</v>
      </c>
      <c r="I57" s="61" t="s">
        <v>352</v>
      </c>
      <c r="J57" s="66"/>
    </row>
    <row r="58" spans="2:11" s="8" customFormat="1" ht="110.1" customHeight="1" thickTop="1" thickBot="1">
      <c r="B58" s="58">
        <v>5</v>
      </c>
      <c r="C58" s="335" t="s">
        <v>473</v>
      </c>
      <c r="D58" s="60" t="s">
        <v>480</v>
      </c>
      <c r="E58" s="60" t="s">
        <v>355</v>
      </c>
      <c r="F58" s="60" t="s">
        <v>378</v>
      </c>
      <c r="G58" s="60" t="s">
        <v>481</v>
      </c>
      <c r="H58" s="60" t="s">
        <v>482</v>
      </c>
      <c r="I58" s="61" t="s">
        <v>352</v>
      </c>
      <c r="J58" s="66"/>
    </row>
    <row r="59" spans="2:11" s="8" customFormat="1" ht="110.1" customHeight="1" thickTop="1" thickBot="1">
      <c r="B59" s="58">
        <v>5</v>
      </c>
      <c r="C59" s="335" t="s">
        <v>480</v>
      </c>
      <c r="D59" s="60" t="s">
        <v>476</v>
      </c>
      <c r="E59" s="60" t="s">
        <v>349</v>
      </c>
      <c r="F59" s="60" t="s">
        <v>366</v>
      </c>
      <c r="G59" s="60" t="s">
        <v>483</v>
      </c>
      <c r="H59" s="60" t="s">
        <v>1718</v>
      </c>
      <c r="I59" s="61" t="s">
        <v>352</v>
      </c>
      <c r="J59" s="66"/>
    </row>
    <row r="60" spans="2:11" s="44" customFormat="1" ht="59.1" customHeight="1" thickTop="1" thickBot="1">
      <c r="B60" s="277">
        <v>6</v>
      </c>
      <c r="C60" s="278">
        <v>6</v>
      </c>
      <c r="D60" s="279" t="s">
        <v>484</v>
      </c>
      <c r="E60" s="280"/>
      <c r="F60" s="280"/>
      <c r="G60" s="280"/>
      <c r="H60" s="280"/>
      <c r="I60" s="281"/>
      <c r="J60" s="281"/>
      <c r="K60" s="56" t="s">
        <v>313</v>
      </c>
    </row>
    <row r="61" spans="2:11" s="8" customFormat="1" ht="110.1" customHeight="1" thickTop="1" thickBot="1">
      <c r="B61" s="58">
        <v>6</v>
      </c>
      <c r="C61" s="335" t="s">
        <v>485</v>
      </c>
      <c r="D61" s="60" t="s">
        <v>486</v>
      </c>
      <c r="E61" s="60" t="s">
        <v>355</v>
      </c>
      <c r="F61" s="60" t="s">
        <v>350</v>
      </c>
      <c r="G61" s="60" t="s">
        <v>487</v>
      </c>
      <c r="H61" s="60" t="s">
        <v>488</v>
      </c>
      <c r="I61" s="61" t="s">
        <v>352</v>
      </c>
      <c r="J61" s="66"/>
      <c r="K61" s="63" t="str" cm="1">
        <f t="array" ref="K61">_xlfn.IFS(K60=LISTA_GERAL!$B$274,LISTA_GERAL!$C$274,K60=LISTA_GERAL!$B$275,LISTA_GERAL!$C$275,K60=LISTA_GERAL!$B$276,LISTA_GERAL!$C$276,K60=LISTA_GERAL!$B$277,LISTA_GERAL!$C$277,K60=LISTA_GERAL!$B$278,LISTA_GERAL!$C$278,K60=LISTA_GERAL!$B$279,LISTA_GERAL!$C$279,U58=LISTA_GERAL!$B$2,"Campo de Resposta Não preenchido",K60="Selecione sua Resposta","Controle Não Foi Respondido")</f>
        <v>Controle Não Foi Respondido</v>
      </c>
    </row>
    <row r="62" spans="2:11" s="8" customFormat="1" ht="110.1" customHeight="1" thickTop="1" thickBot="1">
      <c r="B62" s="58">
        <v>6</v>
      </c>
      <c r="C62" s="335" t="s">
        <v>489</v>
      </c>
      <c r="D62" s="60" t="s">
        <v>485</v>
      </c>
      <c r="E62" s="60" t="s">
        <v>349</v>
      </c>
      <c r="F62" s="60" t="s">
        <v>378</v>
      </c>
      <c r="G62" s="60" t="s">
        <v>490</v>
      </c>
      <c r="H62" s="60" t="s">
        <v>491</v>
      </c>
      <c r="I62" s="61" t="s">
        <v>352</v>
      </c>
      <c r="J62" s="66"/>
    </row>
    <row r="63" spans="2:11" s="8" customFormat="1" ht="110.1" customHeight="1" thickTop="1" thickBot="1">
      <c r="B63" s="58">
        <v>6</v>
      </c>
      <c r="C63" s="335" t="s">
        <v>492</v>
      </c>
      <c r="D63" s="60" t="s">
        <v>489</v>
      </c>
      <c r="E63" s="60" t="s">
        <v>349</v>
      </c>
      <c r="F63" s="60" t="s">
        <v>378</v>
      </c>
      <c r="G63" s="60" t="s">
        <v>493</v>
      </c>
      <c r="H63" s="60" t="s">
        <v>494</v>
      </c>
      <c r="I63" s="61" t="s">
        <v>352</v>
      </c>
      <c r="J63" s="66"/>
    </row>
    <row r="64" spans="2:11" s="8" customFormat="1" ht="110.1" customHeight="1" thickTop="1" thickBot="1">
      <c r="B64" s="58">
        <v>6</v>
      </c>
      <c r="C64" s="335" t="s">
        <v>495</v>
      </c>
      <c r="D64" s="60" t="s">
        <v>492</v>
      </c>
      <c r="E64" s="60" t="s">
        <v>349</v>
      </c>
      <c r="F64" s="60" t="s">
        <v>378</v>
      </c>
      <c r="G64" s="60" t="s">
        <v>496</v>
      </c>
      <c r="H64" s="60" t="s">
        <v>497</v>
      </c>
      <c r="I64" s="61" t="s">
        <v>352</v>
      </c>
      <c r="J64" s="66"/>
    </row>
    <row r="65" spans="2:11" s="8" customFormat="1" ht="110.1" customHeight="1" thickTop="1" thickBot="1">
      <c r="B65" s="58">
        <v>6</v>
      </c>
      <c r="C65" s="335" t="s">
        <v>498</v>
      </c>
      <c r="D65" s="60" t="s">
        <v>495</v>
      </c>
      <c r="E65" s="60" t="s">
        <v>349</v>
      </c>
      <c r="F65" s="60" t="s">
        <v>378</v>
      </c>
      <c r="G65" s="60" t="s">
        <v>499</v>
      </c>
      <c r="H65" s="60" t="s">
        <v>500</v>
      </c>
      <c r="I65" s="61" t="s">
        <v>352</v>
      </c>
      <c r="J65" s="66"/>
    </row>
    <row r="66" spans="2:11" s="8" customFormat="1" ht="110.1" customHeight="1" thickTop="1" thickBot="1">
      <c r="B66" s="58">
        <v>6</v>
      </c>
      <c r="C66" s="335" t="s">
        <v>486</v>
      </c>
      <c r="D66" s="60" t="s">
        <v>498</v>
      </c>
      <c r="E66" s="60" t="s">
        <v>349</v>
      </c>
      <c r="F66" s="60" t="s">
        <v>378</v>
      </c>
      <c r="G66" s="60" t="s">
        <v>501</v>
      </c>
      <c r="H66" s="60" t="s">
        <v>502</v>
      </c>
      <c r="I66" s="61" t="s">
        <v>352</v>
      </c>
      <c r="J66" s="66"/>
    </row>
    <row r="67" spans="2:11" s="8" customFormat="1" ht="110.1" customHeight="1" thickTop="1" thickBot="1">
      <c r="B67" s="58">
        <v>6</v>
      </c>
      <c r="C67" s="335" t="s">
        <v>503</v>
      </c>
      <c r="D67" s="60" t="s">
        <v>503</v>
      </c>
      <c r="E67" s="60" t="s">
        <v>355</v>
      </c>
      <c r="F67" s="60" t="s">
        <v>378</v>
      </c>
      <c r="G67" s="60" t="s">
        <v>504</v>
      </c>
      <c r="H67" s="60" t="s">
        <v>505</v>
      </c>
      <c r="I67" s="61" t="s">
        <v>352</v>
      </c>
      <c r="J67" s="66"/>
    </row>
    <row r="68" spans="2:11" s="8" customFormat="1" ht="110.1" customHeight="1" thickTop="1" thickBot="1">
      <c r="B68" s="58">
        <v>6</v>
      </c>
      <c r="C68" s="335" t="s">
        <v>506</v>
      </c>
      <c r="D68" s="60" t="s">
        <v>506</v>
      </c>
      <c r="E68" s="60" t="s">
        <v>363</v>
      </c>
      <c r="F68" s="60" t="s">
        <v>378</v>
      </c>
      <c r="G68" s="60" t="s">
        <v>507</v>
      </c>
      <c r="H68" s="60" t="s">
        <v>508</v>
      </c>
      <c r="I68" s="61" t="s">
        <v>352</v>
      </c>
      <c r="J68" s="66"/>
    </row>
    <row r="69" spans="2:11" s="44" customFormat="1" ht="59.1" customHeight="1" thickTop="1" thickBot="1">
      <c r="B69" s="51">
        <v>7</v>
      </c>
      <c r="C69" s="52">
        <v>7</v>
      </c>
      <c r="D69" s="53" t="s">
        <v>509</v>
      </c>
      <c r="E69" s="72"/>
      <c r="F69" s="72"/>
      <c r="G69" s="72"/>
      <c r="H69" s="72"/>
      <c r="I69" s="73"/>
      <c r="J69" s="73"/>
      <c r="K69" s="56" t="s">
        <v>313</v>
      </c>
    </row>
    <row r="70" spans="2:11" s="8" customFormat="1" ht="110.1" customHeight="1" thickTop="1" thickBot="1">
      <c r="B70" s="58">
        <v>7</v>
      </c>
      <c r="C70" s="335" t="s">
        <v>510</v>
      </c>
      <c r="D70" s="60" t="s">
        <v>511</v>
      </c>
      <c r="E70" s="60" t="s">
        <v>355</v>
      </c>
      <c r="F70" s="60" t="s">
        <v>350</v>
      </c>
      <c r="G70" s="60" t="s">
        <v>512</v>
      </c>
      <c r="H70" s="60" t="s">
        <v>513</v>
      </c>
      <c r="I70" s="61" t="s">
        <v>352</v>
      </c>
      <c r="J70" s="66"/>
      <c r="K70" s="63" t="str" cm="1">
        <f t="array" ref="K70">_xlfn.IFS(K69=LISTA_GERAL!$B$274,LISTA_GERAL!$C$274,K69=LISTA_GERAL!$B$275,LISTA_GERAL!$C$275,K69=LISTA_GERAL!$B$276,LISTA_GERAL!$C$276,K69=LISTA_GERAL!$B$277,LISTA_GERAL!$C$277,K69=LISTA_GERAL!$B$278,LISTA_GERAL!$C$278,K69=LISTA_GERAL!$B$279,LISTA_GERAL!$C$279,U67=LISTA_GERAL!$B$2,"Campo de Resposta Não preenchido",K69="Selecione sua Resposta","Controle Não Foi Respondido")</f>
        <v>Controle Não Foi Respondido</v>
      </c>
    </row>
    <row r="71" spans="2:11" s="8" customFormat="1" ht="110.1" customHeight="1" thickTop="1" thickBot="1">
      <c r="B71" s="58">
        <v>7</v>
      </c>
      <c r="C71" s="335" t="s">
        <v>514</v>
      </c>
      <c r="D71" s="60" t="s">
        <v>515</v>
      </c>
      <c r="E71" s="60" t="s">
        <v>355</v>
      </c>
      <c r="F71" s="60" t="s">
        <v>350</v>
      </c>
      <c r="G71" s="60" t="s">
        <v>516</v>
      </c>
      <c r="H71" s="60" t="s">
        <v>517</v>
      </c>
      <c r="I71" s="61" t="s">
        <v>352</v>
      </c>
      <c r="J71" s="66"/>
    </row>
    <row r="72" spans="2:11" s="8" customFormat="1" ht="110.1" customHeight="1" thickTop="1" thickBot="1">
      <c r="B72" s="58">
        <v>7</v>
      </c>
      <c r="C72" s="335" t="s">
        <v>518</v>
      </c>
      <c r="D72" s="60" t="s">
        <v>510</v>
      </c>
      <c r="E72" s="60" t="s">
        <v>349</v>
      </c>
      <c r="F72" s="60" t="s">
        <v>378</v>
      </c>
      <c r="G72" s="60" t="s">
        <v>519</v>
      </c>
      <c r="H72" s="60" t="s">
        <v>520</v>
      </c>
      <c r="I72" s="61" t="s">
        <v>352</v>
      </c>
      <c r="J72" s="66"/>
    </row>
    <row r="73" spans="2:11" s="8" customFormat="1" ht="110.1" customHeight="1" thickTop="1" thickBot="1">
      <c r="B73" s="58">
        <v>7</v>
      </c>
      <c r="C73" s="335" t="s">
        <v>521</v>
      </c>
      <c r="D73" s="60" t="s">
        <v>518</v>
      </c>
      <c r="E73" s="60" t="s">
        <v>349</v>
      </c>
      <c r="F73" s="60" t="s">
        <v>378</v>
      </c>
      <c r="G73" s="60" t="s">
        <v>522</v>
      </c>
      <c r="H73" s="60" t="s">
        <v>523</v>
      </c>
      <c r="I73" s="61" t="s">
        <v>352</v>
      </c>
      <c r="J73" s="66"/>
    </row>
    <row r="74" spans="2:11" s="8" customFormat="1" ht="110.1" customHeight="1" thickTop="1" thickBot="1">
      <c r="B74" s="58">
        <v>7</v>
      </c>
      <c r="C74" s="335" t="s">
        <v>511</v>
      </c>
      <c r="D74" s="60" t="s">
        <v>521</v>
      </c>
      <c r="E74" s="60" t="s">
        <v>349</v>
      </c>
      <c r="F74" s="60" t="s">
        <v>378</v>
      </c>
      <c r="G74" s="60" t="s">
        <v>524</v>
      </c>
      <c r="H74" s="60" t="s">
        <v>525</v>
      </c>
      <c r="I74" s="61" t="s">
        <v>352</v>
      </c>
      <c r="J74" s="66"/>
    </row>
    <row r="75" spans="2:11" s="8" customFormat="1" ht="110.1" customHeight="1" thickTop="1" thickBot="1">
      <c r="B75" s="58">
        <v>7</v>
      </c>
      <c r="C75" s="335" t="s">
        <v>515</v>
      </c>
      <c r="D75" s="60" t="s">
        <v>514</v>
      </c>
      <c r="E75" s="60" t="s">
        <v>349</v>
      </c>
      <c r="F75" s="60" t="s">
        <v>366</v>
      </c>
      <c r="G75" s="60" t="s">
        <v>526</v>
      </c>
      <c r="H75" s="60" t="s">
        <v>527</v>
      </c>
      <c r="I75" s="61" t="s">
        <v>352</v>
      </c>
      <c r="J75" s="66"/>
    </row>
    <row r="76" spans="2:11" s="8" customFormat="1" ht="110.1" customHeight="1" thickTop="1" thickBot="1">
      <c r="B76" s="58">
        <v>7</v>
      </c>
      <c r="C76" s="335" t="s">
        <v>528</v>
      </c>
      <c r="D76" s="60" t="s">
        <v>528</v>
      </c>
      <c r="E76" s="60" t="s">
        <v>355</v>
      </c>
      <c r="F76" s="60" t="s">
        <v>366</v>
      </c>
      <c r="G76" s="60" t="s">
        <v>529</v>
      </c>
      <c r="H76" s="60" t="s">
        <v>530</v>
      </c>
      <c r="I76" s="61" t="s">
        <v>352</v>
      </c>
      <c r="J76" s="66"/>
    </row>
    <row r="77" spans="2:11" s="44" customFormat="1" ht="59.1" customHeight="1" thickTop="1" thickBot="1">
      <c r="B77" s="277">
        <v>8</v>
      </c>
      <c r="C77" s="278">
        <v>8</v>
      </c>
      <c r="D77" s="279" t="s">
        <v>531</v>
      </c>
      <c r="E77" s="280"/>
      <c r="F77" s="280"/>
      <c r="G77" s="280"/>
      <c r="H77" s="280"/>
      <c r="I77" s="281"/>
      <c r="J77" s="281"/>
      <c r="K77" s="56" t="s">
        <v>313</v>
      </c>
    </row>
    <row r="78" spans="2:11" s="8" customFormat="1" ht="168.9" customHeight="1" thickTop="1" thickBot="1">
      <c r="B78" s="58">
        <v>8</v>
      </c>
      <c r="C78" s="335" t="s">
        <v>532</v>
      </c>
      <c r="D78" s="60" t="s">
        <v>532</v>
      </c>
      <c r="E78" s="60" t="s">
        <v>349</v>
      </c>
      <c r="F78" s="60" t="s">
        <v>378</v>
      </c>
      <c r="G78" s="60" t="s">
        <v>533</v>
      </c>
      <c r="H78" s="60" t="s">
        <v>534</v>
      </c>
      <c r="I78" s="61" t="s">
        <v>352</v>
      </c>
      <c r="J78" s="66"/>
      <c r="K78" s="63" t="str" cm="1">
        <f t="array" ref="K78">_xlfn.IFS(K77=LISTA_GERAL!$B$274,LISTA_GERAL!$C$274,K77=LISTA_GERAL!$B$275,LISTA_GERAL!$C$275,K77=LISTA_GERAL!$B$276,LISTA_GERAL!$C$276,K77=LISTA_GERAL!$B$277,LISTA_GERAL!$C$277,K77=LISTA_GERAL!$B$278,LISTA_GERAL!$C$278,K77=LISTA_GERAL!$B$279,LISTA_GERAL!$C$279,U75=LISTA_GERAL!$B$2,"Campo de Resposta Não preenchido",K77="Selecione sua Resposta","Controle Não Foi Respondido")</f>
        <v>Controle Não Foi Respondido</v>
      </c>
    </row>
    <row r="79" spans="2:11" s="8" customFormat="1" ht="110.1" customHeight="1" thickTop="1" thickBot="1">
      <c r="B79" s="58">
        <v>8</v>
      </c>
      <c r="C79" s="335" t="s">
        <v>535</v>
      </c>
      <c r="D79" s="60" t="s">
        <v>536</v>
      </c>
      <c r="E79" s="60" t="s">
        <v>349</v>
      </c>
      <c r="F79" s="60" t="s">
        <v>378</v>
      </c>
      <c r="G79" s="60" t="s">
        <v>537</v>
      </c>
      <c r="H79" s="60" t="s">
        <v>538</v>
      </c>
      <c r="I79" s="61" t="s">
        <v>352</v>
      </c>
      <c r="J79" s="66"/>
    </row>
    <row r="80" spans="2:11" s="8" customFormat="1" ht="110.1" customHeight="1" thickTop="1" thickBot="1">
      <c r="B80" s="58">
        <v>8</v>
      </c>
      <c r="C80" s="335" t="s">
        <v>536</v>
      </c>
      <c r="D80" s="60" t="s">
        <v>539</v>
      </c>
      <c r="E80" s="60" t="s">
        <v>355</v>
      </c>
      <c r="F80" s="60" t="s">
        <v>378</v>
      </c>
      <c r="G80" s="60" t="s">
        <v>540</v>
      </c>
      <c r="H80" s="60" t="s">
        <v>541</v>
      </c>
      <c r="I80" s="61" t="s">
        <v>352</v>
      </c>
      <c r="J80" s="66"/>
    </row>
    <row r="81" spans="2:11" s="8" customFormat="1" ht="110.1" customHeight="1" thickTop="1" thickBot="1">
      <c r="B81" s="58">
        <v>8</v>
      </c>
      <c r="C81" s="335" t="s">
        <v>539</v>
      </c>
      <c r="D81" s="60" t="s">
        <v>542</v>
      </c>
      <c r="E81" s="60" t="s">
        <v>355</v>
      </c>
      <c r="F81" s="60" t="s">
        <v>378</v>
      </c>
      <c r="G81" s="60" t="s">
        <v>543</v>
      </c>
      <c r="H81" s="60" t="s">
        <v>544</v>
      </c>
      <c r="I81" s="61" t="s">
        <v>352</v>
      </c>
      <c r="J81" s="66"/>
    </row>
    <row r="82" spans="2:11" s="8" customFormat="1" ht="110.1" customHeight="1" thickTop="1" thickBot="1">
      <c r="B82" s="58">
        <v>8</v>
      </c>
      <c r="C82" s="335" t="s">
        <v>545</v>
      </c>
      <c r="D82" s="60" t="s">
        <v>535</v>
      </c>
      <c r="E82" s="60" t="s">
        <v>349</v>
      </c>
      <c r="F82" s="60" t="s">
        <v>359</v>
      </c>
      <c r="G82" s="60" t="s">
        <v>546</v>
      </c>
      <c r="H82" s="60" t="s">
        <v>547</v>
      </c>
      <c r="I82" s="61" t="s">
        <v>352</v>
      </c>
      <c r="J82" s="66"/>
    </row>
    <row r="83" spans="2:11" s="8" customFormat="1" ht="110.1" customHeight="1" thickTop="1" thickBot="1">
      <c r="B83" s="58">
        <v>8</v>
      </c>
      <c r="C83" s="335" t="s">
        <v>548</v>
      </c>
      <c r="D83" s="60" t="s">
        <v>545</v>
      </c>
      <c r="E83" s="60" t="s">
        <v>355</v>
      </c>
      <c r="F83" s="60" t="s">
        <v>359</v>
      </c>
      <c r="G83" s="60" t="s">
        <v>549</v>
      </c>
      <c r="H83" s="60" t="s">
        <v>550</v>
      </c>
      <c r="I83" s="61" t="s">
        <v>352</v>
      </c>
      <c r="J83" s="66"/>
    </row>
    <row r="84" spans="2:11" s="8" customFormat="1" ht="110.1" customHeight="1" thickTop="1" thickBot="1">
      <c r="B84" s="58">
        <v>8</v>
      </c>
      <c r="C84" s="335" t="s">
        <v>551</v>
      </c>
      <c r="D84" s="60" t="s">
        <v>548</v>
      </c>
      <c r="E84" s="60" t="s">
        <v>355</v>
      </c>
      <c r="F84" s="60" t="s">
        <v>359</v>
      </c>
      <c r="G84" s="60" t="s">
        <v>552</v>
      </c>
      <c r="H84" s="60" t="s">
        <v>553</v>
      </c>
      <c r="I84" s="61" t="s">
        <v>352</v>
      </c>
      <c r="J84" s="66"/>
    </row>
    <row r="85" spans="2:11" s="8" customFormat="1" ht="110.1" customHeight="1" thickTop="1" thickBot="1">
      <c r="B85" s="58">
        <v>8</v>
      </c>
      <c r="C85" s="335" t="s">
        <v>554</v>
      </c>
      <c r="D85" s="60" t="s">
        <v>551</v>
      </c>
      <c r="E85" s="60" t="s">
        <v>355</v>
      </c>
      <c r="F85" s="60" t="s">
        <v>359</v>
      </c>
      <c r="G85" s="60" t="s">
        <v>555</v>
      </c>
      <c r="H85" s="60" t="s">
        <v>556</v>
      </c>
      <c r="I85" s="61" t="s">
        <v>352</v>
      </c>
      <c r="J85" s="66"/>
    </row>
    <row r="86" spans="2:11" s="8" customFormat="1" ht="110.1" customHeight="1" thickTop="1" thickBot="1">
      <c r="B86" s="58">
        <v>8</v>
      </c>
      <c r="C86" s="335" t="s">
        <v>557</v>
      </c>
      <c r="D86" s="60" t="s">
        <v>554</v>
      </c>
      <c r="E86" s="60" t="s">
        <v>355</v>
      </c>
      <c r="F86" s="60" t="s">
        <v>359</v>
      </c>
      <c r="G86" s="60" t="s">
        <v>558</v>
      </c>
      <c r="H86" s="60" t="s">
        <v>559</v>
      </c>
      <c r="I86" s="61" t="s">
        <v>352</v>
      </c>
      <c r="J86" s="66"/>
    </row>
    <row r="87" spans="2:11" s="8" customFormat="1" ht="110.1" customHeight="1" thickTop="1" thickBot="1">
      <c r="B87" s="58">
        <v>8</v>
      </c>
      <c r="C87" s="335" t="s">
        <v>542</v>
      </c>
      <c r="D87" s="60" t="s">
        <v>557</v>
      </c>
      <c r="E87" s="60" t="s">
        <v>355</v>
      </c>
      <c r="F87" s="60" t="s">
        <v>359</v>
      </c>
      <c r="G87" s="60" t="s">
        <v>560</v>
      </c>
      <c r="H87" s="60" t="s">
        <v>561</v>
      </c>
      <c r="I87" s="61" t="s">
        <v>352</v>
      </c>
      <c r="J87" s="66"/>
    </row>
    <row r="88" spans="2:11" s="8" customFormat="1" ht="110.1" customHeight="1" thickTop="1" thickBot="1">
      <c r="B88" s="58">
        <v>8</v>
      </c>
      <c r="C88" s="335" t="s">
        <v>562</v>
      </c>
      <c r="D88" s="60" t="s">
        <v>562</v>
      </c>
      <c r="E88" s="60" t="s">
        <v>355</v>
      </c>
      <c r="F88" s="60" t="s">
        <v>359</v>
      </c>
      <c r="G88" s="60" t="s">
        <v>563</v>
      </c>
      <c r="H88" s="60" t="s">
        <v>564</v>
      </c>
      <c r="I88" s="61" t="s">
        <v>352</v>
      </c>
      <c r="J88" s="66"/>
    </row>
    <row r="89" spans="2:11" s="8" customFormat="1" ht="110.1" customHeight="1" thickTop="1" thickBot="1">
      <c r="B89" s="58">
        <v>8</v>
      </c>
      <c r="C89" s="335" t="s">
        <v>565</v>
      </c>
      <c r="D89" s="60" t="s">
        <v>565</v>
      </c>
      <c r="E89" s="60" t="s">
        <v>363</v>
      </c>
      <c r="F89" s="60" t="s">
        <v>359</v>
      </c>
      <c r="G89" s="60" t="s">
        <v>566</v>
      </c>
      <c r="H89" s="60" t="s">
        <v>567</v>
      </c>
      <c r="I89" s="61" t="s">
        <v>352</v>
      </c>
      <c r="J89" s="66"/>
    </row>
    <row r="90" spans="2:11" s="44" customFormat="1" ht="59.1" customHeight="1" thickTop="1" thickBot="1">
      <c r="B90" s="51">
        <v>9</v>
      </c>
      <c r="C90" s="52">
        <v>9</v>
      </c>
      <c r="D90" s="53" t="s">
        <v>568</v>
      </c>
      <c r="E90" s="54"/>
      <c r="F90" s="54"/>
      <c r="G90" s="54"/>
      <c r="H90" s="54"/>
      <c r="I90" s="55"/>
      <c r="J90" s="55"/>
      <c r="K90" s="56" t="s">
        <v>313</v>
      </c>
    </row>
    <row r="91" spans="2:11" s="8" customFormat="1" ht="110.1" customHeight="1" thickTop="1" thickBot="1">
      <c r="B91" s="58">
        <v>9</v>
      </c>
      <c r="C91" s="335" t="s">
        <v>569</v>
      </c>
      <c r="D91" s="60" t="s">
        <v>569</v>
      </c>
      <c r="E91" s="60" t="s">
        <v>349</v>
      </c>
      <c r="F91" s="60" t="s">
        <v>378</v>
      </c>
      <c r="G91" s="60" t="s">
        <v>570</v>
      </c>
      <c r="H91" s="60" t="s">
        <v>571</v>
      </c>
      <c r="I91" s="61" t="s">
        <v>352</v>
      </c>
      <c r="J91" s="66"/>
      <c r="K91" s="63" t="str" cm="1">
        <f t="array" ref="K91">_xlfn.IFS(K90=LISTA_GERAL!$B$274,LISTA_GERAL!$C$274,K90=LISTA_GERAL!$B$275,LISTA_GERAL!$C$275,K90=LISTA_GERAL!$B$276,LISTA_GERAL!$C$276,K90=LISTA_GERAL!$B$277,LISTA_GERAL!$C$277,K90=LISTA_GERAL!$B$278,LISTA_GERAL!$C$278,K90=LISTA_GERAL!$B$279,LISTA_GERAL!$C$279,U88=LISTA_GERAL!$B$2,"Campo de Resposta Não preenchido",K90="Selecione sua Resposta","Controle Não Foi Respondido")</f>
        <v>Controle Não Foi Respondido</v>
      </c>
    </row>
    <row r="92" spans="2:11" s="8" customFormat="1" ht="110.1" customHeight="1" thickTop="1" thickBot="1">
      <c r="B92" s="58">
        <v>9</v>
      </c>
      <c r="C92" s="335" t="s">
        <v>572</v>
      </c>
      <c r="D92" s="60" t="s">
        <v>572</v>
      </c>
      <c r="E92" s="60" t="s">
        <v>349</v>
      </c>
      <c r="F92" s="60" t="s">
        <v>378</v>
      </c>
      <c r="G92" s="60" t="s">
        <v>573</v>
      </c>
      <c r="H92" s="60" t="s">
        <v>574</v>
      </c>
      <c r="I92" s="61" t="s">
        <v>352</v>
      </c>
      <c r="J92" s="66"/>
    </row>
    <row r="93" spans="2:11" s="8" customFormat="1" ht="110.1" customHeight="1" thickTop="1" thickBot="1">
      <c r="B93" s="58">
        <v>9</v>
      </c>
      <c r="C93" s="335" t="s">
        <v>575</v>
      </c>
      <c r="D93" s="60" t="s">
        <v>575</v>
      </c>
      <c r="E93" s="60" t="s">
        <v>355</v>
      </c>
      <c r="F93" s="60" t="s">
        <v>378</v>
      </c>
      <c r="G93" s="60" t="s">
        <v>576</v>
      </c>
      <c r="H93" s="60" t="s">
        <v>577</v>
      </c>
      <c r="I93" s="61" t="s">
        <v>352</v>
      </c>
      <c r="J93" s="66"/>
    </row>
    <row r="94" spans="2:11" s="8" customFormat="1" ht="110.1" customHeight="1" thickTop="1" thickBot="1">
      <c r="B94" s="58">
        <v>9</v>
      </c>
      <c r="C94" s="335" t="s">
        <v>578</v>
      </c>
      <c r="D94" s="60" t="s">
        <v>578</v>
      </c>
      <c r="E94" s="60" t="s">
        <v>355</v>
      </c>
      <c r="F94" s="60" t="s">
        <v>378</v>
      </c>
      <c r="G94" s="60" t="s">
        <v>579</v>
      </c>
      <c r="H94" s="60" t="s">
        <v>580</v>
      </c>
      <c r="I94" s="61" t="s">
        <v>352</v>
      </c>
      <c r="J94" s="66"/>
    </row>
    <row r="95" spans="2:11" s="8" customFormat="1" ht="110.1" customHeight="1" thickTop="1" thickBot="1">
      <c r="B95" s="58">
        <v>9</v>
      </c>
      <c r="C95" s="335" t="s">
        <v>581</v>
      </c>
      <c r="D95" s="60" t="s">
        <v>581</v>
      </c>
      <c r="E95" s="60" t="s">
        <v>355</v>
      </c>
      <c r="F95" s="60" t="s">
        <v>378</v>
      </c>
      <c r="G95" s="60" t="s">
        <v>582</v>
      </c>
      <c r="H95" s="60" t="s">
        <v>583</v>
      </c>
      <c r="I95" s="61" t="s">
        <v>352</v>
      </c>
      <c r="J95" s="66"/>
    </row>
    <row r="96" spans="2:11" s="8" customFormat="1" ht="110.1" customHeight="1" thickTop="1" thickBot="1">
      <c r="B96" s="58">
        <v>9</v>
      </c>
      <c r="C96" s="335" t="s">
        <v>584</v>
      </c>
      <c r="D96" s="60" t="s">
        <v>584</v>
      </c>
      <c r="E96" s="60" t="s">
        <v>355</v>
      </c>
      <c r="F96" s="60" t="s">
        <v>378</v>
      </c>
      <c r="G96" s="60" t="s">
        <v>585</v>
      </c>
      <c r="H96" s="60" t="s">
        <v>586</v>
      </c>
      <c r="I96" s="61" t="s">
        <v>352</v>
      </c>
      <c r="J96" s="66"/>
    </row>
    <row r="97" spans="2:11" s="8" customFormat="1" ht="110.1" customHeight="1" thickTop="1" thickBot="1">
      <c r="B97" s="58">
        <v>9</v>
      </c>
      <c r="C97" s="335" t="s">
        <v>587</v>
      </c>
      <c r="D97" s="60" t="s">
        <v>587</v>
      </c>
      <c r="E97" s="60" t="s">
        <v>363</v>
      </c>
      <c r="F97" s="60" t="s">
        <v>378</v>
      </c>
      <c r="G97" s="60" t="s">
        <v>588</v>
      </c>
      <c r="H97" s="60" t="s">
        <v>589</v>
      </c>
      <c r="I97" s="61" t="s">
        <v>352</v>
      </c>
      <c r="J97" s="66"/>
    </row>
    <row r="98" spans="2:11" s="44" customFormat="1" ht="59.1" customHeight="1" thickTop="1" thickBot="1">
      <c r="B98" s="277">
        <v>10</v>
      </c>
      <c r="C98" s="278">
        <v>10</v>
      </c>
      <c r="D98" s="279" t="s">
        <v>590</v>
      </c>
      <c r="E98" s="280" t="s">
        <v>590</v>
      </c>
      <c r="F98" s="280"/>
      <c r="G98" s="280"/>
      <c r="H98" s="280"/>
      <c r="I98" s="281"/>
      <c r="J98" s="281"/>
      <c r="K98" s="56" t="s">
        <v>313</v>
      </c>
    </row>
    <row r="99" spans="2:11" s="8" customFormat="1" ht="108" customHeight="1" thickTop="1" thickBot="1">
      <c r="B99" s="58">
        <v>10</v>
      </c>
      <c r="C99" s="335" t="s">
        <v>591</v>
      </c>
      <c r="D99" s="60" t="s">
        <v>591</v>
      </c>
      <c r="E99" s="60" t="s">
        <v>349</v>
      </c>
      <c r="F99" s="60" t="s">
        <v>378</v>
      </c>
      <c r="G99" s="60" t="s">
        <v>592</v>
      </c>
      <c r="H99" s="60" t="s">
        <v>593</v>
      </c>
      <c r="I99" s="61" t="s">
        <v>352</v>
      </c>
      <c r="J99" s="66"/>
      <c r="K99" s="63" t="str" cm="1">
        <f t="array" ref="K99">_xlfn.IFS(K98=LISTA_GERAL!$B$274,LISTA_GERAL!$C$274,K98=LISTA_GERAL!$B$275,LISTA_GERAL!$C$275,K98=LISTA_GERAL!$B$276,LISTA_GERAL!$C$276,K98=LISTA_GERAL!$B$277,LISTA_GERAL!$C$277,K98=LISTA_GERAL!$B$278,LISTA_GERAL!$C$278,K98=LISTA_GERAL!$B$279,LISTA_GERAL!$C$279,U96=LISTA_GERAL!$B$2,"Campo de Resposta Não preenchido",K98="Selecione sua Resposta","Controle Não Foi Respondido")</f>
        <v>Controle Não Foi Respondido</v>
      </c>
    </row>
    <row r="100" spans="2:11" s="8" customFormat="1" ht="108.9" customHeight="1" thickTop="1" thickBot="1">
      <c r="B100" s="58">
        <v>10</v>
      </c>
      <c r="C100" s="335" t="s">
        <v>594</v>
      </c>
      <c r="D100" s="60" t="s">
        <v>594</v>
      </c>
      <c r="E100" s="60" t="s">
        <v>349</v>
      </c>
      <c r="F100" s="60" t="s">
        <v>378</v>
      </c>
      <c r="G100" s="60" t="s">
        <v>595</v>
      </c>
      <c r="H100" s="60" t="s">
        <v>596</v>
      </c>
      <c r="I100" s="61" t="s">
        <v>352</v>
      </c>
      <c r="J100" s="66"/>
    </row>
    <row r="101" spans="2:11" s="8" customFormat="1" ht="60" customHeight="1" thickTop="1" thickBot="1">
      <c r="B101" s="58">
        <v>10</v>
      </c>
      <c r="C101" s="335" t="s">
        <v>597</v>
      </c>
      <c r="D101" s="60" t="s">
        <v>597</v>
      </c>
      <c r="E101" s="60" t="s">
        <v>349</v>
      </c>
      <c r="F101" s="60" t="s">
        <v>378</v>
      </c>
      <c r="G101" s="60" t="s">
        <v>598</v>
      </c>
      <c r="H101" s="60" t="s">
        <v>599</v>
      </c>
      <c r="I101" s="61" t="s">
        <v>352</v>
      </c>
      <c r="J101" s="66"/>
    </row>
    <row r="102" spans="2:11" s="8" customFormat="1" ht="144" customHeight="1" thickTop="1" thickBot="1">
      <c r="B102" s="58">
        <v>10</v>
      </c>
      <c r="C102" s="335" t="s">
        <v>600</v>
      </c>
      <c r="D102" s="60" t="s">
        <v>601</v>
      </c>
      <c r="E102" s="60" t="s">
        <v>355</v>
      </c>
      <c r="F102" s="60" t="s">
        <v>378</v>
      </c>
      <c r="G102" s="60" t="s">
        <v>602</v>
      </c>
      <c r="H102" s="60" t="s">
        <v>603</v>
      </c>
      <c r="I102" s="61" t="s">
        <v>352</v>
      </c>
      <c r="J102" s="66"/>
    </row>
    <row r="103" spans="2:11" s="8" customFormat="1" ht="114" customHeight="1" thickTop="1" thickBot="1">
      <c r="B103" s="58">
        <v>10</v>
      </c>
      <c r="C103" s="335" t="s">
        <v>601</v>
      </c>
      <c r="D103" s="60" t="s">
        <v>604</v>
      </c>
      <c r="E103" s="60" t="s">
        <v>355</v>
      </c>
      <c r="F103" s="60" t="s">
        <v>378</v>
      </c>
      <c r="G103" s="60" t="s">
        <v>605</v>
      </c>
      <c r="H103" s="60" t="s">
        <v>606</v>
      </c>
      <c r="I103" s="61" t="s">
        <v>352</v>
      </c>
      <c r="J103" s="66"/>
    </row>
    <row r="104" spans="2:11" s="8" customFormat="1" ht="78" customHeight="1" thickTop="1" thickBot="1">
      <c r="B104" s="58">
        <v>10</v>
      </c>
      <c r="C104" s="335" t="s">
        <v>604</v>
      </c>
      <c r="D104" s="60" t="s">
        <v>600</v>
      </c>
      <c r="E104" s="60" t="s">
        <v>355</v>
      </c>
      <c r="F104" s="60" t="s">
        <v>359</v>
      </c>
      <c r="G104" s="60" t="s">
        <v>607</v>
      </c>
      <c r="H104" s="60" t="s">
        <v>608</v>
      </c>
      <c r="I104" s="61" t="s">
        <v>352</v>
      </c>
      <c r="J104" s="66"/>
    </row>
    <row r="105" spans="2:11" s="8" customFormat="1" ht="60" customHeight="1" thickTop="1" thickBot="1">
      <c r="B105" s="58">
        <v>10</v>
      </c>
      <c r="C105" s="335" t="s">
        <v>609</v>
      </c>
      <c r="D105" s="60" t="s">
        <v>609</v>
      </c>
      <c r="E105" s="60" t="s">
        <v>355</v>
      </c>
      <c r="F105" s="60" t="s">
        <v>359</v>
      </c>
      <c r="G105" s="60" t="s">
        <v>610</v>
      </c>
      <c r="H105" s="60" t="s">
        <v>611</v>
      </c>
      <c r="I105" s="61" t="s">
        <v>352</v>
      </c>
      <c r="J105" s="66"/>
    </row>
    <row r="106" spans="2:11" s="44" customFormat="1" ht="59.1" customHeight="1" thickTop="1" thickBot="1">
      <c r="B106" s="51">
        <v>11</v>
      </c>
      <c r="C106" s="52">
        <v>11</v>
      </c>
      <c r="D106" s="53" t="s">
        <v>612</v>
      </c>
      <c r="E106" s="54"/>
      <c r="F106" s="54"/>
      <c r="G106" s="54"/>
      <c r="H106" s="54"/>
      <c r="I106" s="55"/>
      <c r="J106" s="55"/>
      <c r="K106" s="56" t="s">
        <v>313</v>
      </c>
    </row>
    <row r="107" spans="2:11" s="8" customFormat="1" ht="133.5" customHeight="1" thickTop="1" thickBot="1">
      <c r="B107" s="58">
        <v>11</v>
      </c>
      <c r="C107" s="335" t="s">
        <v>613</v>
      </c>
      <c r="D107" s="60" t="s">
        <v>614</v>
      </c>
      <c r="E107" s="60" t="s">
        <v>349</v>
      </c>
      <c r="F107" s="60" t="s">
        <v>378</v>
      </c>
      <c r="G107" s="60" t="s">
        <v>615</v>
      </c>
      <c r="H107" s="60" t="s">
        <v>616</v>
      </c>
      <c r="I107" s="61" t="s">
        <v>352</v>
      </c>
      <c r="J107" s="66"/>
      <c r="K107" s="63" t="str" cm="1">
        <f t="array" ref="K107">_xlfn.IFS(K106=LISTA_GERAL!$B$274,LISTA_GERAL!$C$274,K106=LISTA_GERAL!$B$275,LISTA_GERAL!$C$275,K106=LISTA_GERAL!$B$276,LISTA_GERAL!$C$276,K106=LISTA_GERAL!$B$277,LISTA_GERAL!$C$277,K106=LISTA_GERAL!$B$278,LISTA_GERAL!$C$278,K106=LISTA_GERAL!$B$279,LISTA_GERAL!$C$279,U104=LISTA_GERAL!$B$2,"Campo de Resposta Não preenchido",K106="Selecione sua Resposta","Controle Não Foi Respondido")</f>
        <v>Controle Não Foi Respondido</v>
      </c>
    </row>
    <row r="108" spans="2:11" s="8" customFormat="1" ht="141" customHeight="1" thickTop="1" thickBot="1">
      <c r="B108" s="58">
        <v>11</v>
      </c>
      <c r="C108" s="335" t="s">
        <v>617</v>
      </c>
      <c r="D108" s="60" t="s">
        <v>613</v>
      </c>
      <c r="E108" s="60" t="s">
        <v>349</v>
      </c>
      <c r="F108" s="60" t="s">
        <v>618</v>
      </c>
      <c r="G108" s="60" t="s">
        <v>619</v>
      </c>
      <c r="H108" s="60" t="s">
        <v>620</v>
      </c>
      <c r="I108" s="61" t="s">
        <v>352</v>
      </c>
      <c r="J108" s="66"/>
    </row>
    <row r="109" spans="2:11" s="8" customFormat="1" ht="60" customHeight="1" thickTop="1" thickBot="1">
      <c r="B109" s="58">
        <v>11</v>
      </c>
      <c r="C109" s="335" t="s">
        <v>614</v>
      </c>
      <c r="D109" s="60" t="s">
        <v>617</v>
      </c>
      <c r="E109" s="60" t="s">
        <v>349</v>
      </c>
      <c r="F109" s="60" t="s">
        <v>618</v>
      </c>
      <c r="G109" s="60" t="s">
        <v>621</v>
      </c>
      <c r="H109" s="60" t="s">
        <v>622</v>
      </c>
      <c r="I109" s="61" t="s">
        <v>352</v>
      </c>
      <c r="J109" s="66"/>
    </row>
    <row r="110" spans="2:11" s="8" customFormat="1" ht="86.4" customHeight="1" thickTop="1" thickBot="1">
      <c r="B110" s="58">
        <v>11</v>
      </c>
      <c r="C110" s="335" t="s">
        <v>623</v>
      </c>
      <c r="D110" s="60" t="s">
        <v>623</v>
      </c>
      <c r="E110" s="60" t="s">
        <v>349</v>
      </c>
      <c r="F110" s="60" t="s">
        <v>618</v>
      </c>
      <c r="G110" s="60" t="s">
        <v>624</v>
      </c>
      <c r="H110" s="60" t="s">
        <v>625</v>
      </c>
      <c r="I110" s="61" t="s">
        <v>352</v>
      </c>
      <c r="J110" s="66"/>
    </row>
    <row r="111" spans="2:11" s="8" customFormat="1" ht="69.900000000000006" customHeight="1" thickTop="1" thickBot="1">
      <c r="B111" s="58">
        <v>11</v>
      </c>
      <c r="C111" s="335" t="s">
        <v>626</v>
      </c>
      <c r="D111" s="60" t="s">
        <v>626</v>
      </c>
      <c r="E111" s="60" t="s">
        <v>355</v>
      </c>
      <c r="F111" s="60" t="s">
        <v>618</v>
      </c>
      <c r="G111" s="60" t="s">
        <v>627</v>
      </c>
      <c r="H111" s="60" t="s">
        <v>628</v>
      </c>
      <c r="I111" s="61" t="s">
        <v>352</v>
      </c>
      <c r="J111" s="66"/>
    </row>
    <row r="112" spans="2:11" s="44" customFormat="1" ht="59.1" customHeight="1" thickTop="1" thickBot="1">
      <c r="B112" s="282">
        <v>12</v>
      </c>
      <c r="C112" s="278">
        <v>12</v>
      </c>
      <c r="D112" s="279" t="s">
        <v>629</v>
      </c>
      <c r="E112" s="280"/>
      <c r="F112" s="280"/>
      <c r="G112" s="280"/>
      <c r="H112" s="280"/>
      <c r="I112" s="281"/>
      <c r="J112" s="281"/>
      <c r="K112" s="56" t="s">
        <v>313</v>
      </c>
    </row>
    <row r="113" spans="2:11" s="8" customFormat="1" ht="114" customHeight="1" thickTop="1" thickBot="1">
      <c r="B113" s="58">
        <v>12</v>
      </c>
      <c r="C113" s="335" t="s">
        <v>630</v>
      </c>
      <c r="D113" s="60" t="s">
        <v>631</v>
      </c>
      <c r="E113" s="60" t="s">
        <v>355</v>
      </c>
      <c r="F113" s="60" t="s">
        <v>350</v>
      </c>
      <c r="G113" s="60" t="s">
        <v>632</v>
      </c>
      <c r="H113" s="60" t="s">
        <v>633</v>
      </c>
      <c r="I113" s="61" t="s">
        <v>352</v>
      </c>
      <c r="J113" s="66"/>
      <c r="K113" s="63" t="str" cm="1">
        <f t="array" ref="K113">_xlfn.IFS(K112=LISTA_GERAL!$B$274,LISTA_GERAL!$C$274,K112=LISTA_GERAL!$B$275,LISTA_GERAL!$C$275,K112=LISTA_GERAL!$B$276,LISTA_GERAL!$C$276,K112=LISTA_GERAL!$B$277,LISTA_GERAL!$C$277,K112=LISTA_GERAL!$B$278,LISTA_GERAL!$C$278,K112=LISTA_GERAL!$B$279,LISTA_GERAL!$C$279,U110=LISTA_GERAL!$B$2,"Campo de Resposta Não preenchido",K112="Selecione sua Resposta","Controle Não Foi Respondido")</f>
        <v>Controle Não Foi Respondido</v>
      </c>
    </row>
    <row r="114" spans="2:11" s="8" customFormat="1" ht="84" customHeight="1" thickTop="1" thickBot="1">
      <c r="B114" s="58">
        <v>12</v>
      </c>
      <c r="C114" s="335" t="s">
        <v>634</v>
      </c>
      <c r="D114" s="60" t="s">
        <v>630</v>
      </c>
      <c r="E114" s="60" t="s">
        <v>349</v>
      </c>
      <c r="F114" s="60" t="s">
        <v>378</v>
      </c>
      <c r="G114" s="60" t="s">
        <v>635</v>
      </c>
      <c r="H114" s="60" t="s">
        <v>636</v>
      </c>
      <c r="I114" s="61" t="s">
        <v>352</v>
      </c>
      <c r="J114" s="66"/>
    </row>
    <row r="115" spans="2:11" s="8" customFormat="1" ht="104.1" customHeight="1" thickTop="1" thickBot="1">
      <c r="B115" s="58">
        <v>12</v>
      </c>
      <c r="C115" s="335" t="s">
        <v>637</v>
      </c>
      <c r="D115" s="60" t="s">
        <v>634</v>
      </c>
      <c r="E115" s="60" t="s">
        <v>355</v>
      </c>
      <c r="F115" s="60" t="s">
        <v>378</v>
      </c>
      <c r="G115" s="60" t="s">
        <v>638</v>
      </c>
      <c r="H115" s="60" t="s">
        <v>639</v>
      </c>
      <c r="I115" s="61" t="s">
        <v>352</v>
      </c>
      <c r="J115" s="66"/>
    </row>
    <row r="116" spans="2:11" s="8" customFormat="1" ht="60" customHeight="1" thickTop="1" thickBot="1">
      <c r="B116" s="58">
        <v>12</v>
      </c>
      <c r="C116" s="335" t="s">
        <v>631</v>
      </c>
      <c r="D116" s="60" t="s">
        <v>637</v>
      </c>
      <c r="E116" s="60" t="s">
        <v>355</v>
      </c>
      <c r="F116" s="60" t="s">
        <v>378</v>
      </c>
      <c r="G116" s="60" t="s">
        <v>640</v>
      </c>
      <c r="H116" s="60" t="s">
        <v>641</v>
      </c>
      <c r="I116" s="61" t="s">
        <v>352</v>
      </c>
      <c r="J116" s="66"/>
    </row>
    <row r="117" spans="2:11" s="8" customFormat="1" ht="60" customHeight="1" thickTop="1" thickBot="1">
      <c r="B117" s="58">
        <v>12</v>
      </c>
      <c r="C117" s="335" t="s">
        <v>642</v>
      </c>
      <c r="D117" s="60" t="s">
        <v>642</v>
      </c>
      <c r="E117" s="60" t="s">
        <v>355</v>
      </c>
      <c r="F117" s="60" t="s">
        <v>378</v>
      </c>
      <c r="G117" s="60" t="s">
        <v>643</v>
      </c>
      <c r="H117" s="60" t="s">
        <v>644</v>
      </c>
      <c r="I117" s="61" t="s">
        <v>352</v>
      </c>
      <c r="J117" s="66"/>
    </row>
    <row r="118" spans="2:11" s="8" customFormat="1" ht="60" customHeight="1" thickTop="1" thickBot="1">
      <c r="B118" s="58">
        <v>12</v>
      </c>
      <c r="C118" s="335" t="s">
        <v>645</v>
      </c>
      <c r="D118" s="60" t="s">
        <v>645</v>
      </c>
      <c r="E118" s="60" t="s">
        <v>355</v>
      </c>
      <c r="F118" s="60" t="s">
        <v>378</v>
      </c>
      <c r="G118" s="60" t="s">
        <v>646</v>
      </c>
      <c r="H118" s="60" t="s">
        <v>647</v>
      </c>
      <c r="I118" s="61" t="s">
        <v>352</v>
      </c>
      <c r="J118" s="66"/>
    </row>
    <row r="119" spans="2:11" s="8" customFormat="1" ht="72.900000000000006" customHeight="1" thickTop="1" thickBot="1">
      <c r="B119" s="58">
        <v>12</v>
      </c>
      <c r="C119" s="335" t="s">
        <v>648</v>
      </c>
      <c r="D119" s="60" t="s">
        <v>648</v>
      </c>
      <c r="E119" s="60" t="s">
        <v>355</v>
      </c>
      <c r="F119" s="60" t="s">
        <v>378</v>
      </c>
      <c r="G119" s="60" t="s">
        <v>649</v>
      </c>
      <c r="H119" s="60" t="s">
        <v>650</v>
      </c>
      <c r="I119" s="61" t="s">
        <v>352</v>
      </c>
      <c r="J119" s="66"/>
    </row>
    <row r="120" spans="2:11" s="8" customFormat="1" ht="164.4" customHeight="1" thickTop="1" thickBot="1">
      <c r="B120" s="58">
        <v>12</v>
      </c>
      <c r="C120" s="335" t="s">
        <v>651</v>
      </c>
      <c r="D120" s="60" t="s">
        <v>651</v>
      </c>
      <c r="E120" s="60" t="s">
        <v>363</v>
      </c>
      <c r="F120" s="60" t="s">
        <v>378</v>
      </c>
      <c r="G120" s="60" t="s">
        <v>652</v>
      </c>
      <c r="H120" s="60" t="s">
        <v>653</v>
      </c>
      <c r="I120" s="61" t="s">
        <v>352</v>
      </c>
      <c r="J120" s="66"/>
    </row>
    <row r="121" spans="2:11" s="44" customFormat="1" ht="59.1" customHeight="1" thickTop="1" thickBot="1">
      <c r="B121" s="51">
        <v>13</v>
      </c>
      <c r="C121" s="52">
        <v>13</v>
      </c>
      <c r="D121" s="53" t="s">
        <v>654</v>
      </c>
      <c r="E121" s="54"/>
      <c r="F121" s="54"/>
      <c r="G121" s="54"/>
      <c r="H121" s="54"/>
      <c r="I121" s="55"/>
      <c r="J121" s="55"/>
      <c r="K121" s="56" t="s">
        <v>313</v>
      </c>
    </row>
    <row r="122" spans="2:11" s="8" customFormat="1" ht="137.1" customHeight="1" thickTop="1" thickBot="1">
      <c r="B122" s="58">
        <v>13</v>
      </c>
      <c r="C122" s="335" t="s">
        <v>655</v>
      </c>
      <c r="D122" s="60" t="s">
        <v>656</v>
      </c>
      <c r="E122" s="60" t="s">
        <v>355</v>
      </c>
      <c r="F122" s="60" t="s">
        <v>378</v>
      </c>
      <c r="G122" s="60" t="s">
        <v>657</v>
      </c>
      <c r="H122" s="60" t="s">
        <v>658</v>
      </c>
      <c r="I122" s="61" t="s">
        <v>352</v>
      </c>
      <c r="J122" s="66"/>
      <c r="K122" s="63" t="str" cm="1">
        <f t="array" ref="K122">_xlfn.IFS(K121=LISTA_GERAL!$B$274,LISTA_GERAL!$C$274,K121=LISTA_GERAL!$B$275,LISTA_GERAL!$C$275,K121=LISTA_GERAL!$B$276,LISTA_GERAL!$C$276,K121=LISTA_GERAL!$B$277,LISTA_GERAL!$C$277,K121=LISTA_GERAL!$B$278,LISTA_GERAL!$C$278,K121=LISTA_GERAL!$B$279,LISTA_GERAL!$C$279,U119=LISTA_GERAL!$B$2,"Campo de Resposta Não preenchido",K121="Selecione sua Resposta","Controle Não Foi Respondido")</f>
        <v>Controle Não Foi Respondido</v>
      </c>
    </row>
    <row r="123" spans="2:11" s="8" customFormat="1" ht="110.1" customHeight="1" thickTop="1" thickBot="1">
      <c r="B123" s="58">
        <v>13</v>
      </c>
      <c r="C123" s="335" t="s">
        <v>659</v>
      </c>
      <c r="D123" s="60" t="s">
        <v>660</v>
      </c>
      <c r="E123" s="60" t="s">
        <v>355</v>
      </c>
      <c r="F123" s="60" t="s">
        <v>378</v>
      </c>
      <c r="G123" s="60" t="s">
        <v>661</v>
      </c>
      <c r="H123" s="60" t="s">
        <v>662</v>
      </c>
      <c r="I123" s="61" t="s">
        <v>352</v>
      </c>
      <c r="J123" s="66"/>
    </row>
    <row r="124" spans="2:11" s="8" customFormat="1" ht="110.1" customHeight="1" thickTop="1" thickBot="1">
      <c r="B124" s="58">
        <v>13</v>
      </c>
      <c r="C124" s="335" t="s">
        <v>663</v>
      </c>
      <c r="D124" s="60" t="s">
        <v>664</v>
      </c>
      <c r="E124" s="60" t="s">
        <v>363</v>
      </c>
      <c r="F124" s="60" t="s">
        <v>378</v>
      </c>
      <c r="G124" s="60" t="s">
        <v>665</v>
      </c>
      <c r="H124" s="60" t="s">
        <v>666</v>
      </c>
      <c r="I124" s="61" t="s">
        <v>352</v>
      </c>
      <c r="J124" s="66"/>
    </row>
    <row r="125" spans="2:11" s="8" customFormat="1" ht="110.1" customHeight="1" thickTop="1" thickBot="1">
      <c r="B125" s="58">
        <v>13</v>
      </c>
      <c r="C125" s="335" t="s">
        <v>656</v>
      </c>
      <c r="D125" s="60" t="s">
        <v>667</v>
      </c>
      <c r="E125" s="60" t="s">
        <v>363</v>
      </c>
      <c r="F125" s="60" t="s">
        <v>378</v>
      </c>
      <c r="G125" s="60" t="s">
        <v>668</v>
      </c>
      <c r="H125" s="60" t="s">
        <v>669</v>
      </c>
      <c r="I125" s="61" t="s">
        <v>352</v>
      </c>
      <c r="J125" s="66"/>
    </row>
    <row r="126" spans="2:11" s="8" customFormat="1" ht="110.1" customHeight="1" thickTop="1" thickBot="1">
      <c r="B126" s="58">
        <v>13</v>
      </c>
      <c r="C126" s="335" t="s">
        <v>660</v>
      </c>
      <c r="D126" s="60" t="s">
        <v>670</v>
      </c>
      <c r="E126" s="60" t="s">
        <v>363</v>
      </c>
      <c r="F126" s="60" t="s">
        <v>378</v>
      </c>
      <c r="G126" s="60" t="s">
        <v>671</v>
      </c>
      <c r="H126" s="60" t="s">
        <v>672</v>
      </c>
      <c r="I126" s="61" t="s">
        <v>352</v>
      </c>
      <c r="J126" s="66"/>
    </row>
    <row r="127" spans="2:11" s="8" customFormat="1" ht="110.1" customHeight="1" thickTop="1" thickBot="1">
      <c r="B127" s="58">
        <v>1</v>
      </c>
      <c r="C127" s="335" t="s">
        <v>673</v>
      </c>
      <c r="D127" s="60" t="s">
        <v>674</v>
      </c>
      <c r="E127" s="60" t="s">
        <v>363</v>
      </c>
      <c r="F127" s="60" t="s">
        <v>378</v>
      </c>
      <c r="G127" s="60" t="s">
        <v>675</v>
      </c>
      <c r="H127" s="60" t="s">
        <v>676</v>
      </c>
      <c r="I127" s="61" t="s">
        <v>352</v>
      </c>
      <c r="J127" s="66"/>
    </row>
    <row r="128" spans="2:11" s="8" customFormat="1" ht="120.9" customHeight="1" thickTop="1" thickBot="1">
      <c r="B128" s="58">
        <v>13</v>
      </c>
      <c r="C128" s="335" t="s">
        <v>664</v>
      </c>
      <c r="D128" s="60" t="s">
        <v>655</v>
      </c>
      <c r="E128" s="60" t="s">
        <v>355</v>
      </c>
      <c r="F128" s="60" t="s">
        <v>359</v>
      </c>
      <c r="G128" s="60" t="s">
        <v>677</v>
      </c>
      <c r="H128" s="60" t="s">
        <v>678</v>
      </c>
      <c r="I128" s="61" t="s">
        <v>352</v>
      </c>
      <c r="J128" s="66"/>
    </row>
    <row r="129" spans="2:11" s="8" customFormat="1" ht="110.1" customHeight="1" thickTop="1" thickBot="1">
      <c r="B129" s="58">
        <v>13</v>
      </c>
      <c r="C129" s="335" t="s">
        <v>667</v>
      </c>
      <c r="D129" s="60" t="s">
        <v>659</v>
      </c>
      <c r="E129" s="60" t="s">
        <v>355</v>
      </c>
      <c r="F129" s="60" t="s">
        <v>359</v>
      </c>
      <c r="G129" s="60" t="s">
        <v>679</v>
      </c>
      <c r="H129" s="60" t="s">
        <v>680</v>
      </c>
      <c r="I129" s="61" t="s">
        <v>352</v>
      </c>
      <c r="J129" s="66"/>
    </row>
    <row r="130" spans="2:11" s="8" customFormat="1" ht="110.1" customHeight="1" thickTop="1" thickBot="1">
      <c r="B130" s="58">
        <v>13</v>
      </c>
      <c r="C130" s="335" t="s">
        <v>670</v>
      </c>
      <c r="D130" s="60" t="s">
        <v>663</v>
      </c>
      <c r="E130" s="60" t="s">
        <v>355</v>
      </c>
      <c r="F130" s="60" t="s">
        <v>359</v>
      </c>
      <c r="G130" s="60" t="s">
        <v>681</v>
      </c>
      <c r="H130" s="60" t="s">
        <v>682</v>
      </c>
      <c r="I130" s="61" t="s">
        <v>352</v>
      </c>
      <c r="J130" s="66"/>
    </row>
    <row r="131" spans="2:11" s="8" customFormat="1" ht="110.1" customHeight="1" thickTop="1" thickBot="1">
      <c r="B131" s="58">
        <v>13</v>
      </c>
      <c r="C131" s="335" t="s">
        <v>674</v>
      </c>
      <c r="D131" s="60" t="s">
        <v>673</v>
      </c>
      <c r="E131" s="60" t="s">
        <v>355</v>
      </c>
      <c r="F131" s="60" t="s">
        <v>359</v>
      </c>
      <c r="G131" s="60" t="s">
        <v>683</v>
      </c>
      <c r="H131" s="60" t="s">
        <v>684</v>
      </c>
      <c r="I131" s="61" t="s">
        <v>352</v>
      </c>
      <c r="J131" s="66"/>
    </row>
    <row r="132" spans="2:11" s="8" customFormat="1" ht="110.1" customHeight="1" thickTop="1" thickBot="1">
      <c r="B132" s="58">
        <v>13</v>
      </c>
      <c r="C132" s="335" t="s">
        <v>685</v>
      </c>
      <c r="D132" s="60" t="s">
        <v>685</v>
      </c>
      <c r="E132" s="60" t="s">
        <v>363</v>
      </c>
      <c r="F132" s="60" t="s">
        <v>359</v>
      </c>
      <c r="G132" s="60" t="s">
        <v>686</v>
      </c>
      <c r="H132" s="60" t="s">
        <v>687</v>
      </c>
      <c r="I132" s="61" t="s">
        <v>352</v>
      </c>
      <c r="J132" s="66"/>
    </row>
    <row r="133" spans="2:11" s="44" customFormat="1" ht="59.1" customHeight="1" thickTop="1" thickBot="1">
      <c r="B133" s="71">
        <v>14</v>
      </c>
      <c r="C133" s="278">
        <v>14</v>
      </c>
      <c r="D133" s="279" t="s">
        <v>688</v>
      </c>
      <c r="E133" s="280"/>
      <c r="F133" s="280"/>
      <c r="G133" s="280"/>
      <c r="H133" s="280"/>
      <c r="I133" s="281"/>
      <c r="J133" s="281"/>
      <c r="K133" s="56" t="s">
        <v>313</v>
      </c>
    </row>
    <row r="134" spans="2:11" s="8" customFormat="1" ht="129.9" customHeight="1" thickTop="1" thickBot="1">
      <c r="B134" s="58">
        <v>14</v>
      </c>
      <c r="C134" s="335" t="s">
        <v>689</v>
      </c>
      <c r="D134" s="60" t="s">
        <v>689</v>
      </c>
      <c r="E134" s="60" t="s">
        <v>349</v>
      </c>
      <c r="F134" s="60" t="s">
        <v>378</v>
      </c>
      <c r="G134" s="60" t="s">
        <v>690</v>
      </c>
      <c r="H134" s="60" t="s">
        <v>691</v>
      </c>
      <c r="I134" s="61" t="s">
        <v>352</v>
      </c>
      <c r="J134" s="66"/>
      <c r="K134" s="63" t="str" cm="1">
        <f t="array" ref="K134">_xlfn.IFS(K133=LISTA_GERAL!$B$274,LISTA_GERAL!$C$274,K133=LISTA_GERAL!$B$275,LISTA_GERAL!$C$275,K133=LISTA_GERAL!$B$276,LISTA_GERAL!$C$276,K133=LISTA_GERAL!$B$277,LISTA_GERAL!$C$277,K133=LISTA_GERAL!$B$278,LISTA_GERAL!$C$278,K133=LISTA_GERAL!$B$279,LISTA_GERAL!$C$279,U131=LISTA_GERAL!$B$2,"Campo de Resposta Não preenchido",K133="Selecione sua Resposta","Controle Não Foi Respondido")</f>
        <v>Controle Não Foi Respondido</v>
      </c>
    </row>
    <row r="135" spans="2:11" s="8" customFormat="1" ht="120" customHeight="1" thickTop="1" thickBot="1">
      <c r="B135" s="58">
        <v>14</v>
      </c>
      <c r="C135" s="335" t="s">
        <v>692</v>
      </c>
      <c r="D135" s="60" t="s">
        <v>692</v>
      </c>
      <c r="E135" s="60" t="s">
        <v>349</v>
      </c>
      <c r="F135" s="60" t="s">
        <v>378</v>
      </c>
      <c r="G135" s="60" t="s">
        <v>693</v>
      </c>
      <c r="H135" s="60" t="s">
        <v>694</v>
      </c>
      <c r="I135" s="61" t="s">
        <v>352</v>
      </c>
      <c r="J135" s="66"/>
    </row>
    <row r="136" spans="2:11" s="8" customFormat="1" ht="125.1" customHeight="1" thickTop="1" thickBot="1">
      <c r="B136" s="58">
        <v>14</v>
      </c>
      <c r="C136" s="335" t="s">
        <v>695</v>
      </c>
      <c r="D136" s="60" t="s">
        <v>695</v>
      </c>
      <c r="E136" s="60" t="s">
        <v>349</v>
      </c>
      <c r="F136" s="60" t="s">
        <v>378</v>
      </c>
      <c r="G136" s="60" t="s">
        <v>696</v>
      </c>
      <c r="H136" s="60" t="s">
        <v>697</v>
      </c>
      <c r="I136" s="61" t="s">
        <v>352</v>
      </c>
      <c r="J136" s="66"/>
    </row>
    <row r="137" spans="2:11" s="8" customFormat="1" ht="110.1" customHeight="1" thickTop="1" thickBot="1">
      <c r="B137" s="58">
        <v>14</v>
      </c>
      <c r="C137" s="335" t="s">
        <v>698</v>
      </c>
      <c r="D137" s="60" t="s">
        <v>698</v>
      </c>
      <c r="E137" s="60" t="s">
        <v>349</v>
      </c>
      <c r="F137" s="60" t="s">
        <v>378</v>
      </c>
      <c r="G137" s="60" t="s">
        <v>699</v>
      </c>
      <c r="H137" s="60" t="s">
        <v>700</v>
      </c>
      <c r="I137" s="61" t="s">
        <v>352</v>
      </c>
      <c r="J137" s="66"/>
    </row>
    <row r="138" spans="2:11" s="8" customFormat="1" ht="110.1" customHeight="1" thickTop="1" thickBot="1">
      <c r="B138" s="58">
        <v>14</v>
      </c>
      <c r="C138" s="335" t="s">
        <v>701</v>
      </c>
      <c r="D138" s="60" t="s">
        <v>701</v>
      </c>
      <c r="E138" s="60" t="s">
        <v>349</v>
      </c>
      <c r="F138" s="60" t="s">
        <v>378</v>
      </c>
      <c r="G138" s="60" t="s">
        <v>702</v>
      </c>
      <c r="H138" s="60" t="s">
        <v>703</v>
      </c>
      <c r="I138" s="61" t="s">
        <v>352</v>
      </c>
      <c r="J138" s="66"/>
    </row>
    <row r="139" spans="2:11" s="8" customFormat="1" ht="110.1" customHeight="1" thickTop="1" thickBot="1">
      <c r="B139" s="58">
        <v>14</v>
      </c>
      <c r="C139" s="335" t="s">
        <v>704</v>
      </c>
      <c r="D139" s="60" t="s">
        <v>704</v>
      </c>
      <c r="E139" s="60" t="s">
        <v>349</v>
      </c>
      <c r="F139" s="60" t="s">
        <v>378</v>
      </c>
      <c r="G139" s="60" t="s">
        <v>705</v>
      </c>
      <c r="H139" s="60" t="s">
        <v>706</v>
      </c>
      <c r="I139" s="61" t="s">
        <v>352</v>
      </c>
      <c r="J139" s="66"/>
    </row>
    <row r="140" spans="2:11" s="8" customFormat="1" ht="110.1" customHeight="1" thickTop="1" thickBot="1">
      <c r="B140" s="58">
        <v>14</v>
      </c>
      <c r="C140" s="335" t="s">
        <v>707</v>
      </c>
      <c r="D140" s="60" t="s">
        <v>707</v>
      </c>
      <c r="E140" s="60" t="s">
        <v>349</v>
      </c>
      <c r="F140" s="60" t="s">
        <v>378</v>
      </c>
      <c r="G140" s="60" t="s">
        <v>708</v>
      </c>
      <c r="H140" s="60" t="s">
        <v>709</v>
      </c>
      <c r="I140" s="61" t="s">
        <v>352</v>
      </c>
      <c r="J140" s="66"/>
    </row>
    <row r="141" spans="2:11" s="8" customFormat="1" ht="110.1" customHeight="1" thickTop="1" thickBot="1">
      <c r="B141" s="58">
        <v>14</v>
      </c>
      <c r="C141" s="335" t="s">
        <v>710</v>
      </c>
      <c r="D141" s="60" t="s">
        <v>710</v>
      </c>
      <c r="E141" s="60" t="s">
        <v>349</v>
      </c>
      <c r="F141" s="60" t="s">
        <v>378</v>
      </c>
      <c r="G141" s="60" t="s">
        <v>711</v>
      </c>
      <c r="H141" s="60" t="s">
        <v>712</v>
      </c>
      <c r="I141" s="61" t="s">
        <v>352</v>
      </c>
      <c r="J141" s="66"/>
    </row>
    <row r="142" spans="2:11" s="8" customFormat="1" ht="164.1" customHeight="1" thickTop="1" thickBot="1">
      <c r="B142" s="58">
        <v>14</v>
      </c>
      <c r="C142" s="335" t="s">
        <v>713</v>
      </c>
      <c r="D142" s="60" t="s">
        <v>713</v>
      </c>
      <c r="E142" s="60" t="s">
        <v>355</v>
      </c>
      <c r="F142" s="60" t="s">
        <v>378</v>
      </c>
      <c r="G142" s="60" t="s">
        <v>714</v>
      </c>
      <c r="H142" s="60" t="s">
        <v>715</v>
      </c>
      <c r="I142" s="61" t="s">
        <v>352</v>
      </c>
      <c r="J142" s="66"/>
      <c r="K142" s="74"/>
    </row>
    <row r="143" spans="2:11" s="44" customFormat="1" ht="59.1" customHeight="1" thickTop="1" thickBot="1">
      <c r="B143" s="51">
        <v>15</v>
      </c>
      <c r="C143" s="52">
        <v>15</v>
      </c>
      <c r="D143" s="53" t="s">
        <v>716</v>
      </c>
      <c r="E143" s="54"/>
      <c r="F143" s="54"/>
      <c r="G143" s="54"/>
      <c r="H143" s="54"/>
      <c r="I143" s="55"/>
      <c r="J143" s="55"/>
      <c r="K143" s="75" t="s">
        <v>313</v>
      </c>
    </row>
    <row r="144" spans="2:11" s="8" customFormat="1" ht="132.9" customHeight="1" thickTop="1" thickBot="1">
      <c r="B144" s="58">
        <v>15</v>
      </c>
      <c r="C144" s="335" t="s">
        <v>717</v>
      </c>
      <c r="D144" s="60" t="s">
        <v>717</v>
      </c>
      <c r="E144" s="60" t="s">
        <v>349</v>
      </c>
      <c r="F144" s="60" t="s">
        <v>350</v>
      </c>
      <c r="G144" s="60" t="s">
        <v>718</v>
      </c>
      <c r="H144" s="60" t="s">
        <v>719</v>
      </c>
      <c r="I144" s="61" t="s">
        <v>352</v>
      </c>
      <c r="J144" s="66"/>
      <c r="K144" s="63" t="str" cm="1">
        <f t="array" ref="K144">_xlfn.IFS(K143=LISTA_GERAL!$B$274,LISTA_GERAL!$C$274,K143=LISTA_GERAL!$B$275,LISTA_GERAL!$C$275,K143=LISTA_GERAL!$B$276,LISTA_GERAL!$C$276,K143=LISTA_GERAL!$B$277,LISTA_GERAL!$C$277,K143=LISTA_GERAL!$B$278,LISTA_GERAL!$C$278,K143=LISTA_GERAL!$B$279,LISTA_GERAL!$C$279,U141=LISTA_GERAL!$B$2,"Campo de Resposta Não preenchido",K143="Selecione sua Resposta","Controle Não Foi Respondido")</f>
        <v>Controle Não Foi Respondido</v>
      </c>
    </row>
    <row r="145" spans="2:11" s="8" customFormat="1" ht="168" customHeight="1" thickTop="1" thickBot="1">
      <c r="B145" s="58">
        <v>15</v>
      </c>
      <c r="C145" s="335" t="s">
        <v>720</v>
      </c>
      <c r="D145" s="60" t="s">
        <v>720</v>
      </c>
      <c r="E145" s="60" t="s">
        <v>355</v>
      </c>
      <c r="F145" s="60" t="s">
        <v>350</v>
      </c>
      <c r="G145" s="60" t="s">
        <v>721</v>
      </c>
      <c r="H145" s="60" t="s">
        <v>722</v>
      </c>
      <c r="I145" s="61" t="s">
        <v>352</v>
      </c>
      <c r="J145" s="66"/>
    </row>
    <row r="146" spans="2:11" s="8" customFormat="1" ht="162.9" customHeight="1" thickTop="1" thickBot="1">
      <c r="B146" s="58">
        <v>15</v>
      </c>
      <c r="C146" s="335" t="s">
        <v>723</v>
      </c>
      <c r="D146" s="60" t="s">
        <v>723</v>
      </c>
      <c r="E146" s="60" t="s">
        <v>355</v>
      </c>
      <c r="F146" s="60" t="s">
        <v>350</v>
      </c>
      <c r="G146" s="60" t="s">
        <v>724</v>
      </c>
      <c r="H146" s="60" t="s">
        <v>725</v>
      </c>
      <c r="I146" s="61" t="s">
        <v>352</v>
      </c>
      <c r="J146" s="66"/>
    </row>
    <row r="147" spans="2:11" s="8" customFormat="1" ht="138.9" customHeight="1" thickTop="1" thickBot="1">
      <c r="B147" s="58">
        <v>15</v>
      </c>
      <c r="C147" s="335" t="s">
        <v>726</v>
      </c>
      <c r="D147" s="60" t="s">
        <v>727</v>
      </c>
      <c r="E147" s="60" t="s">
        <v>363</v>
      </c>
      <c r="F147" s="60" t="s">
        <v>350</v>
      </c>
      <c r="G147" s="60" t="s">
        <v>728</v>
      </c>
      <c r="H147" s="60" t="s">
        <v>729</v>
      </c>
      <c r="I147" s="61" t="s">
        <v>352</v>
      </c>
      <c r="J147" s="66"/>
    </row>
    <row r="148" spans="2:11" s="8" customFormat="1" ht="133.5" customHeight="1" thickTop="1" thickBot="1">
      <c r="B148" s="58">
        <v>15</v>
      </c>
      <c r="C148" s="335" t="s">
        <v>727</v>
      </c>
      <c r="D148" s="60" t="s">
        <v>726</v>
      </c>
      <c r="E148" s="60" t="s">
        <v>355</v>
      </c>
      <c r="F148" s="60" t="s">
        <v>378</v>
      </c>
      <c r="G148" s="60" t="s">
        <v>730</v>
      </c>
      <c r="H148" s="60" t="s">
        <v>731</v>
      </c>
      <c r="I148" s="61" t="s">
        <v>352</v>
      </c>
      <c r="J148" s="66"/>
    </row>
    <row r="149" spans="2:11" s="8" customFormat="1" ht="129" customHeight="1" thickTop="1" thickBot="1">
      <c r="B149" s="58">
        <v>15</v>
      </c>
      <c r="C149" s="335" t="s">
        <v>732</v>
      </c>
      <c r="D149" s="60" t="s">
        <v>733</v>
      </c>
      <c r="E149" s="60" t="s">
        <v>363</v>
      </c>
      <c r="F149" s="60" t="s">
        <v>378</v>
      </c>
      <c r="G149" s="60" t="s">
        <v>734</v>
      </c>
      <c r="H149" s="60" t="s">
        <v>735</v>
      </c>
      <c r="I149" s="61" t="s">
        <v>352</v>
      </c>
      <c r="J149" s="66"/>
    </row>
    <row r="150" spans="2:11" s="8" customFormat="1" ht="134.1" customHeight="1" thickTop="1" thickBot="1">
      <c r="B150" s="58">
        <v>15</v>
      </c>
      <c r="C150" s="335" t="s">
        <v>733</v>
      </c>
      <c r="D150" s="60" t="s">
        <v>732</v>
      </c>
      <c r="E150" s="60" t="s">
        <v>363</v>
      </c>
      <c r="F150" s="60" t="s">
        <v>359</v>
      </c>
      <c r="G150" s="60" t="s">
        <v>736</v>
      </c>
      <c r="H150" s="60" t="s">
        <v>737</v>
      </c>
      <c r="I150" s="61" t="s">
        <v>352</v>
      </c>
      <c r="J150" s="66"/>
    </row>
    <row r="151" spans="2:11" s="44" customFormat="1" ht="59.1" customHeight="1" thickTop="1" thickBot="1">
      <c r="B151" s="71">
        <v>16</v>
      </c>
      <c r="C151" s="278">
        <v>16</v>
      </c>
      <c r="D151" s="279" t="s">
        <v>738</v>
      </c>
      <c r="E151" s="280"/>
      <c r="F151" s="280"/>
      <c r="G151" s="280"/>
      <c r="H151" s="280"/>
      <c r="I151" s="281"/>
      <c r="J151" s="281"/>
      <c r="K151" s="56" t="s">
        <v>313</v>
      </c>
    </row>
    <row r="152" spans="2:11" s="8" customFormat="1" ht="165" customHeight="1" thickTop="1" thickBot="1">
      <c r="B152" s="58">
        <v>16</v>
      </c>
      <c r="C152" s="335" t="s">
        <v>739</v>
      </c>
      <c r="D152" s="60" t="s">
        <v>739</v>
      </c>
      <c r="E152" s="60" t="s">
        <v>355</v>
      </c>
      <c r="F152" s="60" t="s">
        <v>378</v>
      </c>
      <c r="G152" s="60" t="s">
        <v>740</v>
      </c>
      <c r="H152" s="60" t="s">
        <v>741</v>
      </c>
      <c r="I152" s="61" t="s">
        <v>352</v>
      </c>
      <c r="J152" s="66"/>
      <c r="K152" s="63" t="str" cm="1">
        <f t="array" ref="K152">_xlfn.IFS(K151=LISTA_GERAL!$B$274,LISTA_GERAL!$C$274,K151=LISTA_GERAL!$B$275,LISTA_GERAL!$C$275,K151=LISTA_GERAL!$B$276,LISTA_GERAL!$C$276,K151=LISTA_GERAL!$B$277,LISTA_GERAL!$C$277,K151=LISTA_GERAL!$B$278,LISTA_GERAL!$C$278,K151=LISTA_GERAL!$B$279,LISTA_GERAL!$C$279,U149=LISTA_GERAL!$B$2,"Campo de Resposta Não preenchido",K151="Selecione sua Resposta","Controle Não Foi Respondido")</f>
        <v>Controle Não Foi Respondido</v>
      </c>
    </row>
    <row r="153" spans="2:11" s="8" customFormat="1" ht="212.4" customHeight="1" thickTop="1" thickBot="1">
      <c r="B153" s="58">
        <v>16</v>
      </c>
      <c r="C153" s="335" t="s">
        <v>742</v>
      </c>
      <c r="D153" s="60" t="s">
        <v>742</v>
      </c>
      <c r="E153" s="60" t="s">
        <v>355</v>
      </c>
      <c r="F153" s="60" t="s">
        <v>378</v>
      </c>
      <c r="G153" s="60" t="s">
        <v>743</v>
      </c>
      <c r="H153" s="60" t="s">
        <v>744</v>
      </c>
      <c r="I153" s="61" t="s">
        <v>352</v>
      </c>
      <c r="J153" s="66"/>
    </row>
    <row r="154" spans="2:11" s="8" customFormat="1" ht="110.1" customHeight="1" thickTop="1" thickBot="1">
      <c r="B154" s="58">
        <v>16</v>
      </c>
      <c r="C154" s="335" t="s">
        <v>745</v>
      </c>
      <c r="D154" s="60" t="s">
        <v>745</v>
      </c>
      <c r="E154" s="60" t="s">
        <v>355</v>
      </c>
      <c r="F154" s="60" t="s">
        <v>378</v>
      </c>
      <c r="G154" s="60" t="s">
        <v>746</v>
      </c>
      <c r="H154" s="60" t="s">
        <v>747</v>
      </c>
      <c r="I154" s="61" t="s">
        <v>352</v>
      </c>
      <c r="J154" s="66"/>
    </row>
    <row r="155" spans="2:11" s="8" customFormat="1" ht="162" customHeight="1" thickTop="1" thickBot="1">
      <c r="B155" s="58">
        <v>16</v>
      </c>
      <c r="C155" s="335" t="s">
        <v>748</v>
      </c>
      <c r="D155" s="60" t="s">
        <v>748</v>
      </c>
      <c r="E155" s="60" t="s">
        <v>355</v>
      </c>
      <c r="F155" s="60" t="s">
        <v>378</v>
      </c>
      <c r="G155" s="60" t="s">
        <v>749</v>
      </c>
      <c r="H155" s="60" t="s">
        <v>750</v>
      </c>
      <c r="I155" s="61" t="s">
        <v>352</v>
      </c>
      <c r="J155" s="66"/>
    </row>
    <row r="156" spans="2:11" s="8" customFormat="1" ht="123.9" customHeight="1" thickTop="1" thickBot="1">
      <c r="B156" s="58">
        <v>16</v>
      </c>
      <c r="C156" s="335" t="s">
        <v>751</v>
      </c>
      <c r="D156" s="60" t="s">
        <v>751</v>
      </c>
      <c r="E156" s="60" t="s">
        <v>355</v>
      </c>
      <c r="F156" s="60" t="s">
        <v>378</v>
      </c>
      <c r="G156" s="60" t="s">
        <v>752</v>
      </c>
      <c r="H156" s="60" t="s">
        <v>753</v>
      </c>
      <c r="I156" s="61" t="s">
        <v>352</v>
      </c>
      <c r="J156" s="66"/>
    </row>
    <row r="157" spans="2:11" s="8" customFormat="1" ht="186" customHeight="1" thickTop="1" thickBot="1">
      <c r="B157" s="58">
        <v>16</v>
      </c>
      <c r="C157" s="335" t="s">
        <v>754</v>
      </c>
      <c r="D157" s="60" t="s">
        <v>754</v>
      </c>
      <c r="E157" s="60" t="s">
        <v>355</v>
      </c>
      <c r="F157" s="60" t="s">
        <v>378</v>
      </c>
      <c r="G157" s="60" t="s">
        <v>755</v>
      </c>
      <c r="H157" s="60" t="s">
        <v>756</v>
      </c>
      <c r="I157" s="61" t="s">
        <v>352</v>
      </c>
      <c r="J157" s="66"/>
    </row>
    <row r="158" spans="2:11" s="8" customFormat="1" ht="147.9" customHeight="1" thickTop="1" thickBot="1">
      <c r="B158" s="58">
        <v>16</v>
      </c>
      <c r="C158" s="335" t="s">
        <v>757</v>
      </c>
      <c r="D158" s="60" t="s">
        <v>757</v>
      </c>
      <c r="E158" s="60" t="s">
        <v>355</v>
      </c>
      <c r="F158" s="60" t="s">
        <v>378</v>
      </c>
      <c r="G158" s="60" t="s">
        <v>758</v>
      </c>
      <c r="H158" s="60" t="s">
        <v>759</v>
      </c>
      <c r="I158" s="61" t="s">
        <v>352</v>
      </c>
      <c r="J158" s="66"/>
    </row>
    <row r="159" spans="2:11" s="8" customFormat="1" ht="110.1" customHeight="1" thickTop="1" thickBot="1">
      <c r="B159" s="58">
        <v>16</v>
      </c>
      <c r="C159" s="335" t="s">
        <v>760</v>
      </c>
      <c r="D159" s="60" t="s">
        <v>760</v>
      </c>
      <c r="E159" s="60" t="s">
        <v>355</v>
      </c>
      <c r="F159" s="60" t="s">
        <v>378</v>
      </c>
      <c r="G159" s="60" t="s">
        <v>761</v>
      </c>
      <c r="H159" s="60" t="s">
        <v>762</v>
      </c>
      <c r="I159" s="61" t="s">
        <v>352</v>
      </c>
      <c r="J159" s="66"/>
    </row>
    <row r="160" spans="2:11" s="8" customFormat="1" ht="165" customHeight="1" thickTop="1" thickBot="1">
      <c r="B160" s="58">
        <v>16</v>
      </c>
      <c r="C160" s="335" t="s">
        <v>763</v>
      </c>
      <c r="D160" s="60" t="s">
        <v>763</v>
      </c>
      <c r="E160" s="60" t="s">
        <v>355</v>
      </c>
      <c r="F160" s="60" t="s">
        <v>378</v>
      </c>
      <c r="G160" s="60" t="s">
        <v>764</v>
      </c>
      <c r="H160" s="60" t="s">
        <v>765</v>
      </c>
      <c r="I160" s="61" t="s">
        <v>352</v>
      </c>
      <c r="J160" s="66"/>
    </row>
    <row r="161" spans="2:11" s="8" customFormat="1" ht="192.9" customHeight="1" thickTop="1" thickBot="1">
      <c r="B161" s="58">
        <v>16</v>
      </c>
      <c r="C161" s="335" t="s">
        <v>766</v>
      </c>
      <c r="D161" s="60" t="s">
        <v>766</v>
      </c>
      <c r="E161" s="60" t="s">
        <v>355</v>
      </c>
      <c r="F161" s="60" t="s">
        <v>378</v>
      </c>
      <c r="G161" s="60" t="s">
        <v>767</v>
      </c>
      <c r="H161" s="60" t="s">
        <v>768</v>
      </c>
      <c r="I161" s="61" t="s">
        <v>352</v>
      </c>
      <c r="J161" s="66"/>
    </row>
    <row r="162" spans="2:11" s="8" customFormat="1" ht="191.1" customHeight="1" thickTop="1" thickBot="1">
      <c r="B162" s="58">
        <v>16</v>
      </c>
      <c r="C162" s="335" t="s">
        <v>769</v>
      </c>
      <c r="D162" s="60" t="s">
        <v>769</v>
      </c>
      <c r="E162" s="60" t="s">
        <v>355</v>
      </c>
      <c r="F162" s="60" t="s">
        <v>378</v>
      </c>
      <c r="G162" s="60" t="s">
        <v>770</v>
      </c>
      <c r="H162" s="60" t="s">
        <v>771</v>
      </c>
      <c r="I162" s="61" t="s">
        <v>352</v>
      </c>
      <c r="J162" s="66"/>
    </row>
    <row r="163" spans="2:11" s="8" customFormat="1" ht="110.1" customHeight="1" thickTop="1" thickBot="1">
      <c r="B163" s="58">
        <v>16</v>
      </c>
      <c r="C163" s="335" t="s">
        <v>772</v>
      </c>
      <c r="D163" s="60" t="s">
        <v>772</v>
      </c>
      <c r="E163" s="60" t="s">
        <v>363</v>
      </c>
      <c r="F163" s="60" t="s">
        <v>378</v>
      </c>
      <c r="G163" s="60" t="s">
        <v>773</v>
      </c>
      <c r="H163" s="60" t="s">
        <v>774</v>
      </c>
      <c r="I163" s="61" t="s">
        <v>352</v>
      </c>
      <c r="J163" s="66"/>
    </row>
    <row r="164" spans="2:11" s="8" customFormat="1" ht="150.9" customHeight="1" thickTop="1" thickBot="1">
      <c r="B164" s="58">
        <v>16</v>
      </c>
      <c r="C164" s="335" t="s">
        <v>775</v>
      </c>
      <c r="D164" s="60" t="s">
        <v>775</v>
      </c>
      <c r="E164" s="60" t="s">
        <v>363</v>
      </c>
      <c r="F164" s="60" t="s">
        <v>378</v>
      </c>
      <c r="G164" s="60" t="s">
        <v>776</v>
      </c>
      <c r="H164" s="60" t="s">
        <v>777</v>
      </c>
      <c r="I164" s="61" t="s">
        <v>352</v>
      </c>
      <c r="J164" s="66"/>
    </row>
    <row r="165" spans="2:11" s="8" customFormat="1" ht="158.1" customHeight="1" thickTop="1" thickBot="1">
      <c r="B165" s="58">
        <v>16</v>
      </c>
      <c r="C165" s="335" t="s">
        <v>778</v>
      </c>
      <c r="D165" s="60" t="s">
        <v>778</v>
      </c>
      <c r="E165" s="60" t="s">
        <v>363</v>
      </c>
      <c r="F165" s="60" t="s">
        <v>378</v>
      </c>
      <c r="G165" s="60" t="s">
        <v>779</v>
      </c>
      <c r="H165" s="60" t="s">
        <v>780</v>
      </c>
      <c r="I165" s="61" t="s">
        <v>352</v>
      </c>
      <c r="J165" s="66"/>
    </row>
    <row r="166" spans="2:11" s="44" customFormat="1" ht="59.1" customHeight="1" thickTop="1" thickBot="1">
      <c r="B166" s="51">
        <v>17</v>
      </c>
      <c r="C166" s="52">
        <v>17</v>
      </c>
      <c r="D166" s="53" t="s">
        <v>781</v>
      </c>
      <c r="E166" s="54"/>
      <c r="F166" s="54"/>
      <c r="G166" s="54"/>
      <c r="H166" s="54"/>
      <c r="I166" s="55"/>
      <c r="J166" s="55"/>
      <c r="K166" s="56" t="s">
        <v>313</v>
      </c>
    </row>
    <row r="167" spans="2:11" s="8" customFormat="1" ht="156" customHeight="1" thickTop="1" thickBot="1">
      <c r="B167" s="58">
        <v>17</v>
      </c>
      <c r="C167" s="335" t="s">
        <v>782</v>
      </c>
      <c r="D167" s="60" t="s">
        <v>782</v>
      </c>
      <c r="E167" s="60" t="s">
        <v>349</v>
      </c>
      <c r="F167" s="60" t="s">
        <v>366</v>
      </c>
      <c r="G167" s="60" t="s">
        <v>783</v>
      </c>
      <c r="H167" s="60" t="s">
        <v>784</v>
      </c>
      <c r="I167" s="61" t="s">
        <v>352</v>
      </c>
      <c r="J167" s="66"/>
      <c r="K167" s="63" t="str" cm="1">
        <f t="array" ref="K167">_xlfn.IFS(K166=LISTA_GERAL!$B$274,LISTA_GERAL!$C$274,K166=LISTA_GERAL!$B$275,LISTA_GERAL!$C$275,K166=LISTA_GERAL!$B$276,LISTA_GERAL!$C$276,K166=LISTA_GERAL!$B$277,LISTA_GERAL!$C$277,K166=LISTA_GERAL!$B$278,LISTA_GERAL!$C$278,K166=LISTA_GERAL!$B$279,LISTA_GERAL!$C$279,U164=LISTA_GERAL!$B$2,"Campo de Resposta Não preenchido",K166="Selecione sua Resposta","Controle Não Foi Respondido")</f>
        <v>Controle Não Foi Respondido</v>
      </c>
    </row>
    <row r="168" spans="2:11" s="8" customFormat="1" ht="143.1" customHeight="1" thickTop="1" thickBot="1">
      <c r="B168" s="58">
        <v>17</v>
      </c>
      <c r="C168" s="335" t="s">
        <v>785</v>
      </c>
      <c r="D168" s="60" t="s">
        <v>785</v>
      </c>
      <c r="E168" s="60" t="s">
        <v>349</v>
      </c>
      <c r="F168" s="60" t="s">
        <v>366</v>
      </c>
      <c r="G168" s="60" t="s">
        <v>786</v>
      </c>
      <c r="H168" s="60" t="s">
        <v>787</v>
      </c>
      <c r="I168" s="61" t="s">
        <v>352</v>
      </c>
      <c r="J168" s="66"/>
    </row>
    <row r="169" spans="2:11" s="8" customFormat="1" ht="110.1" customHeight="1" thickTop="1" thickBot="1">
      <c r="B169" s="58">
        <v>17</v>
      </c>
      <c r="C169" s="335" t="s">
        <v>788</v>
      </c>
      <c r="D169" s="60" t="s">
        <v>788</v>
      </c>
      <c r="E169" s="60" t="s">
        <v>349</v>
      </c>
      <c r="F169" s="60" t="s">
        <v>366</v>
      </c>
      <c r="G169" s="60" t="s">
        <v>789</v>
      </c>
      <c r="H169" s="60" t="s">
        <v>790</v>
      </c>
      <c r="I169" s="61" t="s">
        <v>352</v>
      </c>
      <c r="J169" s="66"/>
    </row>
    <row r="170" spans="2:11" s="8" customFormat="1" ht="138" customHeight="1" thickTop="1" thickBot="1">
      <c r="B170" s="58">
        <v>17</v>
      </c>
      <c r="C170" s="335" t="s">
        <v>791</v>
      </c>
      <c r="D170" s="60" t="s">
        <v>791</v>
      </c>
      <c r="E170" s="60" t="s">
        <v>355</v>
      </c>
      <c r="F170" s="60" t="s">
        <v>366</v>
      </c>
      <c r="G170" s="60" t="s">
        <v>792</v>
      </c>
      <c r="H170" s="60" t="s">
        <v>793</v>
      </c>
      <c r="I170" s="61" t="s">
        <v>352</v>
      </c>
      <c r="J170" s="66"/>
    </row>
    <row r="171" spans="2:11" s="8" customFormat="1" ht="150.9" customHeight="1" thickTop="1" thickBot="1">
      <c r="B171" s="58">
        <v>17</v>
      </c>
      <c r="C171" s="335" t="s">
        <v>794</v>
      </c>
      <c r="D171" s="60" t="s">
        <v>794</v>
      </c>
      <c r="E171" s="60" t="s">
        <v>355</v>
      </c>
      <c r="F171" s="60" t="s">
        <v>366</v>
      </c>
      <c r="G171" s="60" t="s">
        <v>795</v>
      </c>
      <c r="H171" s="60" t="s">
        <v>1724</v>
      </c>
      <c r="I171" s="61" t="s">
        <v>352</v>
      </c>
      <c r="J171" s="66"/>
    </row>
    <row r="172" spans="2:11" s="8" customFormat="1" ht="140.1" customHeight="1" thickTop="1" thickBot="1">
      <c r="B172" s="58">
        <v>17</v>
      </c>
      <c r="C172" s="335" t="s">
        <v>796</v>
      </c>
      <c r="D172" s="60" t="s">
        <v>796</v>
      </c>
      <c r="E172" s="60" t="s">
        <v>355</v>
      </c>
      <c r="F172" s="60" t="s">
        <v>366</v>
      </c>
      <c r="G172" s="60" t="s">
        <v>797</v>
      </c>
      <c r="H172" s="60" t="s">
        <v>798</v>
      </c>
      <c r="I172" s="61" t="s">
        <v>352</v>
      </c>
      <c r="J172" s="66"/>
    </row>
    <row r="173" spans="2:11" s="8" customFormat="1" ht="110.1" customHeight="1" thickTop="1" thickBot="1">
      <c r="B173" s="58">
        <v>17</v>
      </c>
      <c r="C173" s="335" t="s">
        <v>799</v>
      </c>
      <c r="D173" s="60" t="s">
        <v>799</v>
      </c>
      <c r="E173" s="60" t="s">
        <v>355</v>
      </c>
      <c r="F173" s="60" t="s">
        <v>618</v>
      </c>
      <c r="G173" s="60" t="s">
        <v>800</v>
      </c>
      <c r="H173" s="60" t="s">
        <v>801</v>
      </c>
      <c r="I173" s="61" t="s">
        <v>352</v>
      </c>
      <c r="J173" s="66"/>
    </row>
    <row r="174" spans="2:11" s="8" customFormat="1" ht="110.1" customHeight="1" thickTop="1" thickBot="1">
      <c r="B174" s="58">
        <v>17</v>
      </c>
      <c r="C174" s="335" t="s">
        <v>802</v>
      </c>
      <c r="D174" s="60" t="s">
        <v>802</v>
      </c>
      <c r="E174" s="60" t="s">
        <v>355</v>
      </c>
      <c r="F174" s="60" t="s">
        <v>618</v>
      </c>
      <c r="G174" s="60" t="s">
        <v>803</v>
      </c>
      <c r="H174" s="60" t="s">
        <v>804</v>
      </c>
      <c r="I174" s="61" t="s">
        <v>352</v>
      </c>
      <c r="J174" s="66"/>
    </row>
    <row r="175" spans="2:11" s="8" customFormat="1" ht="129" customHeight="1" thickTop="1" thickBot="1">
      <c r="B175" s="58">
        <v>17</v>
      </c>
      <c r="C175" s="335" t="s">
        <v>805</v>
      </c>
      <c r="D175" s="60" t="s">
        <v>805</v>
      </c>
      <c r="E175" s="60" t="s">
        <v>363</v>
      </c>
      <c r="F175" s="60" t="s">
        <v>618</v>
      </c>
      <c r="G175" s="60" t="s">
        <v>806</v>
      </c>
      <c r="H175" s="60" t="s">
        <v>807</v>
      </c>
      <c r="I175" s="61" t="s">
        <v>352</v>
      </c>
      <c r="J175" s="66"/>
    </row>
    <row r="176" spans="2:11" s="44" customFormat="1" ht="59.1" customHeight="1" thickTop="1" thickBot="1">
      <c r="B176" s="71">
        <v>18</v>
      </c>
      <c r="C176" s="278">
        <v>18</v>
      </c>
      <c r="D176" s="279" t="s">
        <v>808</v>
      </c>
      <c r="E176" s="280"/>
      <c r="F176" s="280"/>
      <c r="G176" s="280"/>
      <c r="H176" s="280"/>
      <c r="I176" s="281"/>
      <c r="J176" s="281"/>
      <c r="K176" s="56" t="s">
        <v>313</v>
      </c>
    </row>
    <row r="177" spans="2:11" s="8" customFormat="1" ht="110.1" customHeight="1" thickTop="1" thickBot="1">
      <c r="B177" s="58">
        <v>18</v>
      </c>
      <c r="C177" s="335" t="s">
        <v>809</v>
      </c>
      <c r="D177" s="60" t="s">
        <v>809</v>
      </c>
      <c r="E177" s="60" t="s">
        <v>355</v>
      </c>
      <c r="F177" s="60" t="s">
        <v>350</v>
      </c>
      <c r="G177" s="60" t="s">
        <v>810</v>
      </c>
      <c r="H177" s="60" t="s">
        <v>811</v>
      </c>
      <c r="I177" s="61" t="s">
        <v>352</v>
      </c>
      <c r="J177" s="66"/>
      <c r="K177" s="63" t="str" cm="1">
        <f t="array" ref="K177">_xlfn.IFS(K176=LISTA_GERAL!$B$274,LISTA_GERAL!$C$274,K176=LISTA_GERAL!$B$275,LISTA_GERAL!$C$275,K176=LISTA_GERAL!$B$276,LISTA_GERAL!$C$276,K176=LISTA_GERAL!$B$277,LISTA_GERAL!$C$277,K176=LISTA_GERAL!$B$278,LISTA_GERAL!$C$278,K176=LISTA_GERAL!$B$279,LISTA_GERAL!$C$279,U174=LISTA_GERAL!$B$2,"Campo de Resposta Não preenchido",K176="Selecione sua Resposta","Controle Não Foi Respondido")</f>
        <v>Controle Não Foi Respondido</v>
      </c>
    </row>
    <row r="178" spans="2:11" s="8" customFormat="1" ht="110.1" customHeight="1" thickTop="1" thickBot="1">
      <c r="B178" s="58">
        <v>18</v>
      </c>
      <c r="C178" s="335" t="s">
        <v>812</v>
      </c>
      <c r="D178" s="60" t="s">
        <v>812</v>
      </c>
      <c r="E178" s="60" t="s">
        <v>355</v>
      </c>
      <c r="F178" s="60" t="s">
        <v>350</v>
      </c>
      <c r="G178" s="60" t="s">
        <v>813</v>
      </c>
      <c r="H178" s="60" t="s">
        <v>814</v>
      </c>
      <c r="I178" s="61" t="s">
        <v>352</v>
      </c>
      <c r="J178" s="66"/>
    </row>
    <row r="179" spans="2:11" s="8" customFormat="1" ht="110.1" customHeight="1" thickTop="1" thickBot="1">
      <c r="B179" s="58">
        <v>18</v>
      </c>
      <c r="C179" s="335" t="s">
        <v>815</v>
      </c>
      <c r="D179" s="60" t="s">
        <v>816</v>
      </c>
      <c r="E179" s="60" t="s">
        <v>363</v>
      </c>
      <c r="F179" s="60" t="s">
        <v>350</v>
      </c>
      <c r="G179" s="60" t="s">
        <v>817</v>
      </c>
      <c r="H179" s="60" t="s">
        <v>818</v>
      </c>
      <c r="I179" s="61" t="s">
        <v>352</v>
      </c>
      <c r="J179" s="66"/>
    </row>
    <row r="180" spans="2:11" s="8" customFormat="1" ht="110.1" customHeight="1" thickTop="1" thickBot="1">
      <c r="B180" s="58">
        <v>18</v>
      </c>
      <c r="C180" s="335" t="s">
        <v>819</v>
      </c>
      <c r="D180" s="60" t="s">
        <v>815</v>
      </c>
      <c r="E180" s="60" t="s">
        <v>355</v>
      </c>
      <c r="F180" s="60" t="s">
        <v>378</v>
      </c>
      <c r="G180" s="60" t="s">
        <v>820</v>
      </c>
      <c r="H180" s="60" t="s">
        <v>821</v>
      </c>
      <c r="I180" s="61" t="s">
        <v>352</v>
      </c>
      <c r="J180" s="66"/>
    </row>
    <row r="181" spans="2:11" s="8" customFormat="1" ht="110.1" customHeight="1" thickTop="1" thickBot="1">
      <c r="B181" s="58">
        <v>18</v>
      </c>
      <c r="C181" s="335" t="s">
        <v>816</v>
      </c>
      <c r="D181" s="60" t="s">
        <v>819</v>
      </c>
      <c r="E181" s="60" t="s">
        <v>363</v>
      </c>
      <c r="F181" s="60" t="s">
        <v>378</v>
      </c>
      <c r="G181" s="60" t="s">
        <v>822</v>
      </c>
      <c r="H181" s="60" t="s">
        <v>823</v>
      </c>
      <c r="I181" s="61" t="s">
        <v>352</v>
      </c>
      <c r="J181" s="66"/>
    </row>
    <row r="182" spans="2:11" ht="15.6" hidden="1" thickTop="1" thickBot="1">
      <c r="B182" s="58"/>
      <c r="C182" s="59"/>
      <c r="D182" s="60"/>
      <c r="E182" s="60"/>
      <c r="F182" s="60"/>
      <c r="G182" s="60"/>
      <c r="H182" s="60"/>
      <c r="I182" s="76"/>
      <c r="J182" s="77"/>
    </row>
    <row r="183" spans="2:11" ht="15" hidden="1" thickTop="1"/>
    <row r="184" spans="2:11" ht="15" hidden="1" thickTop="1"/>
    <row r="192" spans="2:11" ht="15" hidden="1" thickTop="1">
      <c r="C192" s="2" t="e" cm="1">
        <f t="array" ref="C192:C251">_xlfn.XLOOKUP(FORM2.3!C122:C181,FORM2.3!G122:G181,)</f>
        <v>#VALUE!</v>
      </c>
    </row>
    <row r="193" spans="3:3" ht="15" hidden="1" thickTop="1">
      <c r="C193" s="2" t="e">
        <v>#VALUE!</v>
      </c>
    </row>
    <row r="194" spans="3:3" ht="15" hidden="1" thickTop="1">
      <c r="C194" s="2" t="e">
        <v>#VALUE!</v>
      </c>
    </row>
    <row r="195" spans="3:3" ht="15" hidden="1" thickTop="1">
      <c r="C195" s="2" t="e">
        <v>#VALUE!</v>
      </c>
    </row>
    <row r="196" spans="3:3" ht="15" hidden="1" thickTop="1">
      <c r="C196" s="2" t="e">
        <v>#VALUE!</v>
      </c>
    </row>
    <row r="197" spans="3:3" ht="15" hidden="1" thickTop="1">
      <c r="C197" s="2" t="e">
        <v>#VALUE!</v>
      </c>
    </row>
    <row r="198" spans="3:3" ht="15" hidden="1" thickTop="1">
      <c r="C198" s="2" t="e">
        <v>#VALUE!</v>
      </c>
    </row>
    <row r="199" spans="3:3" ht="15" hidden="1" thickTop="1">
      <c r="C199" s="2" t="e">
        <v>#VALUE!</v>
      </c>
    </row>
    <row r="200" spans="3:3" ht="15" hidden="1" thickTop="1">
      <c r="C200" s="2" t="e">
        <v>#VALUE!</v>
      </c>
    </row>
    <row r="201" spans="3:3" ht="15" hidden="1" thickTop="1">
      <c r="C201" s="2" t="e">
        <v>#VALUE!</v>
      </c>
    </row>
    <row r="202" spans="3:3" ht="15" hidden="1" thickTop="1">
      <c r="C202" s="2" t="e">
        <v>#VALUE!</v>
      </c>
    </row>
    <row r="203" spans="3:3" ht="15" hidden="1" thickTop="1">
      <c r="C203" s="2" t="e">
        <v>#VALUE!</v>
      </c>
    </row>
    <row r="204" spans="3:3" ht="15" hidden="1" thickTop="1">
      <c r="C204" s="2" t="e">
        <v>#VALUE!</v>
      </c>
    </row>
    <row r="205" spans="3:3" ht="15" hidden="1" thickTop="1">
      <c r="C205" s="2" t="e">
        <v>#VALUE!</v>
      </c>
    </row>
    <row r="206" spans="3:3" ht="15" hidden="1" thickTop="1">
      <c r="C206" s="2" t="e">
        <v>#VALUE!</v>
      </c>
    </row>
    <row r="207" spans="3:3" ht="15" hidden="1" thickTop="1">
      <c r="C207" s="2" t="e">
        <v>#VALUE!</v>
      </c>
    </row>
    <row r="208" spans="3:3" ht="15" hidden="1" thickTop="1">
      <c r="C208" s="2" t="e">
        <v>#VALUE!</v>
      </c>
    </row>
    <row r="209" spans="3:3" ht="15" hidden="1" thickTop="1">
      <c r="C209" s="2" t="e">
        <v>#VALUE!</v>
      </c>
    </row>
    <row r="210" spans="3:3" ht="15" hidden="1" thickTop="1">
      <c r="C210" s="2" t="e">
        <v>#VALUE!</v>
      </c>
    </row>
    <row r="211" spans="3:3" ht="15" hidden="1" thickTop="1">
      <c r="C211" s="2" t="e">
        <v>#VALUE!</v>
      </c>
    </row>
    <row r="212" spans="3:3" ht="15" hidden="1" thickTop="1">
      <c r="C212" s="2" t="e">
        <v>#VALUE!</v>
      </c>
    </row>
    <row r="213" spans="3:3" ht="15" hidden="1" thickTop="1">
      <c r="C213" s="2" t="e">
        <v>#VALUE!</v>
      </c>
    </row>
    <row r="214" spans="3:3" ht="15" hidden="1" thickTop="1">
      <c r="C214" s="2" t="e">
        <v>#VALUE!</v>
      </c>
    </row>
    <row r="215" spans="3:3" ht="15" hidden="1" thickTop="1">
      <c r="C215" s="2" t="e">
        <v>#VALUE!</v>
      </c>
    </row>
    <row r="216" spans="3:3" ht="15" hidden="1" thickTop="1">
      <c r="C216" s="2" t="e">
        <v>#VALUE!</v>
      </c>
    </row>
    <row r="217" spans="3:3" ht="15" hidden="1" thickTop="1">
      <c r="C217" s="2" t="e">
        <v>#VALUE!</v>
      </c>
    </row>
    <row r="218" spans="3:3" ht="15" hidden="1" thickTop="1">
      <c r="C218" s="2" t="e">
        <v>#VALUE!</v>
      </c>
    </row>
    <row r="219" spans="3:3" ht="15" hidden="1" thickTop="1">
      <c r="C219" s="2" t="e">
        <v>#VALUE!</v>
      </c>
    </row>
    <row r="220" spans="3:3" ht="15" hidden="1" thickTop="1">
      <c r="C220" s="2" t="e">
        <v>#VALUE!</v>
      </c>
    </row>
    <row r="221" spans="3:3" ht="15" hidden="1" thickTop="1">
      <c r="C221" s="2" t="e">
        <v>#VALUE!</v>
      </c>
    </row>
    <row r="222" spans="3:3" ht="15" hidden="1" thickTop="1">
      <c r="C222" s="2" t="e">
        <v>#VALUE!</v>
      </c>
    </row>
    <row r="223" spans="3:3" ht="15" hidden="1" thickTop="1">
      <c r="C223" s="2" t="e">
        <v>#VALUE!</v>
      </c>
    </row>
    <row r="224" spans="3:3" ht="15" hidden="1" thickTop="1">
      <c r="C224" s="2" t="e">
        <v>#VALUE!</v>
      </c>
    </row>
    <row r="225" spans="3:3" ht="15" hidden="1" thickTop="1">
      <c r="C225" s="2" t="e">
        <v>#VALUE!</v>
      </c>
    </row>
    <row r="226" spans="3:3" ht="15" hidden="1" thickTop="1">
      <c r="C226" s="2" t="e">
        <v>#VALUE!</v>
      </c>
    </row>
    <row r="227" spans="3:3" ht="15" hidden="1" thickTop="1">
      <c r="C227" s="2" t="e">
        <v>#VALUE!</v>
      </c>
    </row>
    <row r="228" spans="3:3" ht="15" hidden="1" thickTop="1">
      <c r="C228" s="2" t="e">
        <v>#VALUE!</v>
      </c>
    </row>
    <row r="229" spans="3:3" ht="15" hidden="1" thickTop="1">
      <c r="C229" s="2" t="e">
        <v>#VALUE!</v>
      </c>
    </row>
    <row r="230" spans="3:3" ht="15" hidden="1" thickTop="1">
      <c r="C230" s="2" t="e">
        <v>#VALUE!</v>
      </c>
    </row>
    <row r="231" spans="3:3" ht="15" hidden="1" thickTop="1">
      <c r="C231" s="2" t="e">
        <v>#VALUE!</v>
      </c>
    </row>
    <row r="232" spans="3:3" ht="15" hidden="1" thickTop="1">
      <c r="C232" s="2" t="e">
        <v>#VALUE!</v>
      </c>
    </row>
    <row r="233" spans="3:3" ht="15" hidden="1" thickTop="1">
      <c r="C233" s="2" t="e">
        <v>#VALUE!</v>
      </c>
    </row>
    <row r="234" spans="3:3" ht="15" hidden="1" thickTop="1">
      <c r="C234" s="2" t="e">
        <v>#VALUE!</v>
      </c>
    </row>
    <row r="235" spans="3:3" ht="15" hidden="1" thickTop="1">
      <c r="C235" s="2" t="e">
        <v>#VALUE!</v>
      </c>
    </row>
    <row r="236" spans="3:3" ht="15" hidden="1" thickTop="1">
      <c r="C236" s="2" t="e">
        <v>#VALUE!</v>
      </c>
    </row>
    <row r="237" spans="3:3" ht="15" hidden="1" thickTop="1">
      <c r="C237" s="2" t="e">
        <v>#VALUE!</v>
      </c>
    </row>
    <row r="238" spans="3:3" ht="15" hidden="1" thickTop="1">
      <c r="C238" s="2" t="e">
        <v>#VALUE!</v>
      </c>
    </row>
    <row r="239" spans="3:3" ht="15" hidden="1" thickTop="1">
      <c r="C239" s="2" t="e">
        <v>#VALUE!</v>
      </c>
    </row>
    <row r="240" spans="3:3" ht="15" hidden="1" thickTop="1">
      <c r="C240" s="2" t="e">
        <v>#VALUE!</v>
      </c>
    </row>
    <row r="241" spans="3:3" ht="15" hidden="1" thickTop="1">
      <c r="C241" s="2" t="e">
        <v>#VALUE!</v>
      </c>
    </row>
    <row r="242" spans="3:3" ht="15" hidden="1" thickTop="1">
      <c r="C242" s="2" t="e">
        <v>#VALUE!</v>
      </c>
    </row>
    <row r="243" spans="3:3" ht="15" hidden="1" thickTop="1">
      <c r="C243" s="2" t="e">
        <v>#VALUE!</v>
      </c>
    </row>
    <row r="244" spans="3:3" ht="15" hidden="1" thickTop="1">
      <c r="C244" s="2" t="e">
        <v>#VALUE!</v>
      </c>
    </row>
    <row r="245" spans="3:3" ht="15" hidden="1" thickTop="1">
      <c r="C245" s="2" t="e">
        <v>#VALUE!</v>
      </c>
    </row>
    <row r="246" spans="3:3" ht="15" hidden="1" thickTop="1">
      <c r="C246" s="2" t="e">
        <v>#VALUE!</v>
      </c>
    </row>
    <row r="247" spans="3:3" ht="15" hidden="1" thickTop="1">
      <c r="C247" s="2" t="e">
        <v>#VALUE!</v>
      </c>
    </row>
    <row r="248" spans="3:3" ht="15" hidden="1" thickTop="1">
      <c r="C248" s="2" t="e">
        <v>#VALUE!</v>
      </c>
    </row>
    <row r="249" spans="3:3" ht="15" hidden="1" thickTop="1">
      <c r="C249" s="2" t="e">
        <v>#VALUE!</v>
      </c>
    </row>
    <row r="250" spans="3:3" ht="15" hidden="1" thickTop="1">
      <c r="C250" s="2" t="e">
        <v>#VALUE!</v>
      </c>
    </row>
    <row r="251" spans="3:3" ht="15" hidden="1" thickTop="1">
      <c r="C251" s="2" t="e">
        <v>#VALUE!</v>
      </c>
    </row>
    <row r="252" spans="3:3" ht="15" hidden="1" thickTop="1"/>
  </sheetData>
  <sheetProtection algorithmName="SHA-512" hashValue="5ft99kek7qy6qvrbo5vgaHYKn9iFkFFLtacIOKBiLrC4eTE5iMi9DyIR9vk6ZHRGOBJmqvOeRwgI0b5EA9HpwQ==" saltValue="hF2oAxNkqap1sHpQSbiQtw==" spinCount="100000" sheet="1" objects="1" scenarios="1"/>
  <mergeCells count="4">
    <mergeCell ref="F4:I4"/>
    <mergeCell ref="B5:I5"/>
    <mergeCell ref="C6:D6"/>
    <mergeCell ref="B8:K9"/>
  </mergeCells>
  <conditionalFormatting sqref="C6">
    <cfRule type="cellIs" dxfId="128" priority="42" operator="equal">
      <formula>"Baixa Criticidade"</formula>
    </cfRule>
    <cfRule type="cellIs" dxfId="127" priority="41" operator="equal">
      <formula>"Média Criticidade"</formula>
    </cfRule>
    <cfRule type="cellIs" dxfId="126" priority="40" operator="equal">
      <formula>"Alta Criticidade"</formula>
    </cfRule>
  </conditionalFormatting>
  <conditionalFormatting sqref="F15:F16">
    <cfRule type="duplicateValues" dxfId="125" priority="39"/>
  </conditionalFormatting>
  <conditionalFormatting sqref="K11">
    <cfRule type="cellIs" dxfId="124" priority="38" operator="equal">
      <formula>"Selecione su Resposta"</formula>
    </cfRule>
    <cfRule type="cellIs" dxfId="123" priority="37" operator="equal">
      <formula>"Selecione sua Resposta"</formula>
    </cfRule>
  </conditionalFormatting>
  <conditionalFormatting sqref="K17">
    <cfRule type="cellIs" dxfId="122" priority="36" operator="equal">
      <formula>"Selecione su Resposta"</formula>
    </cfRule>
    <cfRule type="cellIs" dxfId="121" priority="35" operator="equal">
      <formula>"Selecione sua Resposta"</formula>
    </cfRule>
  </conditionalFormatting>
  <conditionalFormatting sqref="K25">
    <cfRule type="cellIs" dxfId="120" priority="34" operator="equal">
      <formula>"Selecione su Resposta"</formula>
    </cfRule>
    <cfRule type="cellIs" dxfId="119" priority="33" operator="equal">
      <formula>"Selecione sua Resposta"</formula>
    </cfRule>
  </conditionalFormatting>
  <conditionalFormatting sqref="K40">
    <cfRule type="cellIs" dxfId="118" priority="32" operator="equal">
      <formula>"Selecione su Resposta"</formula>
    </cfRule>
    <cfRule type="cellIs" dxfId="117" priority="31" operator="equal">
      <formula>"Selecione sua Resposta"</formula>
    </cfRule>
  </conditionalFormatting>
  <conditionalFormatting sqref="K53">
    <cfRule type="cellIs" dxfId="116" priority="30" operator="equal">
      <formula>"Selecione su Resposta"</formula>
    </cfRule>
    <cfRule type="cellIs" dxfId="115" priority="29" operator="equal">
      <formula>"Selecione sua Resposta"</formula>
    </cfRule>
  </conditionalFormatting>
  <conditionalFormatting sqref="K60">
    <cfRule type="cellIs" dxfId="114" priority="28" operator="equal">
      <formula>"Selecione su Resposta"</formula>
    </cfRule>
    <cfRule type="cellIs" dxfId="113" priority="27" operator="equal">
      <formula>"Selecione sua Resposta"</formula>
    </cfRule>
  </conditionalFormatting>
  <conditionalFormatting sqref="K69">
    <cfRule type="cellIs" dxfId="112" priority="26" operator="equal">
      <formula>"Selecione su Resposta"</formula>
    </cfRule>
    <cfRule type="cellIs" dxfId="111" priority="25" operator="equal">
      <formula>"Selecione sua Resposta"</formula>
    </cfRule>
  </conditionalFormatting>
  <conditionalFormatting sqref="K77">
    <cfRule type="cellIs" dxfId="110" priority="23" operator="equal">
      <formula>"Selecione sua Resposta"</formula>
    </cfRule>
    <cfRule type="cellIs" dxfId="109" priority="24" operator="equal">
      <formula>"Selecione su Resposta"</formula>
    </cfRule>
  </conditionalFormatting>
  <conditionalFormatting sqref="K90">
    <cfRule type="cellIs" dxfId="108" priority="22" operator="equal">
      <formula>"Selecione su Resposta"</formula>
    </cfRule>
    <cfRule type="cellIs" dxfId="107" priority="21" operator="equal">
      <formula>"Selecione sua Resposta"</formula>
    </cfRule>
  </conditionalFormatting>
  <conditionalFormatting sqref="K98">
    <cfRule type="cellIs" dxfId="106" priority="20" operator="equal">
      <formula>"Selecione su Resposta"</formula>
    </cfRule>
    <cfRule type="cellIs" dxfId="105" priority="19" operator="equal">
      <formula>"Selecione sua Resposta"</formula>
    </cfRule>
  </conditionalFormatting>
  <conditionalFormatting sqref="K106">
    <cfRule type="cellIs" dxfId="104" priority="18" operator="equal">
      <formula>"Selecione su Resposta"</formula>
    </cfRule>
    <cfRule type="cellIs" dxfId="103" priority="17" operator="equal">
      <formula>"Selecione sua Resposta"</formula>
    </cfRule>
  </conditionalFormatting>
  <conditionalFormatting sqref="K112">
    <cfRule type="cellIs" dxfId="102" priority="16" operator="equal">
      <formula>"Selecione su Resposta"</formula>
    </cfRule>
    <cfRule type="cellIs" dxfId="101" priority="15" operator="equal">
      <formula>"Selecione sua Resposta"</formula>
    </cfRule>
  </conditionalFormatting>
  <conditionalFormatting sqref="K121">
    <cfRule type="cellIs" dxfId="100" priority="14" operator="equal">
      <formula>"Selecione su Resposta"</formula>
    </cfRule>
    <cfRule type="cellIs" dxfId="99" priority="13" operator="equal">
      <formula>"Selecione sua Resposta"</formula>
    </cfRule>
  </conditionalFormatting>
  <conditionalFormatting sqref="K133">
    <cfRule type="cellIs" dxfId="98" priority="12" operator="equal">
      <formula>"Selecione su Resposta"</formula>
    </cfRule>
    <cfRule type="cellIs" dxfId="97" priority="11" operator="equal">
      <formula>"Selecione sua Resposta"</formula>
    </cfRule>
  </conditionalFormatting>
  <conditionalFormatting sqref="K142:K143">
    <cfRule type="cellIs" dxfId="96" priority="8" operator="equal">
      <formula>"Selecione su Resposta"</formula>
    </cfRule>
    <cfRule type="cellIs" dxfId="95" priority="7" operator="equal">
      <formula>"Selecione sua Resposta"</formula>
    </cfRule>
  </conditionalFormatting>
  <conditionalFormatting sqref="K151">
    <cfRule type="cellIs" dxfId="94" priority="6" operator="equal">
      <formula>"Selecione su Resposta"</formula>
    </cfRule>
    <cfRule type="cellIs" dxfId="93" priority="5" operator="equal">
      <formula>"Selecione sua Resposta"</formula>
    </cfRule>
  </conditionalFormatting>
  <conditionalFormatting sqref="K166">
    <cfRule type="cellIs" dxfId="92" priority="3" operator="equal">
      <formula>"Selecione sua Resposta"</formula>
    </cfRule>
    <cfRule type="cellIs" dxfId="91" priority="4" operator="equal">
      <formula>"Selecione su Resposta"</formula>
    </cfRule>
  </conditionalFormatting>
  <conditionalFormatting sqref="K176">
    <cfRule type="cellIs" dxfId="90" priority="2" operator="equal">
      <formula>"Selecione su Resposta"</formula>
    </cfRule>
    <cfRule type="cellIs" dxfId="89" priority="1" operator="equal">
      <formula>"Selecione sua Resposta"</formula>
    </cfRule>
  </conditionalFormatting>
  <dataValidations count="5">
    <dataValidation type="list" allowBlank="1" showInputMessage="1" showErrorMessage="1" errorTitle="Error" error="Please Provide a Valid Input" sqref="I181 I179 I175 I163:I165 I149:I150 I147 I132 I124:I127 I120 I97 I89 I68 I51 I38:I39 I22 I15" xr:uid="{90EA6828-F535-4FB1-A674-34ECE97054AD}">
      <formula1>"Selecione a Resposta,Adota em maior parte ou totalmente,Adota em menor parte,Adota parcialmente,Há decisão formal ou plano aprovado para implementar,A organização não adota essa medida,Não se aplica"</formula1>
    </dataValidation>
    <dataValidation type="list" allowBlank="1" showInputMessage="1" showErrorMessage="1" errorTitle="Error" error="Please Provide a Valid Input" sqref="I180 I177:I178 I167:I174 I152:I162 I148 I144:I146 I134:I142 I128:I131 I122:I123 I113:I119 I107:I111 I99:I105 I91:I96 I78:I88 I70:I76 I61:I67 I54:I59 I52 I41:I50 I26:I37 I23:I24 I18:I21 I16 I12:I14" xr:uid="{FD213BC5-A0FB-4237-8554-FA81DA2358FA}">
      <formula1>"Selecione a Resposta,Adota em maior parte ou totalmente,Adota em menor parte,Adota parcialmente,Há decisão formal ou plano aprovado para implementar,A organização não adota essa medida"</formula1>
    </dataValidation>
    <dataValidation allowBlank="1" showInputMessage="1" showErrorMessage="1" prompt="ATENÇÃO, IMPORTANTE!" sqref="F4:I4" xr:uid="{9639AE4F-DD39-4E42-9ED8-478D2259C958}"/>
    <dataValidation type="list" allowBlank="1" showErrorMessage="1" prompt="Selecione sua Resposta" sqref="K11 K25 K17 K166 K40 K53 K60 K69 K77 K90 K98 K106 K112 K121 K133 K143 K151 K176" xr:uid="{38459ED1-6FB1-45C7-87C9-19375D598261}">
      <formula1>"Selecione sua Resposta,0,1,2,3,4,5"</formula1>
    </dataValidation>
    <dataValidation allowBlank="1" showErrorMessage="1" prompt="O CONTROLE DO CIS 8 ATINGE SEU OBJETIVO? (CLASSIFIQUE DE 1 À 5)" sqref="K10" xr:uid="{EBFA2483-713A-45C4-9606-058658FAB704}"/>
  </dataValidations>
  <pageMargins left="0.511811024" right="0.511811024" top="0.78740157499999996" bottom="0.78740157499999996" header="0.31496062000000002" footer="0.31496062000000002"/>
  <pageSetup paperSize="9" orientation="portrait"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EAAE9C-2CF1-43D7-B7E5-7AB3A548680B}">
  <sheetPr codeName="Sheet6"/>
  <dimension ref="A1:XFC171"/>
  <sheetViews>
    <sheetView showGridLines="0" showRowColHeaders="0" zoomScale="80" zoomScaleNormal="80" workbookViewId="0">
      <pane ySplit="8" topLeftCell="A9" activePane="bottomLeft" state="frozen"/>
      <selection pane="bottomLeft"/>
    </sheetView>
  </sheetViews>
  <sheetFormatPr defaultColWidth="0" defaultRowHeight="14.4"/>
  <cols>
    <col min="1" max="1" width="1.6640625" customWidth="1"/>
    <col min="2" max="2" width="9.88671875" customWidth="1"/>
    <col min="3" max="3" width="23.5546875" customWidth="1"/>
    <col min="4" max="4" width="26.88671875" customWidth="1"/>
    <col min="5" max="5" width="39.44140625" customWidth="1"/>
    <col min="6" max="6" width="28.44140625" customWidth="1"/>
    <col min="7" max="7" width="43.88671875" customWidth="1"/>
    <col min="8" max="8" width="18.109375" customWidth="1"/>
    <col min="9" max="25" width="8.88671875" customWidth="1"/>
    <col min="26" max="26" width="8.88671875" hidden="1" customWidth="1"/>
    <col min="27" max="27" width="3.44140625" customWidth="1"/>
    <col min="28" max="16383" width="8.88671875" hidden="1"/>
    <col min="16384" max="16384" width="46.33203125" customWidth="1"/>
  </cols>
  <sheetData>
    <row r="1" spans="1:26" ht="71.099999999999994" customHeight="1"/>
    <row r="2" spans="1:26" ht="9.6" customHeight="1"/>
    <row r="4" spans="1:26" ht="16.95" customHeight="1"/>
    <row r="5" spans="1:26" ht="9.6" customHeight="1" thickBot="1"/>
    <row r="6" spans="1:26" s="81" customFormat="1" ht="22.2" hidden="1" customHeight="1" thickBot="1">
      <c r="A6" s="78"/>
      <c r="B6" s="312" t="str">
        <f>FORM2.1!C11</f>
        <v>G2</v>
      </c>
      <c r="C6" s="367" t="str">
        <f>FORM2.1!B11</f>
        <v>Média Criticidade</v>
      </c>
      <c r="D6" s="368"/>
      <c r="E6" s="79" t="s">
        <v>824</v>
      </c>
      <c r="F6" s="80">
        <f>IF(FORM2.1!E6 = "Selecione a Resposta", 1, 0)</f>
        <v>0</v>
      </c>
      <c r="G6" s="80">
        <f>IF(FORM2.1!B11 = "Selecione a Opção", 1, 0)</f>
        <v>0</v>
      </c>
      <c r="H6" s="80">
        <f>SUM(F6:G6)</f>
        <v>0</v>
      </c>
      <c r="I6" s="79"/>
      <c r="J6" s="79"/>
    </row>
    <row r="7" spans="1:26" ht="30" customHeight="1" thickBot="1">
      <c r="B7" s="371" t="s">
        <v>825</v>
      </c>
      <c r="C7" s="372"/>
      <c r="D7" s="372"/>
      <c r="E7" s="372"/>
      <c r="F7" s="372"/>
      <c r="G7" s="372"/>
      <c r="H7" s="372"/>
      <c r="I7" s="372"/>
      <c r="J7" s="372"/>
      <c r="K7" s="372"/>
      <c r="L7" s="372"/>
      <c r="M7" s="373"/>
      <c r="Z7" s="78"/>
    </row>
    <row r="8" spans="1:26" s="304" customFormat="1" ht="56.4" customHeight="1" thickBot="1">
      <c r="B8" s="305" t="s">
        <v>314</v>
      </c>
      <c r="C8" s="305" t="s">
        <v>826</v>
      </c>
      <c r="D8" s="305" t="s">
        <v>827</v>
      </c>
      <c r="E8" s="305" t="s">
        <v>315</v>
      </c>
      <c r="F8" s="306" t="s">
        <v>828</v>
      </c>
      <c r="G8" s="307" t="s">
        <v>345</v>
      </c>
      <c r="H8" s="369" t="s">
        <v>829</v>
      </c>
      <c r="I8" s="370"/>
      <c r="J8" s="370"/>
      <c r="K8" s="370"/>
      <c r="L8" s="370"/>
      <c r="M8" s="370"/>
    </row>
    <row r="9" spans="1:26" ht="101.4" customHeight="1" thickTop="1" thickBot="1">
      <c r="B9" s="82">
        <v>19</v>
      </c>
      <c r="C9" s="83" t="s">
        <v>830</v>
      </c>
      <c r="D9" s="84"/>
      <c r="E9" s="84"/>
      <c r="F9" s="85"/>
      <c r="G9" s="86"/>
      <c r="H9" s="87" t="s">
        <v>313</v>
      </c>
      <c r="I9" s="365" t="str" cm="1">
        <f t="array" ref="I9">_xlfn.IFS(H9=LISTA_GERAL!$B$274,LISTA_GERAL!$C$274,H9=LISTA_GERAL!$B$275,LISTA_GERAL!$C$275,H9=LISTA_GERAL!$B$276,LISTA_GERAL!$C$276,H9=LISTA_GERAL!$B$277,LISTA_GERAL!$C$277,H9=LISTA_GERAL!$B$278,LISTA_GERAL!$C$278,H9=LISTA_GERAL!$B$279,LISTA_GERAL!$C$279,Z11=LISTA_GERAL!$B$2,"Campo de Resposta Não preenchido",H9="Selecione sua Resposta","Controle Não Foi Respondido")</f>
        <v>Controle Não Foi Respondido</v>
      </c>
      <c r="J9" s="366"/>
      <c r="K9" s="366"/>
      <c r="L9" s="366"/>
      <c r="M9" s="366"/>
    </row>
    <row r="10" spans="1:26" ht="90" customHeight="1" thickTop="1" thickBot="1">
      <c r="B10" s="328" t="s">
        <v>831</v>
      </c>
      <c r="C10" s="58" t="s">
        <v>349</v>
      </c>
      <c r="D10" s="59" t="s">
        <v>832</v>
      </c>
      <c r="E10" s="60" t="s">
        <v>833</v>
      </c>
      <c r="F10" s="88" t="s">
        <v>352</v>
      </c>
      <c r="G10" s="88"/>
    </row>
    <row r="11" spans="1:26" ht="90" customHeight="1" thickTop="1" thickBot="1">
      <c r="B11" s="329" t="s">
        <v>834</v>
      </c>
      <c r="C11" s="89" t="s">
        <v>349</v>
      </c>
      <c r="D11" s="90" t="s">
        <v>832</v>
      </c>
      <c r="E11" s="91" t="s">
        <v>835</v>
      </c>
      <c r="F11" s="92" t="s">
        <v>352</v>
      </c>
      <c r="G11" s="92"/>
    </row>
    <row r="12" spans="1:26" ht="90" customHeight="1" thickTop="1" thickBot="1">
      <c r="B12" s="328" t="s">
        <v>836</v>
      </c>
      <c r="C12" s="58" t="s">
        <v>349</v>
      </c>
      <c r="D12" s="59" t="s">
        <v>832</v>
      </c>
      <c r="E12" s="60" t="s">
        <v>837</v>
      </c>
      <c r="F12" s="88" t="s">
        <v>352</v>
      </c>
      <c r="G12" s="88"/>
    </row>
    <row r="13" spans="1:26" ht="90" customHeight="1" thickTop="1" thickBot="1">
      <c r="B13" s="329" t="s">
        <v>838</v>
      </c>
      <c r="C13" s="89" t="s">
        <v>349</v>
      </c>
      <c r="D13" s="90" t="s">
        <v>832</v>
      </c>
      <c r="E13" s="91" t="s">
        <v>839</v>
      </c>
      <c r="F13" s="92" t="s">
        <v>352</v>
      </c>
      <c r="G13" s="92"/>
    </row>
    <row r="14" spans="1:26" ht="90" customHeight="1" thickTop="1" thickBot="1">
      <c r="B14" s="328" t="s">
        <v>840</v>
      </c>
      <c r="C14" s="58" t="s">
        <v>349</v>
      </c>
      <c r="D14" s="59" t="s">
        <v>832</v>
      </c>
      <c r="E14" s="60" t="s">
        <v>841</v>
      </c>
      <c r="F14" s="88" t="s">
        <v>352</v>
      </c>
      <c r="G14" s="88"/>
    </row>
    <row r="15" spans="1:26" ht="90" customHeight="1" thickTop="1" thickBot="1">
      <c r="B15" s="329" t="s">
        <v>842</v>
      </c>
      <c r="C15" s="89" t="s">
        <v>349</v>
      </c>
      <c r="D15" s="90" t="s">
        <v>832</v>
      </c>
      <c r="E15" s="91" t="s">
        <v>843</v>
      </c>
      <c r="F15" s="92" t="s">
        <v>352</v>
      </c>
      <c r="G15" s="92"/>
    </row>
    <row r="16" spans="1:26" ht="90" customHeight="1" thickTop="1" thickBot="1">
      <c r="B16" s="328" t="s">
        <v>844</v>
      </c>
      <c r="C16" s="58" t="s">
        <v>349</v>
      </c>
      <c r="D16" s="59" t="s">
        <v>832</v>
      </c>
      <c r="E16" s="60" t="s">
        <v>845</v>
      </c>
      <c r="F16" s="88" t="s">
        <v>352</v>
      </c>
      <c r="G16" s="88"/>
    </row>
    <row r="17" spans="2:26" ht="90" customHeight="1" thickTop="1" thickBot="1">
      <c r="B17" s="329" t="s">
        <v>846</v>
      </c>
      <c r="C17" s="89" t="s">
        <v>349</v>
      </c>
      <c r="D17" s="90" t="s">
        <v>832</v>
      </c>
      <c r="E17" s="91" t="s">
        <v>847</v>
      </c>
      <c r="F17" s="92" t="s">
        <v>352</v>
      </c>
      <c r="G17" s="92"/>
    </row>
    <row r="18" spans="2:26" ht="90" customHeight="1" thickTop="1" thickBot="1">
      <c r="B18" s="328" t="s">
        <v>848</v>
      </c>
      <c r="C18" s="58" t="s">
        <v>349</v>
      </c>
      <c r="D18" s="59" t="s">
        <v>832</v>
      </c>
      <c r="E18" s="60" t="s">
        <v>849</v>
      </c>
      <c r="F18" s="88" t="s">
        <v>352</v>
      </c>
      <c r="G18" s="88"/>
    </row>
    <row r="19" spans="2:26" ht="90" customHeight="1" thickTop="1" thickBot="1">
      <c r="B19" s="329" t="s">
        <v>850</v>
      </c>
      <c r="C19" s="89" t="s">
        <v>349</v>
      </c>
      <c r="D19" s="90" t="s">
        <v>832</v>
      </c>
      <c r="E19" s="91" t="s">
        <v>851</v>
      </c>
      <c r="F19" s="92" t="s">
        <v>352</v>
      </c>
      <c r="G19" s="92"/>
    </row>
    <row r="20" spans="2:26" ht="90" customHeight="1" thickTop="1" thickBot="1">
      <c r="B20" s="328" t="s">
        <v>852</v>
      </c>
      <c r="C20" s="58" t="s">
        <v>349</v>
      </c>
      <c r="D20" s="59" t="s">
        <v>832</v>
      </c>
      <c r="E20" s="60" t="s">
        <v>853</v>
      </c>
      <c r="F20" s="88" t="s">
        <v>352</v>
      </c>
      <c r="G20" s="88"/>
    </row>
    <row r="21" spans="2:26" ht="90" customHeight="1" thickTop="1" thickBot="1">
      <c r="B21" s="329" t="s">
        <v>854</v>
      </c>
      <c r="C21" s="89" t="s">
        <v>349</v>
      </c>
      <c r="D21" s="90" t="s">
        <v>832</v>
      </c>
      <c r="E21" s="91" t="s">
        <v>855</v>
      </c>
      <c r="F21" s="92" t="s">
        <v>352</v>
      </c>
      <c r="G21" s="92"/>
    </row>
    <row r="22" spans="2:26" ht="90" customHeight="1" thickTop="1" thickBot="1">
      <c r="B22" s="328" t="s">
        <v>856</v>
      </c>
      <c r="C22" s="58" t="s">
        <v>349</v>
      </c>
      <c r="D22" s="59" t="s">
        <v>832</v>
      </c>
      <c r="E22" s="60" t="s">
        <v>857</v>
      </c>
      <c r="F22" s="88" t="s">
        <v>352</v>
      </c>
      <c r="G22" s="88"/>
    </row>
    <row r="23" spans="2:26" ht="90" customHeight="1" thickTop="1" thickBot="1">
      <c r="B23" s="329" t="s">
        <v>858</v>
      </c>
      <c r="C23" s="89" t="s">
        <v>349</v>
      </c>
      <c r="D23" s="90" t="s">
        <v>832</v>
      </c>
      <c r="E23" s="91" t="s">
        <v>859</v>
      </c>
      <c r="F23" s="92" t="s">
        <v>352</v>
      </c>
      <c r="G23" s="92"/>
    </row>
    <row r="24" spans="2:26" ht="120" customHeight="1" thickTop="1" thickBot="1">
      <c r="B24" s="82">
        <v>20</v>
      </c>
      <c r="C24" s="83" t="s">
        <v>860</v>
      </c>
      <c r="D24" s="84"/>
      <c r="E24" s="84"/>
      <c r="F24" s="86"/>
      <c r="G24" s="86"/>
      <c r="H24" s="87" t="s">
        <v>313</v>
      </c>
      <c r="I24" s="365" t="str" cm="1">
        <f t="array" ref="I24">_xlfn.IFS(H24=LISTA_GERAL!$B$274,LISTA_GERAL!$C$274,H24=LISTA_GERAL!$B$275,LISTA_GERAL!$C$275,H24=LISTA_GERAL!$B$276,LISTA_GERAL!$C$276,H24=LISTA_GERAL!$B$277,LISTA_GERAL!$C$277,H24=LISTA_GERAL!$B$278,LISTA_GERAL!$C$278,H24=LISTA_GERAL!$B$279,LISTA_GERAL!$C$279,Z26=LISTA_GERAL!$B$2,"Campo de Resposta Não preenchido",H24="Selecione sua Resposta","Controle Não Foi Respondido")</f>
        <v>Controle Não Foi Respondido</v>
      </c>
      <c r="J24" s="366"/>
      <c r="K24" s="366"/>
      <c r="L24" s="366"/>
      <c r="M24" s="366"/>
    </row>
    <row r="25" spans="2:26" ht="90" customHeight="1" thickTop="1" thickBot="1">
      <c r="B25" s="328" t="s">
        <v>861</v>
      </c>
      <c r="C25" s="58" t="s">
        <v>349</v>
      </c>
      <c r="D25" s="59" t="s">
        <v>832</v>
      </c>
      <c r="E25" s="60" t="s">
        <v>862</v>
      </c>
      <c r="F25" s="88" t="s">
        <v>352</v>
      </c>
      <c r="G25" s="88"/>
    </row>
    <row r="26" spans="2:26" ht="90" customHeight="1" thickTop="1" thickBot="1">
      <c r="B26" s="329" t="s">
        <v>863</v>
      </c>
      <c r="C26" s="89" t="s">
        <v>349</v>
      </c>
      <c r="D26" s="90" t="s">
        <v>832</v>
      </c>
      <c r="E26" s="91" t="s">
        <v>864</v>
      </c>
      <c r="F26" s="92" t="s">
        <v>352</v>
      </c>
      <c r="G26" s="92"/>
    </row>
    <row r="27" spans="2:26" ht="90" customHeight="1" thickTop="1" thickBot="1">
      <c r="B27" s="328" t="s">
        <v>865</v>
      </c>
      <c r="C27" s="58" t="s">
        <v>349</v>
      </c>
      <c r="D27" s="59" t="s">
        <v>832</v>
      </c>
      <c r="E27" s="60" t="s">
        <v>866</v>
      </c>
      <c r="F27" s="88" t="s">
        <v>352</v>
      </c>
      <c r="G27" s="88"/>
    </row>
    <row r="28" spans="2:26" ht="105.6" customHeight="1" thickTop="1" thickBot="1">
      <c r="B28" s="329" t="s">
        <v>867</v>
      </c>
      <c r="C28" s="89" t="s">
        <v>349</v>
      </c>
      <c r="D28" s="90" t="s">
        <v>868</v>
      </c>
      <c r="E28" s="91" t="s">
        <v>1723</v>
      </c>
      <c r="F28" s="92" t="s">
        <v>352</v>
      </c>
      <c r="G28" s="92"/>
    </row>
    <row r="29" spans="2:26" ht="90" customHeight="1" thickTop="1" thickBot="1">
      <c r="B29" s="328" t="s">
        <v>870</v>
      </c>
      <c r="C29" s="58" t="s">
        <v>349</v>
      </c>
      <c r="D29" s="59" t="s">
        <v>868</v>
      </c>
      <c r="E29" s="60" t="s">
        <v>871</v>
      </c>
      <c r="F29" s="88" t="s">
        <v>352</v>
      </c>
      <c r="G29" s="88"/>
      <c r="Z29" s="79" t="s">
        <v>824</v>
      </c>
    </row>
    <row r="30" spans="2:26" ht="90" customHeight="1" thickTop="1" thickBot="1">
      <c r="B30" s="329" t="s">
        <v>872</v>
      </c>
      <c r="C30" s="89" t="s">
        <v>349</v>
      </c>
      <c r="D30" s="90" t="s">
        <v>868</v>
      </c>
      <c r="E30" s="91" t="s">
        <v>873</v>
      </c>
      <c r="F30" s="92" t="s">
        <v>352</v>
      </c>
      <c r="G30" s="92"/>
      <c r="Z30" s="79" t="s">
        <v>824</v>
      </c>
    </row>
    <row r="31" spans="2:26" ht="90" customHeight="1" thickTop="1" thickBot="1">
      <c r="B31" s="328" t="s">
        <v>874</v>
      </c>
      <c r="C31" s="58" t="s">
        <v>349</v>
      </c>
      <c r="D31" s="59" t="s">
        <v>868</v>
      </c>
      <c r="E31" s="60" t="s">
        <v>875</v>
      </c>
      <c r="F31" s="88" t="s">
        <v>352</v>
      </c>
      <c r="G31" s="88"/>
      <c r="Z31" s="79" t="s">
        <v>824</v>
      </c>
    </row>
    <row r="32" spans="2:26" ht="129.9" customHeight="1" thickTop="1" thickBot="1">
      <c r="B32" s="329" t="s">
        <v>876</v>
      </c>
      <c r="C32" s="89" t="s">
        <v>349</v>
      </c>
      <c r="D32" s="90" t="s">
        <v>868</v>
      </c>
      <c r="E32" s="91" t="s">
        <v>877</v>
      </c>
      <c r="F32" s="92" t="s">
        <v>352</v>
      </c>
      <c r="G32" s="92"/>
      <c r="Z32" s="79" t="s">
        <v>824</v>
      </c>
    </row>
    <row r="33" spans="2:26" ht="123.6" customHeight="1" thickTop="1" thickBot="1">
      <c r="B33" s="328" t="s">
        <v>878</v>
      </c>
      <c r="C33" s="58" t="s">
        <v>349</v>
      </c>
      <c r="D33" s="59" t="s">
        <v>868</v>
      </c>
      <c r="E33" s="60" t="s">
        <v>879</v>
      </c>
      <c r="F33" s="88" t="s">
        <v>352</v>
      </c>
      <c r="G33" s="88"/>
    </row>
    <row r="34" spans="2:26" ht="104.4" customHeight="1" thickTop="1" thickBot="1">
      <c r="B34" s="329" t="s">
        <v>880</v>
      </c>
      <c r="C34" s="89" t="s">
        <v>349</v>
      </c>
      <c r="D34" s="90" t="s">
        <v>868</v>
      </c>
      <c r="E34" s="91" t="s">
        <v>881</v>
      </c>
      <c r="F34" s="92" t="s">
        <v>352</v>
      </c>
      <c r="G34" s="92"/>
    </row>
    <row r="35" spans="2:26" ht="133.19999999999999" thickTop="1" thickBot="1">
      <c r="B35" s="328" t="s">
        <v>882</v>
      </c>
      <c r="C35" s="58" t="s">
        <v>349</v>
      </c>
      <c r="D35" s="59" t="s">
        <v>868</v>
      </c>
      <c r="E35" s="60" t="s">
        <v>883</v>
      </c>
      <c r="F35" s="88" t="s">
        <v>352</v>
      </c>
      <c r="G35" s="88"/>
      <c r="Z35" s="79" t="s">
        <v>824</v>
      </c>
    </row>
    <row r="36" spans="2:26" ht="90" customHeight="1" thickTop="1" thickBot="1">
      <c r="B36" s="329" t="s">
        <v>884</v>
      </c>
      <c r="C36" s="89" t="s">
        <v>349</v>
      </c>
      <c r="D36" s="90" t="s">
        <v>868</v>
      </c>
      <c r="E36" s="91" t="s">
        <v>885</v>
      </c>
      <c r="F36" s="92" t="s">
        <v>352</v>
      </c>
      <c r="G36" s="92"/>
      <c r="Z36" s="79" t="s">
        <v>824</v>
      </c>
    </row>
    <row r="37" spans="2:26" ht="90" customHeight="1" thickTop="1" thickBot="1">
      <c r="B37" s="328" t="s">
        <v>886</v>
      </c>
      <c r="C37" s="58" t="s">
        <v>349</v>
      </c>
      <c r="D37" s="59" t="s">
        <v>868</v>
      </c>
      <c r="E37" s="60" t="s">
        <v>887</v>
      </c>
      <c r="F37" s="88" t="s">
        <v>352</v>
      </c>
      <c r="G37" s="88"/>
      <c r="Z37" s="79" t="s">
        <v>824</v>
      </c>
    </row>
    <row r="38" spans="2:26" ht="90" customHeight="1" thickTop="1" thickBot="1">
      <c r="B38" s="329" t="s">
        <v>888</v>
      </c>
      <c r="C38" s="89" t="s">
        <v>349</v>
      </c>
      <c r="D38" s="90" t="s">
        <v>868</v>
      </c>
      <c r="E38" s="91" t="s">
        <v>889</v>
      </c>
      <c r="F38" s="92" t="s">
        <v>352</v>
      </c>
      <c r="G38" s="92"/>
      <c r="Z38" s="79" t="s">
        <v>824</v>
      </c>
    </row>
    <row r="39" spans="2:26" ht="120" customHeight="1" thickTop="1" thickBot="1">
      <c r="B39" s="82">
        <v>21</v>
      </c>
      <c r="C39" s="83" t="s">
        <v>890</v>
      </c>
      <c r="D39" s="84"/>
      <c r="E39" s="84"/>
      <c r="F39" s="86"/>
      <c r="G39" s="86"/>
      <c r="H39" s="87" t="s">
        <v>313</v>
      </c>
      <c r="I39" s="365" t="str" cm="1">
        <f t="array" ref="I39">_xlfn.IFS(H39=LISTA_GERAL!$B$274,LISTA_GERAL!$C$274,H39=LISTA_GERAL!$B$275,LISTA_GERAL!$C$275,H39=LISTA_GERAL!$B$276,LISTA_GERAL!$C$276,H39=LISTA_GERAL!$B$277,LISTA_GERAL!$C$277,H39=LISTA_GERAL!$B$278,LISTA_GERAL!$C$278,H39=LISTA_GERAL!$B$279,LISTA_GERAL!$C$279,Z41=LISTA_GERAL!$B$2,"Campo de Resposta Não preenchido",H39="Selecione sua Resposta","Controle Não Foi Respondido")</f>
        <v>Controle Não Foi Respondido</v>
      </c>
      <c r="J39" s="366"/>
      <c r="K39" s="366"/>
      <c r="L39" s="366"/>
      <c r="M39" s="366"/>
    </row>
    <row r="40" spans="2:26" ht="90" customHeight="1" thickTop="1" thickBot="1">
      <c r="B40" s="330" t="s">
        <v>891</v>
      </c>
      <c r="C40" s="93" t="s">
        <v>349</v>
      </c>
      <c r="D40" s="93" t="s">
        <v>892</v>
      </c>
      <c r="E40" s="94" t="s">
        <v>893</v>
      </c>
      <c r="F40" s="92" t="s">
        <v>352</v>
      </c>
      <c r="G40" s="92"/>
    </row>
    <row r="41" spans="2:26" ht="90" customHeight="1" thickTop="1" thickBot="1">
      <c r="B41" s="331" t="s">
        <v>894</v>
      </c>
      <c r="C41" s="95" t="s">
        <v>349</v>
      </c>
      <c r="D41" s="95" t="s">
        <v>892</v>
      </c>
      <c r="E41" s="96" t="s">
        <v>895</v>
      </c>
      <c r="F41" s="88" t="s">
        <v>352</v>
      </c>
      <c r="G41" s="88"/>
    </row>
    <row r="42" spans="2:26" ht="90" customHeight="1" thickTop="1" thickBot="1">
      <c r="B42" s="330" t="s">
        <v>896</v>
      </c>
      <c r="C42" s="93" t="s">
        <v>349</v>
      </c>
      <c r="D42" s="93" t="s">
        <v>892</v>
      </c>
      <c r="E42" s="94" t="s">
        <v>897</v>
      </c>
      <c r="F42" s="92" t="s">
        <v>352</v>
      </c>
      <c r="G42" s="92"/>
    </row>
    <row r="43" spans="2:26" ht="90" customHeight="1" thickTop="1" thickBot="1">
      <c r="B43" s="331" t="s">
        <v>898</v>
      </c>
      <c r="C43" s="95" t="s">
        <v>349</v>
      </c>
      <c r="D43" s="95" t="s">
        <v>892</v>
      </c>
      <c r="E43" s="96" t="s">
        <v>899</v>
      </c>
      <c r="F43" s="88" t="s">
        <v>352</v>
      </c>
      <c r="G43" s="88"/>
    </row>
    <row r="44" spans="2:26" ht="90" customHeight="1" thickTop="1" thickBot="1">
      <c r="B44" s="330" t="s">
        <v>900</v>
      </c>
      <c r="C44" s="93" t="s">
        <v>355</v>
      </c>
      <c r="D44" s="93" t="s">
        <v>892</v>
      </c>
      <c r="E44" s="94" t="s">
        <v>901</v>
      </c>
      <c r="F44" s="92" t="s">
        <v>352</v>
      </c>
      <c r="G44" s="92"/>
      <c r="Z44" s="79" t="s">
        <v>824</v>
      </c>
    </row>
    <row r="45" spans="2:26" ht="90" customHeight="1" thickTop="1" thickBot="1">
      <c r="B45" s="331" t="s">
        <v>902</v>
      </c>
      <c r="C45" s="95" t="s">
        <v>349</v>
      </c>
      <c r="D45" s="95" t="s">
        <v>892</v>
      </c>
      <c r="E45" s="96" t="s">
        <v>903</v>
      </c>
      <c r="F45" s="88" t="s">
        <v>352</v>
      </c>
      <c r="G45" s="88"/>
    </row>
    <row r="46" spans="2:26" ht="90" customHeight="1" thickTop="1" thickBot="1">
      <c r="B46" s="330" t="s">
        <v>904</v>
      </c>
      <c r="C46" s="93" t="s">
        <v>349</v>
      </c>
      <c r="D46" s="93" t="s">
        <v>892</v>
      </c>
      <c r="E46" s="94" t="s">
        <v>905</v>
      </c>
      <c r="F46" s="92" t="s">
        <v>352</v>
      </c>
      <c r="G46" s="92"/>
    </row>
    <row r="47" spans="2:26" ht="90" customHeight="1" thickTop="1" thickBot="1">
      <c r="B47" s="331" t="s">
        <v>906</v>
      </c>
      <c r="C47" s="95" t="s">
        <v>355</v>
      </c>
      <c r="D47" s="95" t="s">
        <v>892</v>
      </c>
      <c r="E47" s="96" t="s">
        <v>907</v>
      </c>
      <c r="F47" s="88" t="s">
        <v>352</v>
      </c>
      <c r="G47" s="88"/>
    </row>
    <row r="48" spans="2:26" ht="90" customHeight="1" thickTop="1" thickBot="1">
      <c r="B48" s="330" t="s">
        <v>908</v>
      </c>
      <c r="C48" s="93" t="s">
        <v>355</v>
      </c>
      <c r="D48" s="93" t="s">
        <v>892</v>
      </c>
      <c r="E48" s="94" t="s">
        <v>909</v>
      </c>
      <c r="F48" s="92" t="s">
        <v>352</v>
      </c>
      <c r="G48" s="92"/>
    </row>
    <row r="49" spans="2:13" ht="90" customHeight="1" thickTop="1" thickBot="1">
      <c r="B49" s="332" t="s">
        <v>910</v>
      </c>
      <c r="C49" s="97" t="s">
        <v>355</v>
      </c>
      <c r="D49" s="97" t="s">
        <v>892</v>
      </c>
      <c r="E49" s="98" t="s">
        <v>911</v>
      </c>
      <c r="F49" s="88" t="s">
        <v>352</v>
      </c>
      <c r="G49" s="88"/>
    </row>
    <row r="50" spans="2:13" ht="120" customHeight="1" thickTop="1" thickBot="1">
      <c r="B50" s="82">
        <v>22</v>
      </c>
      <c r="C50" s="83" t="s">
        <v>912</v>
      </c>
      <c r="D50" s="84"/>
      <c r="E50" s="84"/>
      <c r="F50" s="85"/>
      <c r="G50" s="86"/>
      <c r="H50" s="87" t="s">
        <v>313</v>
      </c>
      <c r="I50" s="365" t="str" cm="1">
        <f t="array" ref="I50">_xlfn.IFS(H50=LISTA_GERAL!$B$274,LISTA_GERAL!$C$274,H50=LISTA_GERAL!$B$275,LISTA_GERAL!$C$275,H50=LISTA_GERAL!$B$276,LISTA_GERAL!$C$276,H50=LISTA_GERAL!$B$277,LISTA_GERAL!$C$277,H50=LISTA_GERAL!$B$278,LISTA_GERAL!$C$278,H50=LISTA_GERAL!$B$279,LISTA_GERAL!$C$279,Z52=LISTA_GERAL!$B$2,"Campo de Resposta Não preenchido",H50="Selecione sua Resposta","Controle Não Foi Respondido")</f>
        <v>Controle Não Foi Respondido</v>
      </c>
      <c r="J50" s="366"/>
      <c r="K50" s="366"/>
      <c r="L50" s="366"/>
      <c r="M50" s="366"/>
    </row>
    <row r="51" spans="2:13" ht="90" customHeight="1" thickTop="1" thickBot="1">
      <c r="B51" s="333" t="s">
        <v>913</v>
      </c>
      <c r="C51" s="99" t="s">
        <v>349</v>
      </c>
      <c r="D51" s="99" t="s">
        <v>892</v>
      </c>
      <c r="E51" s="100" t="s">
        <v>914</v>
      </c>
      <c r="F51" s="92" t="s">
        <v>352</v>
      </c>
      <c r="G51" s="92"/>
    </row>
    <row r="52" spans="2:13" ht="90" customHeight="1" thickTop="1" thickBot="1">
      <c r="B52" s="331" t="s">
        <v>915</v>
      </c>
      <c r="C52" s="95" t="s">
        <v>349</v>
      </c>
      <c r="D52" s="95" t="s">
        <v>892</v>
      </c>
      <c r="E52" s="96" t="s">
        <v>916</v>
      </c>
      <c r="F52" s="88" t="s">
        <v>352</v>
      </c>
      <c r="G52" s="88"/>
    </row>
    <row r="53" spans="2:13" ht="117.9" customHeight="1" thickTop="1" thickBot="1">
      <c r="B53" s="330" t="s">
        <v>917</v>
      </c>
      <c r="C53" s="93" t="s">
        <v>355</v>
      </c>
      <c r="D53" s="93" t="s">
        <v>892</v>
      </c>
      <c r="E53" s="94" t="s">
        <v>918</v>
      </c>
      <c r="F53" s="92" t="s">
        <v>352</v>
      </c>
      <c r="G53" s="92"/>
    </row>
    <row r="54" spans="2:13" ht="90" customHeight="1" thickTop="1" thickBot="1">
      <c r="B54" s="331" t="s">
        <v>919</v>
      </c>
      <c r="C54" s="95" t="s">
        <v>349</v>
      </c>
      <c r="D54" s="95" t="s">
        <v>892</v>
      </c>
      <c r="E54" s="96" t="s">
        <v>920</v>
      </c>
      <c r="F54" s="88" t="s">
        <v>352</v>
      </c>
      <c r="G54" s="88"/>
    </row>
    <row r="55" spans="2:13" ht="90" customHeight="1" thickTop="1" thickBot="1">
      <c r="B55" s="330" t="s">
        <v>921</v>
      </c>
      <c r="C55" s="93" t="s">
        <v>349</v>
      </c>
      <c r="D55" s="93" t="s">
        <v>892</v>
      </c>
      <c r="E55" s="94" t="s">
        <v>922</v>
      </c>
      <c r="F55" s="92" t="s">
        <v>352</v>
      </c>
      <c r="G55" s="92"/>
    </row>
    <row r="56" spans="2:13" ht="90" customHeight="1" thickTop="1" thickBot="1">
      <c r="B56" s="331" t="s">
        <v>923</v>
      </c>
      <c r="C56" s="95" t="s">
        <v>349</v>
      </c>
      <c r="D56" s="95" t="s">
        <v>868</v>
      </c>
      <c r="E56" s="96" t="s">
        <v>924</v>
      </c>
      <c r="F56" s="88" t="s">
        <v>352</v>
      </c>
      <c r="G56" s="88"/>
    </row>
    <row r="57" spans="2:13" ht="90" customHeight="1" thickTop="1" thickBot="1">
      <c r="B57" s="330" t="s">
        <v>925</v>
      </c>
      <c r="C57" s="93" t="s">
        <v>349</v>
      </c>
      <c r="D57" s="93" t="s">
        <v>868</v>
      </c>
      <c r="E57" s="94" t="s">
        <v>926</v>
      </c>
      <c r="F57" s="92" t="s">
        <v>352</v>
      </c>
      <c r="G57" s="92"/>
    </row>
    <row r="58" spans="2:13" ht="90" customHeight="1" thickTop="1" thickBot="1">
      <c r="B58" s="331" t="s">
        <v>927</v>
      </c>
      <c r="C58" s="95" t="s">
        <v>349</v>
      </c>
      <c r="D58" s="95" t="s">
        <v>868</v>
      </c>
      <c r="E58" s="96" t="s">
        <v>928</v>
      </c>
      <c r="F58" s="88" t="s">
        <v>352</v>
      </c>
      <c r="G58" s="88"/>
    </row>
    <row r="59" spans="2:13" ht="90" customHeight="1" thickTop="1" thickBot="1">
      <c r="B59" s="330" t="s">
        <v>929</v>
      </c>
      <c r="C59" s="93" t="s">
        <v>355</v>
      </c>
      <c r="D59" s="93" t="s">
        <v>868</v>
      </c>
      <c r="E59" s="94" t="s">
        <v>930</v>
      </c>
      <c r="F59" s="92" t="s">
        <v>352</v>
      </c>
      <c r="G59" s="92"/>
    </row>
    <row r="60" spans="2:13" ht="90" customHeight="1" thickTop="1" thickBot="1">
      <c r="B60" s="331" t="s">
        <v>931</v>
      </c>
      <c r="C60" s="95" t="s">
        <v>349</v>
      </c>
      <c r="D60" s="95" t="s">
        <v>868</v>
      </c>
      <c r="E60" s="96" t="s">
        <v>932</v>
      </c>
      <c r="F60" s="88" t="s">
        <v>352</v>
      </c>
      <c r="G60" s="88"/>
    </row>
    <row r="61" spans="2:13" ht="90" customHeight="1" thickTop="1" thickBot="1">
      <c r="B61" s="330" t="s">
        <v>933</v>
      </c>
      <c r="C61" s="93" t="s">
        <v>349</v>
      </c>
      <c r="D61" s="93" t="s">
        <v>868</v>
      </c>
      <c r="E61" s="94" t="s">
        <v>934</v>
      </c>
      <c r="F61" s="92" t="s">
        <v>352</v>
      </c>
      <c r="G61" s="92"/>
    </row>
    <row r="62" spans="2:13" ht="90" customHeight="1" thickTop="1" thickBot="1">
      <c r="B62" s="331" t="s">
        <v>935</v>
      </c>
      <c r="C62" s="95" t="s">
        <v>355</v>
      </c>
      <c r="D62" s="95" t="s">
        <v>868</v>
      </c>
      <c r="E62" s="96" t="s">
        <v>936</v>
      </c>
      <c r="F62" s="88" t="s">
        <v>352</v>
      </c>
      <c r="G62" s="88"/>
    </row>
    <row r="63" spans="2:13" ht="120" customHeight="1" thickTop="1" thickBot="1">
      <c r="B63" s="82">
        <v>23</v>
      </c>
      <c r="C63" s="83" t="s">
        <v>937</v>
      </c>
      <c r="D63" s="84"/>
      <c r="E63" s="84"/>
      <c r="F63" s="85"/>
      <c r="G63" s="86"/>
      <c r="H63" s="87" t="s">
        <v>313</v>
      </c>
      <c r="I63" s="365" t="str" cm="1">
        <f t="array" ref="I63">_xlfn.IFS(H63=LISTA_GERAL!$B$274,LISTA_GERAL!$C$274,H63=LISTA_GERAL!$B$275,LISTA_GERAL!$C$275,H63=LISTA_GERAL!$B$276,LISTA_GERAL!$C$276,H63=LISTA_GERAL!$B$277,LISTA_GERAL!$C$277,H63=LISTA_GERAL!$B$278,LISTA_GERAL!$C$278,H63=LISTA_GERAL!$B$279,LISTA_GERAL!$C$279,Z65=LISTA_GERAL!$B$2,"Campo de Resposta Não preenchido",H63="Selecione sua Resposta","Controle Não Foi Respondido")</f>
        <v>Controle Não Foi Respondido</v>
      </c>
      <c r="J63" s="366"/>
      <c r="K63" s="366"/>
      <c r="L63" s="366"/>
      <c r="M63" s="366"/>
    </row>
    <row r="64" spans="2:13" ht="103.5" customHeight="1" thickTop="1" thickBot="1">
      <c r="B64" s="333" t="s">
        <v>938</v>
      </c>
      <c r="C64" s="99" t="s">
        <v>349</v>
      </c>
      <c r="D64" s="99" t="s">
        <v>892</v>
      </c>
      <c r="E64" s="100" t="s">
        <v>939</v>
      </c>
      <c r="F64" s="92" t="s">
        <v>352</v>
      </c>
      <c r="G64" s="92"/>
    </row>
    <row r="65" spans="2:26" ht="90" customHeight="1" thickTop="1" thickBot="1">
      <c r="B65" s="331" t="s">
        <v>940</v>
      </c>
      <c r="C65" s="95" t="s">
        <v>349</v>
      </c>
      <c r="D65" s="95" t="s">
        <v>892</v>
      </c>
      <c r="E65" s="96" t="s">
        <v>941</v>
      </c>
      <c r="F65" s="88" t="s">
        <v>352</v>
      </c>
      <c r="G65" s="88"/>
    </row>
    <row r="66" spans="2:26" ht="119.4" customHeight="1" thickTop="1" thickBot="1">
      <c r="B66" s="330" t="s">
        <v>942</v>
      </c>
      <c r="C66" s="93" t="s">
        <v>349</v>
      </c>
      <c r="D66" s="93" t="s">
        <v>892</v>
      </c>
      <c r="E66" s="94" t="s">
        <v>943</v>
      </c>
      <c r="F66" s="92" t="s">
        <v>352</v>
      </c>
      <c r="G66" s="92"/>
    </row>
    <row r="67" spans="2:26" ht="119.4" customHeight="1" thickTop="1" thickBot="1">
      <c r="B67" s="331" t="s">
        <v>944</v>
      </c>
      <c r="C67" s="95" t="s">
        <v>349</v>
      </c>
      <c r="D67" s="95" t="s">
        <v>892</v>
      </c>
      <c r="E67" s="96" t="s">
        <v>945</v>
      </c>
      <c r="F67" s="88" t="s">
        <v>352</v>
      </c>
      <c r="G67" s="88"/>
    </row>
    <row r="68" spans="2:26" ht="120" customHeight="1" thickTop="1" thickBot="1">
      <c r="B68" s="82">
        <v>24</v>
      </c>
      <c r="C68" s="83" t="s">
        <v>946</v>
      </c>
      <c r="D68" s="82"/>
      <c r="E68" s="83"/>
      <c r="F68" s="101"/>
      <c r="G68" s="102"/>
      <c r="H68" s="87" t="s">
        <v>313</v>
      </c>
      <c r="I68" s="365" t="str" cm="1">
        <f t="array" ref="I68">_xlfn.IFS(H68=LISTA_GERAL!$B$274,LISTA_GERAL!$C$274,H68=LISTA_GERAL!$B$275,LISTA_GERAL!$C$275,H68=LISTA_GERAL!$B$276,LISTA_GERAL!$C$276,H68=LISTA_GERAL!$B$277,LISTA_GERAL!$C$277,H68=LISTA_GERAL!$B$278,LISTA_GERAL!$C$278,H68=LISTA_GERAL!$B$279,LISTA_GERAL!$C$279,Z70=LISTA_GERAL!$B$2,"Campo de Resposta Não preenchido",H68="Selecione sua Resposta","Controle Não Foi Respondido")</f>
        <v>Controle Não Foi Respondido</v>
      </c>
      <c r="J68" s="366"/>
      <c r="K68" s="366"/>
      <c r="L68" s="366"/>
      <c r="M68" s="366"/>
    </row>
    <row r="69" spans="2:26" ht="90" customHeight="1" thickTop="1" thickBot="1">
      <c r="B69" s="333" t="s">
        <v>947</v>
      </c>
      <c r="C69" s="99" t="s">
        <v>355</v>
      </c>
      <c r="D69" s="99" t="s">
        <v>868</v>
      </c>
      <c r="E69" s="100" t="s">
        <v>948</v>
      </c>
      <c r="F69" s="92" t="s">
        <v>352</v>
      </c>
      <c r="G69" s="92"/>
    </row>
    <row r="70" spans="2:26" ht="90" customHeight="1" thickTop="1" thickBot="1">
      <c r="B70" s="331" t="s">
        <v>949</v>
      </c>
      <c r="C70" s="95" t="s">
        <v>349</v>
      </c>
      <c r="D70" s="95" t="s">
        <v>868</v>
      </c>
      <c r="E70" s="96" t="s">
        <v>950</v>
      </c>
      <c r="F70" s="88" t="s">
        <v>352</v>
      </c>
      <c r="G70" s="88"/>
    </row>
    <row r="71" spans="2:26" ht="90" customHeight="1" thickTop="1" thickBot="1">
      <c r="B71" s="330" t="s">
        <v>951</v>
      </c>
      <c r="C71" s="93" t="s">
        <v>349</v>
      </c>
      <c r="D71" s="93" t="s">
        <v>868</v>
      </c>
      <c r="E71" s="94" t="s">
        <v>952</v>
      </c>
      <c r="F71" s="92" t="s">
        <v>352</v>
      </c>
      <c r="G71" s="92"/>
    </row>
    <row r="72" spans="2:26" ht="90" customHeight="1" thickTop="1" thickBot="1">
      <c r="B72" s="331" t="s">
        <v>953</v>
      </c>
      <c r="C72" s="95" t="s">
        <v>355</v>
      </c>
      <c r="D72" s="95" t="s">
        <v>868</v>
      </c>
      <c r="E72" s="96" t="s">
        <v>954</v>
      </c>
      <c r="F72" s="88" t="s">
        <v>352</v>
      </c>
      <c r="G72" s="88"/>
    </row>
    <row r="73" spans="2:26" ht="90" customHeight="1" thickTop="1" thickBot="1">
      <c r="B73" s="330" t="s">
        <v>955</v>
      </c>
      <c r="C73" s="93" t="s">
        <v>355</v>
      </c>
      <c r="D73" s="93" t="s">
        <v>868</v>
      </c>
      <c r="E73" s="94" t="s">
        <v>956</v>
      </c>
      <c r="F73" s="92" t="s">
        <v>352</v>
      </c>
      <c r="G73" s="92"/>
    </row>
    <row r="74" spans="2:26" ht="90" customHeight="1" thickTop="1" thickBot="1">
      <c r="B74" s="331" t="s">
        <v>957</v>
      </c>
      <c r="C74" s="95" t="s">
        <v>363</v>
      </c>
      <c r="D74" s="95" t="s">
        <v>868</v>
      </c>
      <c r="E74" s="96" t="s">
        <v>958</v>
      </c>
      <c r="F74" s="88" t="s">
        <v>352</v>
      </c>
      <c r="G74" s="88"/>
    </row>
    <row r="75" spans="2:26" ht="90" customHeight="1" thickTop="1" thickBot="1">
      <c r="B75" s="330" t="s">
        <v>959</v>
      </c>
      <c r="C75" s="93" t="s">
        <v>363</v>
      </c>
      <c r="D75" s="93" t="s">
        <v>868</v>
      </c>
      <c r="E75" s="94" t="s">
        <v>960</v>
      </c>
      <c r="F75" s="92" t="s">
        <v>352</v>
      </c>
      <c r="G75" s="92"/>
    </row>
    <row r="76" spans="2:26" ht="90" customHeight="1" thickTop="1" thickBot="1">
      <c r="B76" s="331" t="s">
        <v>961</v>
      </c>
      <c r="C76" s="95" t="s">
        <v>363</v>
      </c>
      <c r="D76" s="95" t="s">
        <v>868</v>
      </c>
      <c r="E76" s="96" t="s">
        <v>962</v>
      </c>
      <c r="F76" s="88" t="s">
        <v>352</v>
      </c>
      <c r="G76" s="88"/>
      <c r="Z76" s="79" t="s">
        <v>824</v>
      </c>
    </row>
    <row r="77" spans="2:26" ht="90" customHeight="1" thickTop="1" thickBot="1">
      <c r="B77" s="330" t="s">
        <v>963</v>
      </c>
      <c r="C77" s="93" t="s">
        <v>355</v>
      </c>
      <c r="D77" s="93" t="s">
        <v>868</v>
      </c>
      <c r="E77" s="94" t="s">
        <v>964</v>
      </c>
      <c r="F77" s="92" t="s">
        <v>352</v>
      </c>
      <c r="G77" s="92"/>
    </row>
    <row r="78" spans="2:26" ht="90" customHeight="1" thickTop="1" thickBot="1">
      <c r="B78" s="331" t="s">
        <v>965</v>
      </c>
      <c r="C78" s="95" t="s">
        <v>363</v>
      </c>
      <c r="D78" s="95" t="s">
        <v>868</v>
      </c>
      <c r="E78" s="96" t="s">
        <v>966</v>
      </c>
      <c r="F78" s="88" t="s">
        <v>352</v>
      </c>
      <c r="G78" s="88"/>
    </row>
    <row r="79" spans="2:26" ht="90" customHeight="1" thickTop="1" thickBot="1">
      <c r="B79" s="330" t="s">
        <v>967</v>
      </c>
      <c r="C79" s="93" t="s">
        <v>355</v>
      </c>
      <c r="D79" s="93" t="s">
        <v>868</v>
      </c>
      <c r="E79" s="94" t="s">
        <v>968</v>
      </c>
      <c r="F79" s="92" t="s">
        <v>352</v>
      </c>
      <c r="G79" s="92"/>
      <c r="Z79" s="79" t="s">
        <v>824</v>
      </c>
    </row>
    <row r="80" spans="2:26" ht="90" customHeight="1" thickTop="1" thickBot="1">
      <c r="B80" s="331" t="s">
        <v>969</v>
      </c>
      <c r="C80" s="95" t="s">
        <v>349</v>
      </c>
      <c r="D80" s="95" t="s">
        <v>868</v>
      </c>
      <c r="E80" s="96" t="s">
        <v>970</v>
      </c>
      <c r="F80" s="88" t="s">
        <v>352</v>
      </c>
      <c r="G80" s="88"/>
    </row>
    <row r="81" spans="2:26" ht="90" customHeight="1" thickTop="1" thickBot="1">
      <c r="B81" s="330" t="s">
        <v>971</v>
      </c>
      <c r="C81" s="93" t="s">
        <v>349</v>
      </c>
      <c r="D81" s="93" t="s">
        <v>868</v>
      </c>
      <c r="E81" s="94" t="s">
        <v>972</v>
      </c>
      <c r="F81" s="92" t="s">
        <v>352</v>
      </c>
      <c r="G81" s="92"/>
      <c r="Z81" s="79" t="s">
        <v>824</v>
      </c>
    </row>
    <row r="82" spans="2:26" ht="90" customHeight="1" thickTop="1" thickBot="1">
      <c r="B82" s="331" t="s">
        <v>973</v>
      </c>
      <c r="C82" s="95" t="s">
        <v>349</v>
      </c>
      <c r="D82" s="95" t="s">
        <v>868</v>
      </c>
      <c r="E82" s="96" t="s">
        <v>974</v>
      </c>
      <c r="F82" s="88" t="s">
        <v>352</v>
      </c>
      <c r="G82" s="88"/>
      <c r="Z82" s="79" t="s">
        <v>824</v>
      </c>
    </row>
    <row r="83" spans="2:26" ht="90" customHeight="1" thickTop="1" thickBot="1">
      <c r="B83" s="330" t="s">
        <v>975</v>
      </c>
      <c r="C83" s="93" t="s">
        <v>349</v>
      </c>
      <c r="D83" s="93" t="s">
        <v>868</v>
      </c>
      <c r="E83" s="94" t="s">
        <v>976</v>
      </c>
      <c r="F83" s="92" t="s">
        <v>352</v>
      </c>
      <c r="G83" s="92"/>
      <c r="Z83" s="79" t="s">
        <v>824</v>
      </c>
    </row>
    <row r="84" spans="2:26" ht="120" customHeight="1" thickTop="1" thickBot="1">
      <c r="B84" s="82">
        <v>25</v>
      </c>
      <c r="C84" s="83" t="s">
        <v>977</v>
      </c>
      <c r="D84" s="84"/>
      <c r="E84" s="84"/>
      <c r="F84" s="86"/>
      <c r="G84" s="86"/>
      <c r="H84" s="87" t="s">
        <v>313</v>
      </c>
      <c r="I84" s="365" t="str" cm="1">
        <f t="array" ref="I84">_xlfn.IFS(H84=LISTA_GERAL!$B$274,LISTA_GERAL!$C$274,H84=LISTA_GERAL!$B$275,LISTA_GERAL!$C$275,H84=LISTA_GERAL!$B$276,LISTA_GERAL!$C$276,H84=LISTA_GERAL!$B$277,LISTA_GERAL!$C$277,H84=LISTA_GERAL!$B$278,LISTA_GERAL!$C$278,H84=LISTA_GERAL!$B$279,LISTA_GERAL!$C$279,Z86=LISTA_GERAL!$B$2,"Campo de Resposta Não preenchido",H84="Selecione sua Resposta","Controle Não Foi Respondido")</f>
        <v>Controle Não Foi Respondido</v>
      </c>
      <c r="J84" s="366"/>
      <c r="K84" s="366"/>
      <c r="L84" s="366"/>
      <c r="M84" s="366"/>
    </row>
    <row r="85" spans="2:26" ht="90" customHeight="1" thickTop="1" thickBot="1">
      <c r="B85" s="333" t="s">
        <v>978</v>
      </c>
      <c r="C85" s="99" t="s">
        <v>355</v>
      </c>
      <c r="D85" s="99" t="s">
        <v>868</v>
      </c>
      <c r="E85" s="100" t="s">
        <v>979</v>
      </c>
      <c r="F85" s="92" t="s">
        <v>352</v>
      </c>
      <c r="G85" s="92"/>
    </row>
    <row r="86" spans="2:26" ht="90" customHeight="1" thickTop="1" thickBot="1">
      <c r="B86" s="331" t="s">
        <v>980</v>
      </c>
      <c r="C86" s="95" t="s">
        <v>349</v>
      </c>
      <c r="D86" s="95" t="s">
        <v>868</v>
      </c>
      <c r="E86" s="96" t="s">
        <v>981</v>
      </c>
      <c r="F86" s="88" t="s">
        <v>352</v>
      </c>
      <c r="G86" s="88"/>
    </row>
    <row r="87" spans="2:26" ht="90" customHeight="1" thickTop="1" thickBot="1">
      <c r="B87" s="330" t="s">
        <v>982</v>
      </c>
      <c r="C87" s="93" t="s">
        <v>363</v>
      </c>
      <c r="D87" s="93" t="s">
        <v>868</v>
      </c>
      <c r="E87" s="94" t="s">
        <v>983</v>
      </c>
      <c r="F87" s="92" t="s">
        <v>352</v>
      </c>
      <c r="G87" s="92"/>
    </row>
    <row r="88" spans="2:26" ht="111.9" customHeight="1" thickTop="1" thickBot="1">
      <c r="B88" s="331" t="s">
        <v>984</v>
      </c>
      <c r="C88" s="95" t="s">
        <v>349</v>
      </c>
      <c r="D88" s="95" t="s">
        <v>868</v>
      </c>
      <c r="E88" s="96" t="s">
        <v>985</v>
      </c>
      <c r="F88" s="88" t="s">
        <v>352</v>
      </c>
      <c r="G88" s="88"/>
    </row>
    <row r="89" spans="2:26" ht="90" customHeight="1" thickTop="1" thickBot="1">
      <c r="B89" s="330" t="s">
        <v>986</v>
      </c>
      <c r="C89" s="93" t="s">
        <v>349</v>
      </c>
      <c r="D89" s="93" t="s">
        <v>868</v>
      </c>
      <c r="E89" s="94" t="s">
        <v>987</v>
      </c>
      <c r="F89" s="92" t="s">
        <v>352</v>
      </c>
      <c r="G89" s="92"/>
    </row>
    <row r="90" spans="2:26" ht="90" customHeight="1" thickTop="1" thickBot="1">
      <c r="B90" s="331" t="s">
        <v>988</v>
      </c>
      <c r="C90" s="95" t="s">
        <v>355</v>
      </c>
      <c r="D90" s="95" t="s">
        <v>868</v>
      </c>
      <c r="E90" s="96" t="s">
        <v>989</v>
      </c>
      <c r="F90" s="88" t="s">
        <v>352</v>
      </c>
      <c r="G90" s="88"/>
    </row>
    <row r="91" spans="2:26" ht="90" customHeight="1" thickTop="1" thickBot="1">
      <c r="B91" s="330" t="s">
        <v>990</v>
      </c>
      <c r="C91" s="93" t="s">
        <v>349</v>
      </c>
      <c r="D91" s="93" t="s">
        <v>868</v>
      </c>
      <c r="E91" s="94" t="s">
        <v>991</v>
      </c>
      <c r="F91" s="92" t="s">
        <v>352</v>
      </c>
      <c r="G91" s="92"/>
    </row>
    <row r="92" spans="2:26" ht="90" customHeight="1" thickTop="1" thickBot="1">
      <c r="B92" s="331" t="s">
        <v>992</v>
      </c>
      <c r="C92" s="95" t="s">
        <v>363</v>
      </c>
      <c r="D92" s="95" t="s">
        <v>868</v>
      </c>
      <c r="E92" s="96" t="s">
        <v>993</v>
      </c>
      <c r="F92" s="88" t="s">
        <v>352</v>
      </c>
      <c r="G92" s="88"/>
    </row>
    <row r="93" spans="2:26" ht="90" customHeight="1" thickTop="1" thickBot="1">
      <c r="B93" s="334" t="s">
        <v>994</v>
      </c>
      <c r="C93" s="103" t="s">
        <v>363</v>
      </c>
      <c r="D93" s="103" t="s">
        <v>868</v>
      </c>
      <c r="E93" s="104" t="s">
        <v>995</v>
      </c>
      <c r="F93" s="92" t="s">
        <v>352</v>
      </c>
      <c r="G93" s="92"/>
    </row>
    <row r="94" spans="2:26" ht="120" customHeight="1" thickTop="1" thickBot="1">
      <c r="B94" s="82">
        <v>26</v>
      </c>
      <c r="C94" s="83" t="s">
        <v>996</v>
      </c>
      <c r="D94" s="84"/>
      <c r="E94" s="84"/>
      <c r="F94" s="86"/>
      <c r="G94" s="86"/>
      <c r="H94" s="87" t="s">
        <v>313</v>
      </c>
      <c r="I94" s="365" t="str" cm="1">
        <f t="array" ref="I94">_xlfn.IFS(H94=LISTA_GERAL!$B$274,LISTA_GERAL!$C$274,H94=LISTA_GERAL!$B$275,LISTA_GERAL!$C$275,H94=LISTA_GERAL!$B$276,LISTA_GERAL!$C$276,H94=LISTA_GERAL!$B$277,LISTA_GERAL!$C$277,H94=LISTA_GERAL!$B$278,LISTA_GERAL!$C$278,H94=LISTA_GERAL!$B$279,LISTA_GERAL!$C$279,Z96=LISTA_GERAL!$B$2,"Campo de Resposta Não preenchido",H94="Selecione sua Resposta","Controle Não Foi Respondido")</f>
        <v>Controle Não Foi Respondido</v>
      </c>
      <c r="J94" s="366"/>
      <c r="K94" s="366"/>
      <c r="L94" s="366"/>
      <c r="M94" s="366"/>
    </row>
    <row r="95" spans="2:26" ht="90" customHeight="1" thickTop="1" thickBot="1">
      <c r="B95" s="330" t="s">
        <v>997</v>
      </c>
      <c r="C95" s="93" t="s">
        <v>349</v>
      </c>
      <c r="D95" s="93" t="s">
        <v>868</v>
      </c>
      <c r="E95" s="94" t="s">
        <v>998</v>
      </c>
      <c r="F95" s="92" t="s">
        <v>352</v>
      </c>
      <c r="G95" s="92"/>
    </row>
    <row r="96" spans="2:26" ht="90" customHeight="1" thickTop="1" thickBot="1">
      <c r="B96" s="331" t="s">
        <v>999</v>
      </c>
      <c r="C96" s="95" t="s">
        <v>355</v>
      </c>
      <c r="D96" s="95" t="s">
        <v>868</v>
      </c>
      <c r="E96" s="96" t="s">
        <v>1000</v>
      </c>
      <c r="F96" s="88" t="s">
        <v>352</v>
      </c>
      <c r="G96" s="88"/>
    </row>
    <row r="97" spans="2:26" ht="90" customHeight="1" thickTop="1" thickBot="1">
      <c r="B97" s="330" t="s">
        <v>1001</v>
      </c>
      <c r="C97" s="93" t="s">
        <v>349</v>
      </c>
      <c r="D97" s="93" t="s">
        <v>868</v>
      </c>
      <c r="E97" s="94" t="s">
        <v>1002</v>
      </c>
      <c r="F97" s="92" t="s">
        <v>352</v>
      </c>
      <c r="G97" s="92"/>
    </row>
    <row r="98" spans="2:26" ht="90" customHeight="1" thickTop="1" thickBot="1">
      <c r="B98" s="331" t="s">
        <v>1003</v>
      </c>
      <c r="C98" s="95" t="s">
        <v>355</v>
      </c>
      <c r="D98" s="95" t="s">
        <v>868</v>
      </c>
      <c r="E98" s="96" t="s">
        <v>1004</v>
      </c>
      <c r="F98" s="88" t="s">
        <v>352</v>
      </c>
      <c r="G98" s="88"/>
    </row>
    <row r="99" spans="2:26" ht="90" customHeight="1" thickTop="1" thickBot="1">
      <c r="B99" s="330" t="s">
        <v>1005</v>
      </c>
      <c r="C99" s="93" t="s">
        <v>349</v>
      </c>
      <c r="D99" s="93" t="s">
        <v>868</v>
      </c>
      <c r="E99" s="94" t="s">
        <v>1006</v>
      </c>
      <c r="F99" s="92" t="s">
        <v>352</v>
      </c>
      <c r="G99" s="92"/>
    </row>
    <row r="100" spans="2:26" ht="90" customHeight="1" thickTop="1" thickBot="1">
      <c r="B100" s="331" t="s">
        <v>1007</v>
      </c>
      <c r="C100" s="95" t="s">
        <v>355</v>
      </c>
      <c r="D100" s="95" t="s">
        <v>868</v>
      </c>
      <c r="E100" s="96" t="s">
        <v>1008</v>
      </c>
      <c r="F100" s="88" t="s">
        <v>352</v>
      </c>
      <c r="G100" s="88"/>
    </row>
    <row r="101" spans="2:26" ht="90" customHeight="1" thickTop="1" thickBot="1">
      <c r="B101" s="330" t="s">
        <v>1009</v>
      </c>
      <c r="C101" s="93" t="s">
        <v>355</v>
      </c>
      <c r="D101" s="93" t="s">
        <v>868</v>
      </c>
      <c r="E101" s="94" t="s">
        <v>1010</v>
      </c>
      <c r="F101" s="92" t="s">
        <v>352</v>
      </c>
      <c r="G101" s="92"/>
    </row>
    <row r="102" spans="2:26" ht="90" customHeight="1" thickTop="1" thickBot="1">
      <c r="B102" s="331" t="s">
        <v>1011</v>
      </c>
      <c r="C102" s="95" t="s">
        <v>363</v>
      </c>
      <c r="D102" s="95" t="s">
        <v>868</v>
      </c>
      <c r="E102" s="96" t="s">
        <v>1012</v>
      </c>
      <c r="F102" s="88" t="s">
        <v>352</v>
      </c>
      <c r="G102" s="88"/>
    </row>
    <row r="103" spans="2:26" ht="90" customHeight="1" thickTop="1" thickBot="1">
      <c r="B103" s="330" t="s">
        <v>1013</v>
      </c>
      <c r="C103" s="93" t="s">
        <v>349</v>
      </c>
      <c r="D103" s="93" t="s">
        <v>868</v>
      </c>
      <c r="E103" s="94" t="s">
        <v>1014</v>
      </c>
      <c r="F103" s="92" t="s">
        <v>352</v>
      </c>
      <c r="G103" s="92"/>
    </row>
    <row r="104" spans="2:26" ht="90" customHeight="1" thickTop="1" thickBot="1">
      <c r="B104" s="331" t="s">
        <v>1015</v>
      </c>
      <c r="C104" s="95" t="s">
        <v>355</v>
      </c>
      <c r="D104" s="95" t="s">
        <v>868</v>
      </c>
      <c r="E104" s="96" t="s">
        <v>1016</v>
      </c>
      <c r="F104" s="88" t="s">
        <v>352</v>
      </c>
      <c r="G104" s="88"/>
    </row>
    <row r="105" spans="2:26" ht="90" customHeight="1" thickTop="1" thickBot="1">
      <c r="B105" s="330" t="s">
        <v>1017</v>
      </c>
      <c r="C105" s="93" t="s">
        <v>355</v>
      </c>
      <c r="D105" s="93" t="s">
        <v>1018</v>
      </c>
      <c r="E105" s="94" t="s">
        <v>1019</v>
      </c>
      <c r="F105" s="92" t="s">
        <v>352</v>
      </c>
      <c r="G105" s="92"/>
    </row>
    <row r="106" spans="2:26" ht="90" customHeight="1" thickTop="1" thickBot="1">
      <c r="B106" s="331" t="s">
        <v>1020</v>
      </c>
      <c r="C106" s="95" t="s">
        <v>349</v>
      </c>
      <c r="D106" s="95" t="s">
        <v>1018</v>
      </c>
      <c r="E106" s="96" t="s">
        <v>1021</v>
      </c>
      <c r="F106" s="88" t="s">
        <v>352</v>
      </c>
      <c r="G106" s="88"/>
    </row>
    <row r="107" spans="2:26" ht="120" customHeight="1" thickTop="1" thickBot="1">
      <c r="B107" s="82">
        <v>27</v>
      </c>
      <c r="C107" s="83" t="s">
        <v>1022</v>
      </c>
      <c r="D107" s="84"/>
      <c r="E107" s="84"/>
      <c r="F107" s="86"/>
      <c r="G107" s="86"/>
      <c r="H107" s="87" t="s">
        <v>313</v>
      </c>
      <c r="I107" s="365" t="str" cm="1">
        <f t="array" ref="I107">_xlfn.IFS(H107=LISTA_GERAL!$B$274,LISTA_GERAL!$C$274,H107=LISTA_GERAL!$B$275,LISTA_GERAL!$C$275,H107=LISTA_GERAL!$B$276,LISTA_GERAL!$C$276,H107=LISTA_GERAL!$B$277,LISTA_GERAL!$C$277,H107=LISTA_GERAL!$B$278,LISTA_GERAL!$C$278,H107=LISTA_GERAL!$B$279,LISTA_GERAL!$C$279,Z109=LISTA_GERAL!$B$2,"Campo de Resposta Não preenchido",H107="Selecione sua Resposta","Controle Não Foi Respondido")</f>
        <v>Controle Não Foi Respondido</v>
      </c>
      <c r="J107" s="366"/>
      <c r="K107" s="366"/>
      <c r="L107" s="366"/>
      <c r="M107" s="366"/>
    </row>
    <row r="108" spans="2:26" ht="90" customHeight="1" thickTop="1" thickBot="1">
      <c r="B108" s="333" t="s">
        <v>1023</v>
      </c>
      <c r="C108" s="99" t="s">
        <v>349</v>
      </c>
      <c r="D108" s="99" t="s">
        <v>832</v>
      </c>
      <c r="E108" s="100" t="s">
        <v>1024</v>
      </c>
      <c r="F108" s="92" t="s">
        <v>352</v>
      </c>
      <c r="G108" s="92"/>
    </row>
    <row r="109" spans="2:26" ht="90" customHeight="1" thickTop="1" thickBot="1">
      <c r="B109" s="331" t="s">
        <v>1025</v>
      </c>
      <c r="C109" s="95" t="s">
        <v>349</v>
      </c>
      <c r="D109" s="95" t="s">
        <v>832</v>
      </c>
      <c r="E109" s="96" t="s">
        <v>1026</v>
      </c>
      <c r="F109" s="88" t="s">
        <v>352</v>
      </c>
      <c r="G109" s="88"/>
      <c r="Z109" s="79" t="s">
        <v>824</v>
      </c>
    </row>
    <row r="110" spans="2:26" ht="90" customHeight="1" thickTop="1" thickBot="1">
      <c r="B110" s="330" t="s">
        <v>1027</v>
      </c>
      <c r="C110" s="93" t="s">
        <v>349</v>
      </c>
      <c r="D110" s="93" t="s">
        <v>868</v>
      </c>
      <c r="E110" s="94" t="s">
        <v>1028</v>
      </c>
      <c r="F110" s="92" t="s">
        <v>352</v>
      </c>
      <c r="G110" s="92"/>
    </row>
    <row r="111" spans="2:26" ht="90" customHeight="1" thickTop="1" thickBot="1">
      <c r="B111" s="331" t="s">
        <v>1029</v>
      </c>
      <c r="C111" s="95" t="s">
        <v>355</v>
      </c>
      <c r="D111" s="95" t="s">
        <v>868</v>
      </c>
      <c r="E111" s="96" t="s">
        <v>1030</v>
      </c>
      <c r="F111" s="88" t="s">
        <v>352</v>
      </c>
      <c r="G111" s="88"/>
    </row>
    <row r="112" spans="2:26" ht="90" customHeight="1" thickTop="1" thickBot="1">
      <c r="B112" s="330" t="s">
        <v>1031</v>
      </c>
      <c r="C112" s="93" t="s">
        <v>349</v>
      </c>
      <c r="D112" s="93" t="s">
        <v>868</v>
      </c>
      <c r="E112" s="94" t="s">
        <v>1032</v>
      </c>
      <c r="F112" s="92" t="s">
        <v>352</v>
      </c>
      <c r="G112" s="92"/>
      <c r="Z112" s="79" t="s">
        <v>824</v>
      </c>
    </row>
    <row r="113" spans="2:13" ht="120" customHeight="1" thickTop="1" thickBot="1">
      <c r="B113" s="82">
        <v>28</v>
      </c>
      <c r="C113" s="83" t="s">
        <v>1033</v>
      </c>
      <c r="D113" s="84"/>
      <c r="E113" s="84"/>
      <c r="F113" s="86"/>
      <c r="G113" s="86"/>
      <c r="H113" s="87" t="s">
        <v>313</v>
      </c>
      <c r="I113" s="365" t="str" cm="1">
        <f t="array" ref="I113">_xlfn.IFS(H113=LISTA_GERAL!$B$274,LISTA_GERAL!$C$274,H113=LISTA_GERAL!$B$275,LISTA_GERAL!$C$275,H113=LISTA_GERAL!$B$276,LISTA_GERAL!$C$276,H113=LISTA_GERAL!$B$277,LISTA_GERAL!$C$277,H113=LISTA_GERAL!$B$278,LISTA_GERAL!$C$278,H113=LISTA_GERAL!$B$279,LISTA_GERAL!$C$279,Z115=LISTA_GERAL!$B$2,"Campo de Resposta Não preenchido",H113="Selecione sua Resposta","Controle Não Foi Respondido")</f>
        <v>Controle Não Foi Respondido</v>
      </c>
      <c r="J113" s="366"/>
      <c r="K113" s="366"/>
      <c r="L113" s="366"/>
      <c r="M113" s="366"/>
    </row>
    <row r="114" spans="2:13" ht="99.9" customHeight="1" thickTop="1" thickBot="1">
      <c r="B114" s="333" t="s">
        <v>1034</v>
      </c>
      <c r="C114" s="99" t="s">
        <v>349</v>
      </c>
      <c r="D114" s="99" t="s">
        <v>868</v>
      </c>
      <c r="E114" s="100" t="s">
        <v>1035</v>
      </c>
      <c r="F114" s="92" t="s">
        <v>352</v>
      </c>
      <c r="G114" s="92"/>
    </row>
    <row r="115" spans="2:13" ht="99.9" customHeight="1" thickTop="1" thickBot="1">
      <c r="B115" s="331" t="s">
        <v>1036</v>
      </c>
      <c r="C115" s="95" t="s">
        <v>349</v>
      </c>
      <c r="D115" s="95" t="s">
        <v>868</v>
      </c>
      <c r="E115" s="96" t="s">
        <v>1037</v>
      </c>
      <c r="F115" s="88" t="s">
        <v>352</v>
      </c>
      <c r="G115" s="88"/>
    </row>
    <row r="116" spans="2:13" ht="99.9" customHeight="1" thickTop="1" thickBot="1">
      <c r="B116" s="330" t="s">
        <v>1038</v>
      </c>
      <c r="C116" s="93" t="s">
        <v>349</v>
      </c>
      <c r="D116" s="93" t="s">
        <v>868</v>
      </c>
      <c r="E116" s="94" t="s">
        <v>1039</v>
      </c>
      <c r="F116" s="92" t="s">
        <v>352</v>
      </c>
      <c r="G116" s="92"/>
    </row>
    <row r="117" spans="2:13" ht="99.9" customHeight="1" thickTop="1" thickBot="1">
      <c r="B117" s="331" t="s">
        <v>1040</v>
      </c>
      <c r="C117" s="95" t="s">
        <v>349</v>
      </c>
      <c r="D117" s="95" t="s">
        <v>868</v>
      </c>
      <c r="E117" s="96" t="s">
        <v>1041</v>
      </c>
      <c r="F117" s="88" t="s">
        <v>352</v>
      </c>
      <c r="G117" s="88"/>
    </row>
    <row r="118" spans="2:13" ht="99.9" customHeight="1" thickTop="1" thickBot="1">
      <c r="B118" s="330" t="s">
        <v>1042</v>
      </c>
      <c r="C118" s="93" t="s">
        <v>355</v>
      </c>
      <c r="D118" s="93" t="s">
        <v>868</v>
      </c>
      <c r="E118" s="94" t="s">
        <v>1043</v>
      </c>
      <c r="F118" s="92" t="s">
        <v>352</v>
      </c>
      <c r="G118" s="92"/>
    </row>
    <row r="119" spans="2:13" ht="99.9" customHeight="1" thickTop="1" thickBot="1">
      <c r="B119" s="331" t="s">
        <v>1044</v>
      </c>
      <c r="C119" s="95" t="s">
        <v>363</v>
      </c>
      <c r="D119" s="95" t="s">
        <v>868</v>
      </c>
      <c r="E119" s="96" t="s">
        <v>1045</v>
      </c>
      <c r="F119" s="88" t="s">
        <v>352</v>
      </c>
      <c r="G119" s="88"/>
    </row>
    <row r="120" spans="2:13" ht="99.9" customHeight="1" thickTop="1" thickBot="1">
      <c r="B120" s="330" t="s">
        <v>1046</v>
      </c>
      <c r="C120" s="93" t="s">
        <v>355</v>
      </c>
      <c r="D120" s="93" t="s">
        <v>868</v>
      </c>
      <c r="E120" s="94" t="s">
        <v>1047</v>
      </c>
      <c r="F120" s="92" t="s">
        <v>352</v>
      </c>
      <c r="G120" s="92"/>
    </row>
    <row r="121" spans="2:13" ht="99.9" customHeight="1" thickTop="1" thickBot="1">
      <c r="B121" s="331" t="s">
        <v>1048</v>
      </c>
      <c r="C121" s="95" t="s">
        <v>349</v>
      </c>
      <c r="D121" s="95" t="s">
        <v>868</v>
      </c>
      <c r="E121" s="96" t="s">
        <v>1049</v>
      </c>
      <c r="F121" s="88" t="s">
        <v>352</v>
      </c>
      <c r="G121" s="88"/>
    </row>
    <row r="122" spans="2:13" ht="137.1" customHeight="1" thickTop="1" thickBot="1">
      <c r="B122" s="330" t="s">
        <v>1050</v>
      </c>
      <c r="C122" s="93" t="s">
        <v>349</v>
      </c>
      <c r="D122" s="93" t="s">
        <v>868</v>
      </c>
      <c r="E122" s="94" t="s">
        <v>1051</v>
      </c>
      <c r="F122" s="92" t="s">
        <v>352</v>
      </c>
      <c r="G122" s="92"/>
    </row>
    <row r="123" spans="2:13" ht="99.9" customHeight="1" thickTop="1" thickBot="1">
      <c r="B123" s="331" t="s">
        <v>1052</v>
      </c>
      <c r="C123" s="95" t="s">
        <v>363</v>
      </c>
      <c r="D123" s="95" t="s">
        <v>868</v>
      </c>
      <c r="E123" s="96" t="s">
        <v>1053</v>
      </c>
      <c r="F123" s="88" t="s">
        <v>352</v>
      </c>
      <c r="G123" s="88"/>
    </row>
    <row r="124" spans="2:13" ht="99.9" customHeight="1" thickTop="1" thickBot="1">
      <c r="B124" s="330" t="s">
        <v>1054</v>
      </c>
      <c r="C124" s="93" t="s">
        <v>355</v>
      </c>
      <c r="D124" s="93" t="s">
        <v>868</v>
      </c>
      <c r="E124" s="94" t="s">
        <v>1055</v>
      </c>
      <c r="F124" s="92" t="s">
        <v>352</v>
      </c>
      <c r="G124" s="92"/>
    </row>
    <row r="125" spans="2:13" ht="99.9" customHeight="1" thickTop="1" thickBot="1">
      <c r="B125" s="331" t="s">
        <v>1056</v>
      </c>
      <c r="C125" s="95" t="s">
        <v>355</v>
      </c>
      <c r="D125" s="95" t="s">
        <v>868</v>
      </c>
      <c r="E125" s="96" t="s">
        <v>1057</v>
      </c>
      <c r="F125" s="88" t="s">
        <v>352</v>
      </c>
      <c r="G125" s="88"/>
    </row>
    <row r="126" spans="2:13" ht="99.9" customHeight="1" thickTop="1" thickBot="1">
      <c r="B126" s="330" t="s">
        <v>1058</v>
      </c>
      <c r="C126" s="93" t="s">
        <v>349</v>
      </c>
      <c r="D126" s="93" t="s">
        <v>868</v>
      </c>
      <c r="E126" s="94" t="s">
        <v>1059</v>
      </c>
      <c r="F126" s="92" t="s">
        <v>352</v>
      </c>
      <c r="G126" s="92"/>
    </row>
    <row r="127" spans="2:13" ht="120" customHeight="1" thickTop="1" thickBot="1">
      <c r="B127" s="82">
        <v>29</v>
      </c>
      <c r="C127" s="83" t="s">
        <v>1060</v>
      </c>
      <c r="D127" s="84"/>
      <c r="E127" s="84"/>
      <c r="F127" s="86"/>
      <c r="G127" s="86"/>
      <c r="H127" s="87" t="s">
        <v>313</v>
      </c>
      <c r="I127" s="365" t="str" cm="1">
        <f t="array" ref="I127">_xlfn.IFS(H127=LISTA_GERAL!$B$274,LISTA_GERAL!$C$274,H127=LISTA_GERAL!$B$275,LISTA_GERAL!$C$275,H127=LISTA_GERAL!$B$276,LISTA_GERAL!$C$276,H127=LISTA_GERAL!$B$277,LISTA_GERAL!$C$277,H127=LISTA_GERAL!$B$278,LISTA_GERAL!$C$278,H127=LISTA_GERAL!$B$279,LISTA_GERAL!$C$279,Z129=LISTA_GERAL!$B$2,"Campo de Resposta Não preenchido",H127="Selecione sua Resposta","Controle Não Foi Respondido")</f>
        <v>Controle Não Foi Respondido</v>
      </c>
      <c r="J127" s="366"/>
      <c r="K127" s="366"/>
      <c r="L127" s="366"/>
      <c r="M127" s="366"/>
    </row>
    <row r="128" spans="2:13" ht="99.9" customHeight="1" thickTop="1" thickBot="1">
      <c r="B128" s="330" t="s">
        <v>1061</v>
      </c>
      <c r="C128" s="93" t="s">
        <v>349</v>
      </c>
      <c r="D128" s="93" t="s">
        <v>868</v>
      </c>
      <c r="E128" s="94" t="s">
        <v>1062</v>
      </c>
      <c r="F128" s="92" t="s">
        <v>352</v>
      </c>
      <c r="G128" s="92"/>
    </row>
    <row r="129" spans="2:13" ht="99.9" customHeight="1" thickTop="1" thickBot="1">
      <c r="B129" s="331" t="s">
        <v>1063</v>
      </c>
      <c r="C129" s="95" t="s">
        <v>355</v>
      </c>
      <c r="D129" s="95" t="s">
        <v>868</v>
      </c>
      <c r="E129" s="96" t="s">
        <v>1064</v>
      </c>
      <c r="F129" s="88" t="s">
        <v>352</v>
      </c>
      <c r="G129" s="88"/>
    </row>
    <row r="130" spans="2:13" ht="99.9" customHeight="1" thickTop="1" thickBot="1">
      <c r="B130" s="330" t="s">
        <v>1065</v>
      </c>
      <c r="C130" s="93" t="s">
        <v>349</v>
      </c>
      <c r="D130" s="93" t="s">
        <v>868</v>
      </c>
      <c r="E130" s="94" t="s">
        <v>1066</v>
      </c>
      <c r="F130" s="92" t="s">
        <v>352</v>
      </c>
      <c r="G130" s="92"/>
    </row>
    <row r="131" spans="2:13" ht="99.9" customHeight="1" thickTop="1" thickBot="1">
      <c r="B131" s="331" t="s">
        <v>1067</v>
      </c>
      <c r="C131" s="95" t="s">
        <v>349</v>
      </c>
      <c r="D131" s="95" t="s">
        <v>868</v>
      </c>
      <c r="E131" s="96" t="s">
        <v>1068</v>
      </c>
      <c r="F131" s="88" t="s">
        <v>352</v>
      </c>
      <c r="G131" s="88"/>
    </row>
    <row r="132" spans="2:13" ht="99.9" customHeight="1" thickTop="1" thickBot="1">
      <c r="B132" s="330" t="s">
        <v>1069</v>
      </c>
      <c r="C132" s="93" t="s">
        <v>349</v>
      </c>
      <c r="D132" s="93" t="s">
        <v>1018</v>
      </c>
      <c r="E132" s="94" t="s">
        <v>1070</v>
      </c>
      <c r="F132" s="92" t="s">
        <v>352</v>
      </c>
      <c r="G132" s="92"/>
    </row>
    <row r="133" spans="2:13" ht="99.9" customHeight="1" thickTop="1" thickBot="1">
      <c r="B133" s="331" t="s">
        <v>1071</v>
      </c>
      <c r="C133" s="95" t="s">
        <v>349</v>
      </c>
      <c r="D133" s="95" t="s">
        <v>1018</v>
      </c>
      <c r="E133" s="96" t="s">
        <v>1072</v>
      </c>
      <c r="F133" s="88" t="s">
        <v>352</v>
      </c>
      <c r="G133" s="88"/>
    </row>
    <row r="134" spans="2:13" ht="99.9" customHeight="1" thickTop="1" thickBot="1">
      <c r="B134" s="330" t="s">
        <v>1073</v>
      </c>
      <c r="C134" s="93" t="s">
        <v>349</v>
      </c>
      <c r="D134" s="93" t="s">
        <v>1018</v>
      </c>
      <c r="E134" s="94" t="s">
        <v>1074</v>
      </c>
      <c r="F134" s="92" t="s">
        <v>352</v>
      </c>
      <c r="G134" s="92"/>
    </row>
    <row r="135" spans="2:13" ht="99.9" customHeight="1" thickTop="1" thickBot="1">
      <c r="B135" s="331" t="s">
        <v>1075</v>
      </c>
      <c r="C135" s="95" t="s">
        <v>349</v>
      </c>
      <c r="D135" s="95" t="s">
        <v>1018</v>
      </c>
      <c r="E135" s="96" t="s">
        <v>1076</v>
      </c>
      <c r="F135" s="88" t="s">
        <v>352</v>
      </c>
      <c r="G135" s="88"/>
    </row>
    <row r="136" spans="2:13" ht="99.9" customHeight="1" thickTop="1" thickBot="1">
      <c r="B136" s="330" t="s">
        <v>1077</v>
      </c>
      <c r="C136" s="93" t="s">
        <v>355</v>
      </c>
      <c r="D136" s="93" t="s">
        <v>1018</v>
      </c>
      <c r="E136" s="94" t="s">
        <v>1078</v>
      </c>
      <c r="F136" s="92" t="s">
        <v>352</v>
      </c>
      <c r="G136" s="92"/>
    </row>
    <row r="137" spans="2:13" ht="99.9" customHeight="1" thickTop="1" thickBot="1">
      <c r="B137" s="331" t="s">
        <v>1079</v>
      </c>
      <c r="C137" s="95" t="s">
        <v>349</v>
      </c>
      <c r="D137" s="95" t="s">
        <v>1018</v>
      </c>
      <c r="E137" s="96" t="s">
        <v>1080</v>
      </c>
      <c r="F137" s="88" t="s">
        <v>352</v>
      </c>
      <c r="G137" s="88"/>
    </row>
    <row r="138" spans="2:13" ht="99.9" customHeight="1" thickTop="1" thickBot="1">
      <c r="B138" s="330" t="s">
        <v>1081</v>
      </c>
      <c r="C138" s="93" t="s">
        <v>355</v>
      </c>
      <c r="D138" s="93" t="s">
        <v>1018</v>
      </c>
      <c r="E138" s="94" t="s">
        <v>1082</v>
      </c>
      <c r="F138" s="92" t="s">
        <v>352</v>
      </c>
      <c r="G138" s="92"/>
    </row>
    <row r="139" spans="2:13" ht="99.9" customHeight="1" thickTop="1" thickBot="1">
      <c r="B139" s="332" t="s">
        <v>1083</v>
      </c>
      <c r="C139" s="97" t="s">
        <v>349</v>
      </c>
      <c r="D139" s="97" t="s">
        <v>1018</v>
      </c>
      <c r="E139" s="98" t="s">
        <v>1084</v>
      </c>
      <c r="F139" s="88" t="s">
        <v>352</v>
      </c>
      <c r="G139" s="88"/>
    </row>
    <row r="140" spans="2:13" ht="120" customHeight="1" thickTop="1" thickBot="1">
      <c r="B140" s="82">
        <v>30</v>
      </c>
      <c r="C140" s="83" t="s">
        <v>1085</v>
      </c>
      <c r="D140" s="84"/>
      <c r="E140" s="84"/>
      <c r="F140" s="86"/>
      <c r="G140" s="86"/>
      <c r="H140" s="87" t="s">
        <v>313</v>
      </c>
      <c r="I140" s="365" t="str" cm="1">
        <f t="array" ref="I140">_xlfn.IFS(H140=LISTA_GERAL!$B$274,LISTA_GERAL!$C$274,H140=LISTA_GERAL!$B$275,LISTA_GERAL!$C$275,H140=LISTA_GERAL!$B$276,LISTA_GERAL!$C$276,H140=LISTA_GERAL!$B$277,LISTA_GERAL!$C$277,H140=LISTA_GERAL!$B$278,LISTA_GERAL!$C$278,H140=LISTA_GERAL!$B$279,LISTA_GERAL!$C$279,Z142=LISTA_GERAL!$B$2,"Campo de Resposta Não preenchido",H140="Selecione sua Resposta","Controle Não Foi Respondido")</f>
        <v>Controle Não Foi Respondido</v>
      </c>
      <c r="J140" s="366"/>
      <c r="K140" s="366"/>
      <c r="L140" s="366"/>
      <c r="M140" s="366"/>
    </row>
    <row r="141" spans="2:13" ht="99.9" customHeight="1" thickTop="1" thickBot="1">
      <c r="B141" s="333" t="s">
        <v>1086</v>
      </c>
      <c r="C141" s="99" t="s">
        <v>349</v>
      </c>
      <c r="D141" s="99" t="s">
        <v>892</v>
      </c>
      <c r="E141" s="100" t="s">
        <v>1087</v>
      </c>
      <c r="F141" s="92" t="s">
        <v>352</v>
      </c>
      <c r="G141" s="92"/>
    </row>
    <row r="142" spans="2:13" ht="99.9" customHeight="1" thickTop="1" thickBot="1">
      <c r="B142" s="331" t="s">
        <v>1088</v>
      </c>
      <c r="C142" s="95" t="s">
        <v>349</v>
      </c>
      <c r="D142" s="95" t="s">
        <v>892</v>
      </c>
      <c r="E142" s="96" t="s">
        <v>1089</v>
      </c>
      <c r="F142" s="88" t="s">
        <v>352</v>
      </c>
      <c r="G142" s="88"/>
    </row>
    <row r="143" spans="2:13" ht="99.9" customHeight="1" thickTop="1" thickBot="1">
      <c r="B143" s="330" t="s">
        <v>1090</v>
      </c>
      <c r="C143" s="93" t="s">
        <v>349</v>
      </c>
      <c r="D143" s="93" t="s">
        <v>892</v>
      </c>
      <c r="E143" s="94" t="s">
        <v>1091</v>
      </c>
      <c r="F143" s="92" t="s">
        <v>352</v>
      </c>
      <c r="G143" s="92"/>
    </row>
    <row r="144" spans="2:13" ht="99.9" customHeight="1" thickTop="1" thickBot="1">
      <c r="B144" s="331" t="s">
        <v>1092</v>
      </c>
      <c r="C144" s="95" t="s">
        <v>349</v>
      </c>
      <c r="D144" s="95" t="s">
        <v>892</v>
      </c>
      <c r="E144" s="96" t="s">
        <v>1093</v>
      </c>
      <c r="F144" s="88" t="s">
        <v>352</v>
      </c>
      <c r="G144" s="88"/>
    </row>
    <row r="145" spans="2:26" ht="99.9" customHeight="1" thickTop="1" thickBot="1">
      <c r="B145" s="330" t="s">
        <v>1094</v>
      </c>
      <c r="C145" s="93" t="s">
        <v>349</v>
      </c>
      <c r="D145" s="93" t="s">
        <v>892</v>
      </c>
      <c r="E145" s="94" t="s">
        <v>1095</v>
      </c>
      <c r="F145" s="92" t="s">
        <v>352</v>
      </c>
      <c r="G145" s="92"/>
    </row>
    <row r="146" spans="2:26" ht="99.9" customHeight="1" thickTop="1" thickBot="1">
      <c r="B146" s="331" t="s">
        <v>1096</v>
      </c>
      <c r="C146" s="95" t="s">
        <v>349</v>
      </c>
      <c r="D146" s="95" t="s">
        <v>892</v>
      </c>
      <c r="E146" s="96" t="s">
        <v>1097</v>
      </c>
      <c r="F146" s="88" t="s">
        <v>352</v>
      </c>
      <c r="G146" s="88"/>
    </row>
    <row r="147" spans="2:26" ht="99.9" customHeight="1" thickTop="1" thickBot="1">
      <c r="B147" s="330" t="s">
        <v>1098</v>
      </c>
      <c r="C147" s="93" t="s">
        <v>363</v>
      </c>
      <c r="D147" s="93" t="s">
        <v>892</v>
      </c>
      <c r="E147" s="94" t="s">
        <v>1099</v>
      </c>
      <c r="F147" s="92" t="s">
        <v>352</v>
      </c>
      <c r="G147" s="92"/>
    </row>
    <row r="148" spans="2:26" ht="99.9" customHeight="1" thickTop="1" thickBot="1">
      <c r="B148" s="331" t="s">
        <v>1100</v>
      </c>
      <c r="C148" s="95" t="s">
        <v>355</v>
      </c>
      <c r="D148" s="95" t="s">
        <v>868</v>
      </c>
      <c r="E148" s="96" t="s">
        <v>1101</v>
      </c>
      <c r="F148" s="88" t="s">
        <v>352</v>
      </c>
      <c r="G148" s="88"/>
      <c r="Z148" s="79" t="s">
        <v>824</v>
      </c>
    </row>
    <row r="149" spans="2:26" ht="99.9" customHeight="1" thickTop="1" thickBot="1">
      <c r="B149" s="330" t="s">
        <v>1102</v>
      </c>
      <c r="C149" s="93" t="s">
        <v>363</v>
      </c>
      <c r="D149" s="93" t="s">
        <v>868</v>
      </c>
      <c r="E149" s="94" t="s">
        <v>1103</v>
      </c>
      <c r="F149" s="92" t="s">
        <v>352</v>
      </c>
      <c r="G149" s="92"/>
    </row>
    <row r="150" spans="2:26" ht="99.9" customHeight="1" thickTop="1" thickBot="1">
      <c r="B150" s="331" t="s">
        <v>1104</v>
      </c>
      <c r="C150" s="95" t="s">
        <v>363</v>
      </c>
      <c r="D150" s="95" t="s">
        <v>868</v>
      </c>
      <c r="E150" s="96" t="s">
        <v>1105</v>
      </c>
      <c r="F150" s="88" t="s">
        <v>352</v>
      </c>
      <c r="G150" s="88"/>
    </row>
    <row r="151" spans="2:26" ht="99.9" customHeight="1" thickTop="1" thickBot="1">
      <c r="B151" s="330" t="s">
        <v>1106</v>
      </c>
      <c r="C151" s="93" t="s">
        <v>363</v>
      </c>
      <c r="D151" s="93" t="s">
        <v>868</v>
      </c>
      <c r="E151" s="94" t="s">
        <v>1107</v>
      </c>
      <c r="F151" s="92" t="s">
        <v>352</v>
      </c>
      <c r="G151" s="92"/>
    </row>
    <row r="152" spans="2:26" ht="99.9" customHeight="1" thickTop="1" thickBot="1">
      <c r="B152" s="331" t="s">
        <v>1108</v>
      </c>
      <c r="C152" s="95" t="s">
        <v>363</v>
      </c>
      <c r="D152" s="95" t="s">
        <v>868</v>
      </c>
      <c r="E152" s="96" t="s">
        <v>1109</v>
      </c>
      <c r="F152" s="88" t="s">
        <v>352</v>
      </c>
      <c r="G152" s="88"/>
    </row>
    <row r="153" spans="2:26" ht="120" customHeight="1" thickTop="1" thickBot="1">
      <c r="B153" s="82">
        <v>31</v>
      </c>
      <c r="C153" s="83" t="s">
        <v>1110</v>
      </c>
      <c r="D153" s="84"/>
      <c r="E153" s="84"/>
      <c r="F153" s="86"/>
      <c r="G153" s="86"/>
      <c r="H153" s="87" t="s">
        <v>313</v>
      </c>
      <c r="I153" s="365" t="str" cm="1">
        <f t="array" ref="I153">_xlfn.IFS(H153=LISTA_GERAL!$B$274,LISTA_GERAL!$C$274,H153=LISTA_GERAL!$B$275,LISTA_GERAL!$C$275,H153=LISTA_GERAL!$B$276,LISTA_GERAL!$C$276,H153=LISTA_GERAL!$B$277,LISTA_GERAL!$C$277,H153=LISTA_GERAL!$B$278,LISTA_GERAL!$C$278,H153=LISTA_GERAL!$B$279,LISTA_GERAL!$C$279,Z155=LISTA_GERAL!$B$2,"Campo de Resposta Não preenchido",H153="Selecione sua Resposta","Controle Não Foi Respondido")</f>
        <v>Controle Não Foi Respondido</v>
      </c>
      <c r="J153" s="366"/>
      <c r="K153" s="366"/>
      <c r="L153" s="366"/>
      <c r="M153" s="366"/>
    </row>
    <row r="154" spans="2:26" ht="99.9" customHeight="1" thickTop="1" thickBot="1">
      <c r="B154" s="333" t="s">
        <v>1111</v>
      </c>
      <c r="C154" s="99" t="s">
        <v>349</v>
      </c>
      <c r="D154" s="99" t="s">
        <v>1112</v>
      </c>
      <c r="E154" s="100" t="s">
        <v>1113</v>
      </c>
      <c r="F154" s="92" t="s">
        <v>352</v>
      </c>
      <c r="G154" s="92"/>
    </row>
    <row r="155" spans="2:26" ht="99.9" customHeight="1" thickTop="1" thickBot="1">
      <c r="B155" s="331" t="s">
        <v>1114</v>
      </c>
      <c r="C155" s="95" t="s">
        <v>355</v>
      </c>
      <c r="D155" s="95" t="s">
        <v>1112</v>
      </c>
      <c r="E155" s="96" t="s">
        <v>1115</v>
      </c>
      <c r="F155" s="88" t="s">
        <v>352</v>
      </c>
      <c r="G155" s="88"/>
    </row>
    <row r="156" spans="2:26" ht="99.9" customHeight="1" thickTop="1" thickBot="1">
      <c r="B156" s="330" t="s">
        <v>1116</v>
      </c>
      <c r="C156" s="93" t="s">
        <v>349</v>
      </c>
      <c r="D156" s="93" t="s">
        <v>1112</v>
      </c>
      <c r="E156" s="94" t="s">
        <v>1117</v>
      </c>
      <c r="F156" s="92" t="s">
        <v>352</v>
      </c>
      <c r="G156" s="92"/>
    </row>
    <row r="157" spans="2:26" ht="99.9" customHeight="1" thickTop="1" thickBot="1">
      <c r="B157" s="331" t="s">
        <v>1118</v>
      </c>
      <c r="C157" s="95" t="s">
        <v>349</v>
      </c>
      <c r="D157" s="95" t="s">
        <v>1112</v>
      </c>
      <c r="E157" s="96" t="s">
        <v>1119</v>
      </c>
      <c r="F157" s="88" t="s">
        <v>352</v>
      </c>
      <c r="G157" s="88"/>
    </row>
    <row r="158" spans="2:26" ht="99.9" customHeight="1" thickTop="1" thickBot="1">
      <c r="B158" s="330" t="s">
        <v>1120</v>
      </c>
      <c r="C158" s="93" t="s">
        <v>355</v>
      </c>
      <c r="D158" s="93" t="s">
        <v>1112</v>
      </c>
      <c r="E158" s="94" t="s">
        <v>1121</v>
      </c>
      <c r="F158" s="92" t="s">
        <v>352</v>
      </c>
      <c r="G158" s="92"/>
      <c r="Z158" s="79" t="s">
        <v>824</v>
      </c>
    </row>
    <row r="159" spans="2:26" ht="99.9" customHeight="1" thickTop="1" thickBot="1">
      <c r="B159" s="331" t="s">
        <v>1122</v>
      </c>
      <c r="C159" s="95" t="s">
        <v>349</v>
      </c>
      <c r="D159" s="95" t="s">
        <v>1112</v>
      </c>
      <c r="E159" s="96" t="s">
        <v>1123</v>
      </c>
      <c r="F159" s="88" t="s">
        <v>352</v>
      </c>
      <c r="G159" s="88"/>
    </row>
    <row r="160" spans="2:26" ht="99.9" customHeight="1" thickTop="1" thickBot="1">
      <c r="B160" s="330" t="s">
        <v>1124</v>
      </c>
      <c r="C160" s="93" t="s">
        <v>355</v>
      </c>
      <c r="D160" s="93" t="s">
        <v>1112</v>
      </c>
      <c r="E160" s="94" t="s">
        <v>1125</v>
      </c>
      <c r="F160" s="92" t="s">
        <v>352</v>
      </c>
      <c r="G160" s="92"/>
    </row>
    <row r="161" spans="2:7" ht="99.9" customHeight="1" thickTop="1" thickBot="1">
      <c r="B161" s="331" t="s">
        <v>1126</v>
      </c>
      <c r="C161" s="95" t="s">
        <v>355</v>
      </c>
      <c r="D161" s="95" t="s">
        <v>1112</v>
      </c>
      <c r="E161" s="96" t="s">
        <v>1127</v>
      </c>
      <c r="F161" s="88" t="s">
        <v>352</v>
      </c>
      <c r="G161" s="88"/>
    </row>
    <row r="162" spans="2:7" ht="99.9" customHeight="1" thickTop="1" thickBot="1">
      <c r="B162" s="330" t="s">
        <v>1128</v>
      </c>
      <c r="C162" s="93" t="s">
        <v>349</v>
      </c>
      <c r="D162" s="93" t="s">
        <v>1112</v>
      </c>
      <c r="E162" s="94" t="s">
        <v>1129</v>
      </c>
      <c r="F162" s="92" t="s">
        <v>352</v>
      </c>
      <c r="G162" s="92"/>
    </row>
    <row r="163" spans="2:7" ht="99.9" customHeight="1" thickTop="1" thickBot="1">
      <c r="B163" s="331" t="s">
        <v>1130</v>
      </c>
      <c r="C163" s="95" t="s">
        <v>349</v>
      </c>
      <c r="D163" s="95" t="s">
        <v>1112</v>
      </c>
      <c r="E163" s="96" t="s">
        <v>1131</v>
      </c>
      <c r="F163" s="88" t="s">
        <v>352</v>
      </c>
      <c r="G163" s="88"/>
    </row>
    <row r="164" spans="2:7" ht="99.9" customHeight="1" thickTop="1" thickBot="1">
      <c r="B164" s="330" t="s">
        <v>1132</v>
      </c>
      <c r="C164" s="93" t="s">
        <v>349</v>
      </c>
      <c r="D164" s="93" t="s">
        <v>1112</v>
      </c>
      <c r="E164" s="94" t="s">
        <v>1133</v>
      </c>
      <c r="F164" s="92" t="s">
        <v>352</v>
      </c>
      <c r="G164" s="92"/>
    </row>
    <row r="165" spans="2:7" ht="99.9" customHeight="1" thickTop="1" thickBot="1">
      <c r="B165" s="331" t="s">
        <v>1134</v>
      </c>
      <c r="C165" s="95" t="s">
        <v>355</v>
      </c>
      <c r="D165" s="95" t="s">
        <v>1112</v>
      </c>
      <c r="E165" s="96" t="s">
        <v>1135</v>
      </c>
      <c r="F165" s="88" t="s">
        <v>352</v>
      </c>
      <c r="G165" s="88"/>
    </row>
    <row r="166" spans="2:7" ht="99.9" customHeight="1" thickTop="1" thickBot="1">
      <c r="B166" s="330" t="s">
        <v>1136</v>
      </c>
      <c r="C166" s="93" t="s">
        <v>355</v>
      </c>
      <c r="D166" s="93" t="s">
        <v>1112</v>
      </c>
      <c r="E166" s="94" t="s">
        <v>1137</v>
      </c>
      <c r="F166" s="92" t="s">
        <v>352</v>
      </c>
      <c r="G166" s="92"/>
    </row>
    <row r="167" spans="2:7" ht="99.9" customHeight="1" thickTop="1" thickBot="1">
      <c r="B167" s="331" t="s">
        <v>1138</v>
      </c>
      <c r="C167" s="95" t="s">
        <v>355</v>
      </c>
      <c r="D167" s="95" t="s">
        <v>1112</v>
      </c>
      <c r="E167" s="96" t="s">
        <v>1139</v>
      </c>
      <c r="F167" s="88" t="s">
        <v>352</v>
      </c>
      <c r="G167" s="88"/>
    </row>
    <row r="168" spans="2:7" ht="126.9" customHeight="1" thickTop="1" thickBot="1">
      <c r="B168" s="330" t="s">
        <v>1140</v>
      </c>
      <c r="C168" s="93" t="s">
        <v>363</v>
      </c>
      <c r="D168" s="93" t="s">
        <v>1112</v>
      </c>
      <c r="E168" s="94" t="s">
        <v>1141</v>
      </c>
      <c r="F168" s="92" t="s">
        <v>352</v>
      </c>
      <c r="G168" s="92"/>
    </row>
    <row r="169" spans="2:7" ht="99.9" customHeight="1" thickTop="1" thickBot="1">
      <c r="B169" s="331" t="s">
        <v>1142</v>
      </c>
      <c r="C169" s="95" t="s">
        <v>355</v>
      </c>
      <c r="D169" s="95" t="s">
        <v>1112</v>
      </c>
      <c r="E169" s="96" t="s">
        <v>1143</v>
      </c>
      <c r="F169" s="88" t="s">
        <v>352</v>
      </c>
      <c r="G169" s="88"/>
    </row>
    <row r="170" spans="2:7" ht="99.9" customHeight="1" thickTop="1" thickBot="1">
      <c r="B170" s="330" t="s">
        <v>1144</v>
      </c>
      <c r="C170" s="93" t="s">
        <v>349</v>
      </c>
      <c r="D170" s="93" t="s">
        <v>1112</v>
      </c>
      <c r="E170" s="94" t="s">
        <v>1145</v>
      </c>
      <c r="F170" s="92" t="s">
        <v>352</v>
      </c>
      <c r="G170" s="92"/>
    </row>
    <row r="171" spans="2:7" ht="99.9" customHeight="1" thickTop="1" thickBot="1">
      <c r="B171" s="331" t="s">
        <v>1146</v>
      </c>
      <c r="C171" s="95" t="s">
        <v>349</v>
      </c>
      <c r="D171" s="95" t="s">
        <v>1112</v>
      </c>
      <c r="E171" s="96" t="s">
        <v>1147</v>
      </c>
      <c r="F171" s="88" t="s">
        <v>352</v>
      </c>
      <c r="G171" s="88"/>
    </row>
  </sheetData>
  <sheetProtection algorithmName="SHA-512" hashValue="05pLZXvVgqSu6xRx0AO0oOvB71YqRkwLI7AgA4c9uSwJJCbGnU+pdksAXLjyIJ7QgX44OXOlYCFjBqz6C8+rHA==" saltValue="hyc6vCIc2PABc6D6IdxzTg==" spinCount="100000" sheet="1" objects="1" scenarios="1"/>
  <mergeCells count="16">
    <mergeCell ref="I127:M127"/>
    <mergeCell ref="I140:M140"/>
    <mergeCell ref="I153:M153"/>
    <mergeCell ref="I63:M63"/>
    <mergeCell ref="I68:M68"/>
    <mergeCell ref="I84:M84"/>
    <mergeCell ref="I94:M94"/>
    <mergeCell ref="I107:M107"/>
    <mergeCell ref="I113:M113"/>
    <mergeCell ref="I50:M50"/>
    <mergeCell ref="C6:D6"/>
    <mergeCell ref="H8:M8"/>
    <mergeCell ref="I9:M9"/>
    <mergeCell ref="I24:M24"/>
    <mergeCell ref="I39:M39"/>
    <mergeCell ref="B7:M7"/>
  </mergeCells>
  <conditionalFormatting sqref="C6">
    <cfRule type="cellIs" dxfId="88" priority="27" operator="equal">
      <formula>"Alta Criticidade"</formula>
    </cfRule>
    <cfRule type="cellIs" dxfId="87" priority="28" operator="equal">
      <formula>"Média Criticidade"</formula>
    </cfRule>
    <cfRule type="cellIs" dxfId="86" priority="29" operator="equal">
      <formula>"Baixa Criticidade"</formula>
    </cfRule>
  </conditionalFormatting>
  <conditionalFormatting sqref="H9">
    <cfRule type="cellIs" dxfId="85" priority="25" operator="equal">
      <formula>"Selecione sua Resposta"</formula>
    </cfRule>
    <cfRule type="cellIs" dxfId="84" priority="26" operator="equal">
      <formula>"Selecione su Resposta"</formula>
    </cfRule>
  </conditionalFormatting>
  <conditionalFormatting sqref="H24">
    <cfRule type="cellIs" dxfId="83" priority="23" operator="equal">
      <formula>"Selecione sua Resposta"</formula>
    </cfRule>
    <cfRule type="cellIs" dxfId="82" priority="24" operator="equal">
      <formula>"Selecione su Resposta"</formula>
    </cfRule>
  </conditionalFormatting>
  <conditionalFormatting sqref="H39">
    <cfRule type="cellIs" dxfId="81" priority="21" operator="equal">
      <formula>"Selecione sua Resposta"</formula>
    </cfRule>
    <cfRule type="cellIs" dxfId="80" priority="22" operator="equal">
      <formula>"Selecione su Resposta"</formula>
    </cfRule>
  </conditionalFormatting>
  <conditionalFormatting sqref="H50">
    <cfRule type="cellIs" dxfId="79" priority="19" operator="equal">
      <formula>"Selecione sua Resposta"</formula>
    </cfRule>
    <cfRule type="cellIs" dxfId="78" priority="20" operator="equal">
      <formula>"Selecione su Resposta"</formula>
    </cfRule>
  </conditionalFormatting>
  <conditionalFormatting sqref="H63">
    <cfRule type="cellIs" dxfId="77" priority="17" operator="equal">
      <formula>"Selecione sua Resposta"</formula>
    </cfRule>
    <cfRule type="cellIs" dxfId="76" priority="18" operator="equal">
      <formula>"Selecione su Resposta"</formula>
    </cfRule>
  </conditionalFormatting>
  <conditionalFormatting sqref="H68">
    <cfRule type="cellIs" dxfId="75" priority="15" operator="equal">
      <formula>"Selecione sua Resposta"</formula>
    </cfRule>
    <cfRule type="cellIs" dxfId="74" priority="16" operator="equal">
      <formula>"Selecione su Resposta"</formula>
    </cfRule>
  </conditionalFormatting>
  <conditionalFormatting sqref="H84">
    <cfRule type="cellIs" dxfId="73" priority="13" operator="equal">
      <formula>"Selecione sua Resposta"</formula>
    </cfRule>
    <cfRule type="cellIs" dxfId="72" priority="14" operator="equal">
      <formula>"Selecione su Resposta"</formula>
    </cfRule>
  </conditionalFormatting>
  <conditionalFormatting sqref="H94">
    <cfRule type="cellIs" dxfId="71" priority="11" operator="equal">
      <formula>"Selecione sua Resposta"</formula>
    </cfRule>
    <cfRule type="cellIs" dxfId="70" priority="12" operator="equal">
      <formula>"Selecione su Resposta"</formula>
    </cfRule>
  </conditionalFormatting>
  <conditionalFormatting sqref="H107">
    <cfRule type="cellIs" dxfId="69" priority="9" operator="equal">
      <formula>"Selecione sua Resposta"</formula>
    </cfRule>
    <cfRule type="cellIs" dxfId="68" priority="10" operator="equal">
      <formula>"Selecione su Resposta"</formula>
    </cfRule>
  </conditionalFormatting>
  <conditionalFormatting sqref="H113">
    <cfRule type="cellIs" dxfId="67" priority="7" operator="equal">
      <formula>"Selecione sua Resposta"</formula>
    </cfRule>
    <cfRule type="cellIs" dxfId="66" priority="8" operator="equal">
      <formula>"Selecione su Resposta"</formula>
    </cfRule>
  </conditionalFormatting>
  <conditionalFormatting sqref="H127">
    <cfRule type="cellIs" dxfId="65" priority="5" operator="equal">
      <formula>"Selecione sua Resposta"</formula>
    </cfRule>
    <cfRule type="cellIs" dxfId="64" priority="6" operator="equal">
      <formula>"Selecione su Resposta"</formula>
    </cfRule>
  </conditionalFormatting>
  <conditionalFormatting sqref="H140">
    <cfRule type="cellIs" dxfId="63" priority="3" operator="equal">
      <formula>"Selecione sua Resposta"</formula>
    </cfRule>
    <cfRule type="cellIs" dxfId="62" priority="4" operator="equal">
      <formula>"Selecione su Resposta"</formula>
    </cfRule>
  </conditionalFormatting>
  <conditionalFormatting sqref="H153">
    <cfRule type="cellIs" dxfId="61" priority="1" operator="equal">
      <formula>"Selecione sua Resposta"</formula>
    </cfRule>
    <cfRule type="cellIs" dxfId="60" priority="2" operator="equal">
      <formula>"Selecione su Resposta"</formula>
    </cfRule>
  </conditionalFormatting>
  <dataValidations count="5">
    <dataValidation type="list" allowBlank="1" showInputMessage="1" showErrorMessage="1" errorTitle="Error" error="Please Provide a Valid Input" sqref="F158 F112 F109 F92:F93 F78 F74:F76 F87 F35:F38 F29:F32 F168 F102 F123 F119 F147 F149:F152" xr:uid="{BC862839-B47C-4098-9DF7-DD26091E62D2}">
      <formula1>"Selecione a Resposta,Adota em maior parte ou totalmente,Adota em menor parte,Adota parcialmente,Há decisão formal ou plano aprovado para implementar,A organização não adota essa medida,Não se aplica"</formula1>
    </dataValidation>
    <dataValidation type="list" allowBlank="1" showInputMessage="1" showErrorMessage="1" errorTitle="Error" error="Please Provide a Valid Input" sqref="F169:F171 F159:F167 F154:F157 F141:F146 F128:F139 F124:F126 F120:F122 F114:F118 F110:F111 F108 F103:F106 F95:F101 F88:F91 F79:F83 F77 F69:F73 F64:F67 F51:F62 F40:F49 F33:F34 F25:F28 F10:F23 F85:F86 F148" xr:uid="{995E68B9-BAB4-4F2F-BEF5-203AF659EF38}">
      <formula1>"Selecione a Resposta,Adota em maior parte ou totalmente,Adota em menor parte,Adota parcialmente,Há decisão formal ou plano aprovado para implementar,A organização não adota essa medida"</formula1>
    </dataValidation>
    <dataValidation type="list" allowBlank="1" showInputMessage="1" showErrorMessage="1" sqref="F68 F63 F50" xr:uid="{9AC504F8-4301-4358-9175-0EA7D0726889}">
      <formula1>"Selecione a Resposta,Adota em maior parte ou totalmente,Adota em menor parte,Adota parcialmente,Há decisão formal ou plano aprovado para implementar,A organização não adota essa medida,Não se aplica,"</formula1>
    </dataValidation>
    <dataValidation type="list" allowBlank="1" showErrorMessage="1" prompt="Selecione sua Resposta" sqref="H9 H24 H39 H50 H63 H68 H84 H94 H107 H113 H127 H140 H153" xr:uid="{34CB162A-6510-4273-8656-141BF6B84C8C}">
      <formula1>"Selecione sua Resposta,0,1,2,3,4,5"</formula1>
    </dataValidation>
    <dataValidation allowBlank="1" showInputMessage="1" showErrorMessage="1" prompt="Justificativa do porquê da resposta &quot;Não se aplica&quot;" sqref="G10:G22 G25 G40:G49 G51:G62 G64:G67 G69:G83 G85:G93 G95:G106 G108:G112 G114:G126 G128:G139 G141:G152 G154:G171" xr:uid="{B96BAF80-E405-40C6-B042-EB6F754A30F5}"/>
  </dataValidations>
  <pageMargins left="0.511811024" right="0.511811024" top="0.78740157499999996" bottom="0.78740157499999996" header="0.31496062000000002" footer="0.31496062000000002"/>
  <pageSetup paperSize="9"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2E3692-C268-44C0-BBBC-36FD04A0D2A0}">
  <sheetPr codeName="Sheet18"/>
  <dimension ref="A1:Z48"/>
  <sheetViews>
    <sheetView showGridLines="0" showRowColHeaders="0" zoomScale="60" zoomScaleNormal="60" workbookViewId="0">
      <pane ySplit="4" topLeftCell="A5" activePane="bottomLeft" state="frozen"/>
      <selection pane="bottomLeft"/>
    </sheetView>
  </sheetViews>
  <sheetFormatPr defaultColWidth="0" defaultRowHeight="14.4"/>
  <cols>
    <col min="1" max="1" width="3.44140625" style="2" customWidth="1"/>
    <col min="2" max="2" width="27.6640625" style="2" customWidth="1"/>
    <col min="3" max="3" width="27.44140625" style="2" customWidth="1"/>
    <col min="4" max="4" width="33.6640625" style="2" customWidth="1"/>
    <col min="5" max="5" width="66.6640625" style="2" customWidth="1"/>
    <col min="6" max="6" width="54.88671875" style="2" bestFit="1" customWidth="1"/>
    <col min="7" max="9" width="8.88671875" style="2" customWidth="1"/>
    <col min="10" max="10" width="51.44140625" style="2" customWidth="1"/>
    <col min="11" max="11" width="30" style="2" customWidth="1"/>
    <col min="12" max="25" width="8.88671875" style="2" customWidth="1"/>
    <col min="26" max="26" width="3.44140625" style="2" customWidth="1"/>
    <col min="27" max="16384" width="8.88671875" style="2" hidden="1"/>
  </cols>
  <sheetData>
    <row r="1" spans="2:7" ht="64.95" customHeight="1"/>
    <row r="3" spans="2:7" ht="16.95" customHeight="1"/>
    <row r="4" spans="2:7" ht="17.399999999999999" customHeight="1"/>
    <row r="5" spans="2:7" ht="16.5" customHeight="1"/>
    <row r="6" spans="2:7" ht="3.9" customHeight="1"/>
    <row r="7" spans="2:7" ht="42" hidden="1" customHeight="1"/>
    <row r="8" spans="2:7" ht="42" hidden="1" customHeight="1"/>
    <row r="9" spans="2:7" ht="42.6" customHeight="1">
      <c r="B9" s="284" t="s">
        <v>1148</v>
      </c>
      <c r="C9" s="382" t="s">
        <v>1149</v>
      </c>
      <c r="D9" s="382"/>
      <c r="E9" s="285" t="s">
        <v>1150</v>
      </c>
      <c r="F9" s="286" t="s">
        <v>250</v>
      </c>
      <c r="G9" s="32"/>
    </row>
    <row r="10" spans="2:7" ht="34.200000000000003" customHeight="1">
      <c r="B10" s="182">
        <v>0</v>
      </c>
      <c r="C10" s="383" t="s">
        <v>1151</v>
      </c>
      <c r="D10" s="384"/>
      <c r="E10" s="183" t="str">
        <f>BASE_CIS8!F8</f>
        <v>0,00 (Por favor preencha todas as medidas e controles)</v>
      </c>
      <c r="F10" s="184" t="str" cm="1">
        <f t="array" ref="F10">IFERROR(_xlfn.IFS(E10&lt;0.295,'TABELAS AUXILIARES'!O8,E10&lt;0.495,'TABELAS AUXILIARES'!O9,E10 &lt; 0.695,'TABELAS AUXILIARES'!O10,E10 &lt; 0.895,'TABELAS AUXILIARES'!O11,E10 &lt;= 1,'TABELAS AUXILIARES'!O12),"Por favor preencha todos os campos")</f>
        <v>Por favor preencha todos os campos</v>
      </c>
      <c r="G10" s="32"/>
    </row>
    <row r="11" spans="2:7" ht="24.9" customHeight="1">
      <c r="B11" s="185"/>
      <c r="C11" s="186"/>
      <c r="D11" s="186"/>
      <c r="E11" s="186"/>
      <c r="F11" s="187"/>
    </row>
    <row r="12" spans="2:7" ht="45.6" customHeight="1">
      <c r="B12" s="289" t="s">
        <v>1152</v>
      </c>
      <c r="C12" s="385" t="str">
        <f>BASE_CIS8!E10</f>
        <v>0,00 (Por favor preencha todas as medidas e controles)</v>
      </c>
      <c r="D12" s="386"/>
      <c r="E12" s="386"/>
      <c r="F12" s="271" t="str">
        <f>BASE_CIS8!G10</f>
        <v>Por favor preencha todos os campos</v>
      </c>
    </row>
    <row r="13" spans="2:7" ht="12" customHeight="1">
      <c r="B13" s="188"/>
      <c r="F13" s="189"/>
    </row>
    <row r="14" spans="2:7" ht="45" customHeight="1">
      <c r="B14" s="272" t="s">
        <v>1148</v>
      </c>
      <c r="C14" s="387" t="s">
        <v>1149</v>
      </c>
      <c r="D14" s="387"/>
      <c r="E14" s="273" t="s">
        <v>1153</v>
      </c>
      <c r="F14" s="274" t="s">
        <v>250</v>
      </c>
    </row>
    <row r="15" spans="2:7" ht="39.9" customHeight="1">
      <c r="B15" s="190">
        <v>1</v>
      </c>
      <c r="C15" s="376" t="s">
        <v>347</v>
      </c>
      <c r="D15" s="377"/>
      <c r="E15" s="191" t="str">
        <f>BASE_CIS8!F12</f>
        <v>Por favor preencha todas as medidas e controles</v>
      </c>
      <c r="F15" s="192" t="str" cm="1">
        <f t="array" ref="F15">_xlfn.IFNA(_xlfn.IFS(E15&lt;0.295,'TABELAS AUXILIARES'!$O$8,E15 &lt;0.495,'TABELAS AUXILIARES'!$O$9,E15 &lt; 0.695,'TABELAS AUXILIARES'!$O$10,E15 &lt; 0.895,'TABELAS AUXILIARES'!$O$11,E15 &lt;= 1,'TABELAS AUXILIARES'!$O$12,E15=LISTA_GERAL!$A$2," "),"Por favor preencha todas as medidas e controles")</f>
        <v>Por favor preencha todas as medidas e controles</v>
      </c>
    </row>
    <row r="16" spans="2:7" ht="39.9" customHeight="1">
      <c r="B16" s="190">
        <v>2</v>
      </c>
      <c r="C16" s="376" t="s">
        <v>369</v>
      </c>
      <c r="D16" s="377"/>
      <c r="E16" s="191" t="str">
        <f>BASE_CIS8!F13</f>
        <v>Por favor preencha todas as medidas e controles</v>
      </c>
      <c r="F16" s="192" t="str" cm="1">
        <f t="array" ref="F16">_xlfn.IFNA(_xlfn.IFS(E16&lt;0.295,'TABELAS AUXILIARES'!$O$8,E16 &lt;0.495,'TABELAS AUXILIARES'!$O$9,E16 &lt; 0.695,'TABELAS AUXILIARES'!$O$10,E16 &lt; 0.895,'TABELAS AUXILIARES'!$O$11,E16 &lt;= 1,'TABELAS AUXILIARES'!$O$12,E16=LISTA_GERAL!$A$2," "),"Por favor preencha todas as medidas e controles")</f>
        <v>Por favor preencha todas as medidas e controles</v>
      </c>
    </row>
    <row r="17" spans="2:6" ht="39.9" customHeight="1">
      <c r="B17" s="190">
        <v>3</v>
      </c>
      <c r="C17" s="376" t="s">
        <v>391</v>
      </c>
      <c r="D17" s="377"/>
      <c r="E17" s="191" t="str">
        <f>BASE_CIS8!F14</f>
        <v>Por favor preencha todas as medidas e controles</v>
      </c>
      <c r="F17" s="192" t="str" cm="1">
        <f t="array" ref="F17">_xlfn.IFNA(_xlfn.IFS(E17&lt;0.295,'TABELAS AUXILIARES'!$O$8,E17 &lt;0.495,'TABELAS AUXILIARES'!$O$9,E17 &lt; 0.695,'TABELAS AUXILIARES'!$O$10,E17 &lt; 0.895,'TABELAS AUXILIARES'!$O$11,E17 &lt;= 1,'TABELAS AUXILIARES'!$O$12,E17=LISTA_GERAL!$A$2," "),"Por favor preencha todas as medidas e controles")</f>
        <v>Por favor preencha todas as medidas e controles</v>
      </c>
    </row>
    <row r="18" spans="2:6" ht="39.9" customHeight="1">
      <c r="B18" s="190">
        <v>4</v>
      </c>
      <c r="C18" s="376" t="s">
        <v>432</v>
      </c>
      <c r="D18" s="377"/>
      <c r="E18" s="191" t="str">
        <f>BASE_CIS8!F15</f>
        <v>Por favor preencha todas as medidas e controles</v>
      </c>
      <c r="F18" s="192" t="str" cm="1">
        <f t="array" ref="F18">_xlfn.IFNA(_xlfn.IFS(E18&lt;0.295,'TABELAS AUXILIARES'!$O$8,E18 &lt;0.495,'TABELAS AUXILIARES'!$O$9,E18 &lt; 0.695,'TABELAS AUXILIARES'!$O$10,E18 &lt; 0.895,'TABELAS AUXILIARES'!$O$11,E18 &lt;= 1,'TABELAS AUXILIARES'!$O$12,E18=LISTA_GERAL!$A$2," "),"Por favor preencha todas as medidas e controles")</f>
        <v>Por favor preencha todas as medidas e controles</v>
      </c>
    </row>
    <row r="19" spans="2:6" ht="39.9" customHeight="1">
      <c r="B19" s="190">
        <v>5</v>
      </c>
      <c r="C19" s="376" t="s">
        <v>1154</v>
      </c>
      <c r="D19" s="377"/>
      <c r="E19" s="191" t="str">
        <f>BASE_CIS8!F16</f>
        <v>Por favor preencha todas as medidas e controles</v>
      </c>
      <c r="F19" s="192" t="str" cm="1">
        <f t="array" ref="F19">_xlfn.IFNA(_xlfn.IFS(E19&lt;0.295,'TABELAS AUXILIARES'!$O$8,E19 &lt;0.495,'TABELAS AUXILIARES'!$O$9,E19 &lt; 0.695,'TABELAS AUXILIARES'!$O$10,E19 &lt; 0.895,'TABELAS AUXILIARES'!$O$11,E19 &lt;= 1,'TABELAS AUXILIARES'!$O$12,E19=LISTA_GERAL!$A$2," "),"Por favor preencha todas as medidas e controles")</f>
        <v>Por favor preencha todas as medidas e controles</v>
      </c>
    </row>
    <row r="20" spans="2:6" ht="39.9" customHeight="1">
      <c r="B20" s="190">
        <v>6</v>
      </c>
      <c r="C20" s="376" t="s">
        <v>1155</v>
      </c>
      <c r="D20" s="377"/>
      <c r="E20" s="191" t="str">
        <f>BASE_CIS8!F17</f>
        <v>Por favor preencha todas as medidas e controles</v>
      </c>
      <c r="F20" s="192" t="str" cm="1">
        <f t="array" ref="F20">_xlfn.IFNA(_xlfn.IFS(E20&lt;0.295,'TABELAS AUXILIARES'!$O$8,E20 &lt;0.495,'TABELAS AUXILIARES'!$O$9,E20 &lt; 0.695,'TABELAS AUXILIARES'!$O$10,E20 &lt; 0.895,'TABELAS AUXILIARES'!$O$11,E20 &lt;= 1,'TABELAS AUXILIARES'!$O$12,E20=LISTA_GERAL!$A$2," "),"Por favor preencha todas as medidas e controles")</f>
        <v>Por favor preencha todas as medidas e controles</v>
      </c>
    </row>
    <row r="21" spans="2:6" ht="39.9" customHeight="1">
      <c r="B21" s="190">
        <v>7</v>
      </c>
      <c r="C21" s="376" t="s">
        <v>1156</v>
      </c>
      <c r="D21" s="377"/>
      <c r="E21" s="191" t="str">
        <f>BASE_CIS8!F18</f>
        <v>Por favor preencha todas as medidas e controles</v>
      </c>
      <c r="F21" s="192" t="str" cm="1">
        <f t="array" ref="F21">_xlfn.IFNA(_xlfn.IFS(E21&lt;0.295,'TABELAS AUXILIARES'!$O$8,E21 &lt;0.495,'TABELAS AUXILIARES'!$O$9,E21 &lt; 0.695,'TABELAS AUXILIARES'!$O$10,E21 &lt; 0.895,'TABELAS AUXILIARES'!$O$11,E21 &lt;= 1,'TABELAS AUXILIARES'!$O$12,E21=LISTA_GERAL!$A$2," "),"Por favor preencha todas as medidas e controles")</f>
        <v>Por favor preencha todas as medidas e controles</v>
      </c>
    </row>
    <row r="22" spans="2:6" ht="39.9" customHeight="1">
      <c r="B22" s="190">
        <v>8</v>
      </c>
      <c r="C22" s="376" t="s">
        <v>531</v>
      </c>
      <c r="D22" s="377"/>
      <c r="E22" s="191" t="str">
        <f>BASE_CIS8!F19</f>
        <v>Por favor preencha todas as medidas e controles</v>
      </c>
      <c r="F22" s="192" t="str" cm="1">
        <f t="array" ref="F22">_xlfn.IFNA(_xlfn.IFS(E22&lt;0.295,'TABELAS AUXILIARES'!$O$8,E22 &lt;0.495,'TABELAS AUXILIARES'!$O$9,E22 &lt; 0.695,'TABELAS AUXILIARES'!$O$10,E22 &lt; 0.895,'TABELAS AUXILIARES'!$O$11,E22 &lt;= 1,'TABELAS AUXILIARES'!$O$12,E22=LISTA_GERAL!$A$2," "),"Por favor preencha todas as medidas e controles")</f>
        <v>Por favor preencha todas as medidas e controles</v>
      </c>
    </row>
    <row r="23" spans="2:6" ht="39.9" customHeight="1">
      <c r="B23" s="190">
        <v>9</v>
      </c>
      <c r="C23" s="376" t="s">
        <v>568</v>
      </c>
      <c r="D23" s="377"/>
      <c r="E23" s="191" t="str">
        <f>BASE_CIS8!F20</f>
        <v>Por favor preencha todas as medidas e controles</v>
      </c>
      <c r="F23" s="192" t="str" cm="1">
        <f t="array" ref="F23">_xlfn.IFNA(_xlfn.IFS(E23&lt;0.295,'TABELAS AUXILIARES'!$O$8,E23 &lt;0.495,'TABELAS AUXILIARES'!$O$9,E23 &lt; 0.695,'TABELAS AUXILIARES'!$O$10,E23 &lt; 0.895,'TABELAS AUXILIARES'!$O$11,E23 &lt;= 1,'TABELAS AUXILIARES'!$O$12,E23=LISTA_GERAL!$A$2," "),"Por favor preencha todas as medidas e controles")</f>
        <v>Por favor preencha todas as medidas e controles</v>
      </c>
    </row>
    <row r="24" spans="2:6" ht="39.9" customHeight="1">
      <c r="B24" s="190">
        <v>10</v>
      </c>
      <c r="C24" s="376" t="s">
        <v>590</v>
      </c>
      <c r="D24" s="377"/>
      <c r="E24" s="191" t="str">
        <f>BASE_CIS8!F21</f>
        <v>Por favor preencha todas as medidas e controles</v>
      </c>
      <c r="F24" s="192" t="str" cm="1">
        <f t="array" ref="F24">_xlfn.IFNA(_xlfn.IFS(E24&lt;0.295,'TABELAS AUXILIARES'!$O$8,E24 &lt;0.495,'TABELAS AUXILIARES'!$O$9,E24 &lt; 0.695,'TABELAS AUXILIARES'!$O$10,E24 &lt; 0.895,'TABELAS AUXILIARES'!$O$11,E24 &lt;= 1,'TABELAS AUXILIARES'!$O$12,E24=LISTA_GERAL!$A$2," "),"Por favor preencha todas as medidas e controles")</f>
        <v>Por favor preencha todas as medidas e controles</v>
      </c>
    </row>
    <row r="25" spans="2:6" ht="39.9" customHeight="1">
      <c r="B25" s="190">
        <v>11</v>
      </c>
      <c r="C25" s="376" t="s">
        <v>612</v>
      </c>
      <c r="D25" s="377"/>
      <c r="E25" s="191" t="str">
        <f>BASE_CIS8!F22</f>
        <v>Por favor preencha todas as medidas e controles</v>
      </c>
      <c r="F25" s="192" t="str" cm="1">
        <f t="array" ref="F25">_xlfn.IFNA(_xlfn.IFS(E25&lt;0.295,'TABELAS AUXILIARES'!$O$8,E25 &lt;0.495,'TABELAS AUXILIARES'!$O$9,E25 &lt; 0.695,'TABELAS AUXILIARES'!$O$10,E25 &lt; 0.895,'TABELAS AUXILIARES'!$O$11,E25 &lt;= 1,'TABELAS AUXILIARES'!$O$12,E25=LISTA_GERAL!$A$2," "),"Por favor preencha todas as medidas e controles")</f>
        <v>Por favor preencha todas as medidas e controles</v>
      </c>
    </row>
    <row r="26" spans="2:6" ht="39.9" customHeight="1">
      <c r="B26" s="190">
        <v>12</v>
      </c>
      <c r="C26" s="376" t="s">
        <v>1157</v>
      </c>
      <c r="D26" s="377"/>
      <c r="E26" s="191" t="str">
        <f>BASE_CIS8!F23</f>
        <v>Por favor preencha todas as medidas e controles</v>
      </c>
      <c r="F26" s="192" t="str" cm="1">
        <f t="array" ref="F26">_xlfn.IFNA(_xlfn.IFS(E26&lt;0.295,'TABELAS AUXILIARES'!$O$8,E26 &lt;0.495,'TABELAS AUXILIARES'!$O$9,E26 &lt; 0.695,'TABELAS AUXILIARES'!$O$10,E26 &lt; 0.895,'TABELAS AUXILIARES'!$O$11,E26 &lt;= 1,'TABELAS AUXILIARES'!$O$12,E26=LISTA_GERAL!$A$2," "),"Por favor preencha todas as medidas e controles")</f>
        <v>Por favor preencha todas as medidas e controles</v>
      </c>
    </row>
    <row r="27" spans="2:6" ht="39.9" customHeight="1">
      <c r="B27" s="190">
        <v>13</v>
      </c>
      <c r="C27" s="376" t="s">
        <v>654</v>
      </c>
      <c r="D27" s="377"/>
      <c r="E27" s="191" t="str">
        <f>BASE_CIS8!F24</f>
        <v>Por favor preencha todas as medidas e controles</v>
      </c>
      <c r="F27" s="192" t="str" cm="1">
        <f t="array" ref="F27">_xlfn.IFNA(_xlfn.IFS(E27&lt;0.295,'TABELAS AUXILIARES'!$O$8,E27 &lt;0.495,'TABELAS AUXILIARES'!$O$9,E27 &lt; 0.695,'TABELAS AUXILIARES'!$O$10,E27 &lt; 0.895,'TABELAS AUXILIARES'!$O$11,E27 &lt;= 1,'TABELAS AUXILIARES'!$O$12,E27=LISTA_GERAL!$A$2," "),"Por favor preencha todas as medidas e controles")</f>
        <v>Por favor preencha todas as medidas e controles</v>
      </c>
    </row>
    <row r="28" spans="2:6" ht="45" customHeight="1">
      <c r="B28" s="190">
        <v>14</v>
      </c>
      <c r="C28" s="376" t="s">
        <v>688</v>
      </c>
      <c r="D28" s="377"/>
      <c r="E28" s="191" t="str">
        <f>BASE_CIS8!F25</f>
        <v>Por favor preencha todas as medidas e controles</v>
      </c>
      <c r="F28" s="192" t="str" cm="1">
        <f t="array" ref="F28">_xlfn.IFNA(_xlfn.IFS(E28&lt;0.295,'TABELAS AUXILIARES'!$O$8,E28 &lt;0.495,'TABELAS AUXILIARES'!$O$9,E28 &lt; 0.695,'TABELAS AUXILIARES'!$O$10,E28 &lt; 0.895,'TABELAS AUXILIARES'!$O$11,E28 &lt;= 1,'TABELAS AUXILIARES'!$O$12,E28=LISTA_GERAL!$A$2," "),"Por favor preencha todas as medidas e controles")</f>
        <v>Por favor preencha todas as medidas e controles</v>
      </c>
    </row>
    <row r="29" spans="2:6" ht="39.9" customHeight="1">
      <c r="B29" s="190">
        <v>15</v>
      </c>
      <c r="C29" s="376" t="s">
        <v>716</v>
      </c>
      <c r="D29" s="377"/>
      <c r="E29" s="191" t="str">
        <f>BASE_CIS8!F26</f>
        <v>Por favor preencha todas as medidas e controles</v>
      </c>
      <c r="F29" s="192" t="str" cm="1">
        <f t="array" ref="F29">_xlfn.IFNA(_xlfn.IFS(E29&lt;0.295,'TABELAS AUXILIARES'!$O$8,E29 &lt;0.495,'TABELAS AUXILIARES'!$O$9,E29 &lt; 0.695,'TABELAS AUXILIARES'!$O$10,E29 &lt; 0.895,'TABELAS AUXILIARES'!$O$11,E29 &lt;= 1,'TABELAS AUXILIARES'!$O$12,E29=LISTA_GERAL!$A$2," "),"Por favor preencha todas as medidas e controles")</f>
        <v>Por favor preencha todas as medidas e controles</v>
      </c>
    </row>
    <row r="30" spans="2:6" ht="39.9" customHeight="1">
      <c r="B30" s="190">
        <v>16</v>
      </c>
      <c r="C30" s="376" t="s">
        <v>738</v>
      </c>
      <c r="D30" s="377"/>
      <c r="E30" s="191" t="str">
        <f>BASE_CIS8!F27</f>
        <v>Por favor preencha todas as medidas e controles</v>
      </c>
      <c r="F30" s="192" t="str" cm="1">
        <f t="array" ref="F30">_xlfn.IFNA(_xlfn.IFS(E30&lt;0.295,'TABELAS AUXILIARES'!$O$8,E30 &lt;0.495,'TABELAS AUXILIARES'!$O$9,E30 &lt; 0.695,'TABELAS AUXILIARES'!$O$10,E30 &lt; 0.895,'TABELAS AUXILIARES'!$O$11,E30 &lt;= 1,'TABELAS AUXILIARES'!$O$12,E30=LISTA_GERAL!$A$2," "),"Por favor preencha todas as medidas e controles")</f>
        <v>Por favor preencha todas as medidas e controles</v>
      </c>
    </row>
    <row r="31" spans="2:6" ht="39.9" customHeight="1">
      <c r="B31" s="190">
        <v>17</v>
      </c>
      <c r="C31" s="376" t="s">
        <v>781</v>
      </c>
      <c r="D31" s="377"/>
      <c r="E31" s="191" t="str">
        <f>BASE_CIS8!F28</f>
        <v>Por favor preencha todas as medidas e controles</v>
      </c>
      <c r="F31" s="192" t="str" cm="1">
        <f t="array" ref="F31">_xlfn.IFNA(_xlfn.IFS(E31&lt;0.295,'TABELAS AUXILIARES'!$O$8,E31 &lt;0.495,'TABELAS AUXILIARES'!$O$9,E31 &lt; 0.695,'TABELAS AUXILIARES'!$O$10,E31 &lt; 0.895,'TABELAS AUXILIARES'!$O$11,E31 &lt;= 1,'TABELAS AUXILIARES'!$O$12,E31=LISTA_GERAL!$A$2," "),"Por favor preencha todas as medidas e controles")</f>
        <v>Por favor preencha todas as medidas e controles</v>
      </c>
    </row>
    <row r="32" spans="2:6" ht="39.9" customHeight="1">
      <c r="B32" s="190">
        <v>18</v>
      </c>
      <c r="C32" s="376" t="s">
        <v>808</v>
      </c>
      <c r="D32" s="377"/>
      <c r="E32" s="191" t="str">
        <f>BASE_CIS8!F29</f>
        <v>Por favor preencha todas as medidas e controles</v>
      </c>
      <c r="F32" s="192" t="str" cm="1">
        <f t="array" ref="F32">_xlfn.IFNA(_xlfn.IFS(E32&lt;0.295,'TABELAS AUXILIARES'!$O$8,E32 &lt;0.495,'TABELAS AUXILIARES'!$O$9,E32 &lt; 0.695,'TABELAS AUXILIARES'!$O$10,E32 &lt; 0.895,'TABELAS AUXILIARES'!$O$11,E32 &lt;= 1,'TABELAS AUXILIARES'!$O$12,E32=LISTA_GERAL!$A$2," "),"Por favor preencha todas as medidas e controles")</f>
        <v>Por favor preencha todas as medidas e controles</v>
      </c>
    </row>
    <row r="33" spans="2:6">
      <c r="B33" s="185"/>
      <c r="C33" s="193"/>
      <c r="D33" s="193"/>
      <c r="E33" s="193"/>
      <c r="F33" s="194"/>
    </row>
    <row r="34" spans="2:6" ht="45.6" customHeight="1">
      <c r="B34" s="288" t="s">
        <v>1158</v>
      </c>
      <c r="C34" s="380" t="str">
        <f>BASE_CIS8!E34</f>
        <v>0,00 (Por favor preencha todas as medidas e controles)</v>
      </c>
      <c r="D34" s="381"/>
      <c r="E34" s="381"/>
      <c r="F34" s="275" t="str">
        <f>BASE_CIS8!G34</f>
        <v>Por favor preencha todos os campos</v>
      </c>
    </row>
    <row r="35" spans="2:6" ht="12" customHeight="1">
      <c r="B35" s="185"/>
      <c r="C35" s="193"/>
      <c r="D35" s="193"/>
      <c r="E35" s="193"/>
      <c r="F35" s="194"/>
    </row>
    <row r="36" spans="2:6" ht="39.9" customHeight="1">
      <c r="B36" s="190">
        <v>19</v>
      </c>
      <c r="C36" s="376" t="s">
        <v>1159</v>
      </c>
      <c r="D36" s="377"/>
      <c r="E36" s="191" t="str">
        <f>BASE_CIS8!F36</f>
        <v>Por favor preencha todas as medidas e controles</v>
      </c>
      <c r="F36" s="192" t="str" cm="1">
        <f t="array" ref="F36">_xlfn.IFNA(_xlfn.IFS(E36&lt;0.295,'TABELAS AUXILIARES'!$O$8,E36 &lt;0.495,'TABELAS AUXILIARES'!$O$9,E36 &lt; 0.695,'TABELAS AUXILIARES'!$O$10,E36 &lt; 0.895,'TABELAS AUXILIARES'!$O$11,E36 &lt;= 1,'TABELAS AUXILIARES'!$O$12,E36=LISTA_GERAL!$A$2," "),"Por favor preencha todas as medidas e controles")</f>
        <v>Por favor preencha todas as medidas e controles</v>
      </c>
    </row>
    <row r="37" spans="2:6" ht="39.9" customHeight="1">
      <c r="B37" s="190">
        <v>20</v>
      </c>
      <c r="C37" s="376" t="s">
        <v>1160</v>
      </c>
      <c r="D37" s="377"/>
      <c r="E37" s="191" t="str">
        <f>BASE_CIS8!F37</f>
        <v>Por favor preencha todas as medidas e controles</v>
      </c>
      <c r="F37" s="192" t="str" cm="1">
        <f t="array" ref="F37">_xlfn.IFNA(_xlfn.IFS(E37&lt;0.295,'TABELAS AUXILIARES'!$O$8,E37 &lt;0.495,'TABELAS AUXILIARES'!$O$9,E37 &lt; 0.695,'TABELAS AUXILIARES'!$O$10,E37 &lt; 0.895,'TABELAS AUXILIARES'!$O$11,E37 &lt;= 1,'TABELAS AUXILIARES'!$O$12,E37=LISTA_GERAL!$A$2," "),"Por favor preencha todas as medidas e controles")</f>
        <v>Por favor preencha todas as medidas e controles</v>
      </c>
    </row>
    <row r="38" spans="2:6" ht="39.9" customHeight="1">
      <c r="B38" s="190">
        <v>21</v>
      </c>
      <c r="C38" s="376" t="s">
        <v>1161</v>
      </c>
      <c r="D38" s="377"/>
      <c r="E38" s="191" t="str">
        <f>BASE_CIS8!F38</f>
        <v>Por favor preencha todas as medidas e controles</v>
      </c>
      <c r="F38" s="192" t="str" cm="1">
        <f t="array" ref="F38">_xlfn.IFNA(_xlfn.IFS(E38&lt;0.295,'TABELAS AUXILIARES'!$O$8,E38 &lt;0.495,'TABELAS AUXILIARES'!$O$9,E38 &lt; 0.695,'TABELAS AUXILIARES'!$O$10,E38 &lt; 0.895,'TABELAS AUXILIARES'!$O$11,E38 &lt;= 1,'TABELAS AUXILIARES'!$O$12,E38=LISTA_GERAL!$A$2," "),"Por favor preencha todas as medidas e controles")</f>
        <v>Por favor preencha todas as medidas e controles</v>
      </c>
    </row>
    <row r="39" spans="2:6" ht="39.9" customHeight="1">
      <c r="B39" s="190">
        <v>22</v>
      </c>
      <c r="C39" s="376" t="s">
        <v>1162</v>
      </c>
      <c r="D39" s="377"/>
      <c r="E39" s="191" t="str">
        <f>BASE_CIS8!F39</f>
        <v>Por favor preencha todas as medidas e controles</v>
      </c>
      <c r="F39" s="192" t="str" cm="1">
        <f t="array" ref="F39">_xlfn.IFNA(_xlfn.IFS(E39&lt;0.295,'TABELAS AUXILIARES'!$O$8,E39 &lt;0.495,'TABELAS AUXILIARES'!$O$9,E39 &lt; 0.695,'TABELAS AUXILIARES'!$O$10,E39 &lt; 0.895,'TABELAS AUXILIARES'!$O$11,E39 &lt;= 1,'TABELAS AUXILIARES'!$O$12,E39=LISTA_GERAL!$A$2," "),"Por favor preencha todas as medidas e controles")</f>
        <v>Por favor preencha todas as medidas e controles</v>
      </c>
    </row>
    <row r="40" spans="2:6" ht="39.9" customHeight="1">
      <c r="B40" s="190">
        <v>23</v>
      </c>
      <c r="C40" s="376" t="s">
        <v>1163</v>
      </c>
      <c r="D40" s="377"/>
      <c r="E40" s="191" t="str">
        <f>BASE_CIS8!F40</f>
        <v>Por favor preencha todas as medidas e controles</v>
      </c>
      <c r="F40" s="192" t="str" cm="1">
        <f t="array" ref="F40">_xlfn.IFNA(_xlfn.IFS(E40&lt;0.295,'TABELAS AUXILIARES'!$O$8,E40 &lt;0.495,'TABELAS AUXILIARES'!$O$9,E40 &lt; 0.695,'TABELAS AUXILIARES'!$O$10,E40 &lt; 0.895,'TABELAS AUXILIARES'!$O$11,E40 &lt;= 1,'TABELAS AUXILIARES'!$O$12,E40=LISTA_GERAL!$A$2," "),"Por favor preencha todas as medidas e controles")</f>
        <v>Por favor preencha todas as medidas e controles</v>
      </c>
    </row>
    <row r="41" spans="2:6" ht="39.9" customHeight="1">
      <c r="B41" s="190">
        <v>24</v>
      </c>
      <c r="C41" s="378" t="s">
        <v>946</v>
      </c>
      <c r="D41" s="379"/>
      <c r="E41" s="191" t="str">
        <f>BASE_CIS8!F41</f>
        <v>Por favor preencha todas as medidas e controles</v>
      </c>
      <c r="F41" s="192" t="str" cm="1">
        <f t="array" ref="F41">_xlfn.IFNA(_xlfn.IFS(E41&lt;0.295,'TABELAS AUXILIARES'!$O$8,E41 &lt;0.495,'TABELAS AUXILIARES'!$O$9,E41 &lt; 0.695,'TABELAS AUXILIARES'!$O$10,E41 &lt; 0.895,'TABELAS AUXILIARES'!$O$11,E41 &lt;= 1,'TABELAS AUXILIARES'!$O$12,E41=LISTA_GERAL!$A$2," "),"Por favor preencha todas as medidas e controles")</f>
        <v>Por favor preencha todas as medidas e controles</v>
      </c>
    </row>
    <row r="42" spans="2:6" ht="39.9" customHeight="1">
      <c r="B42" s="190">
        <v>25</v>
      </c>
      <c r="C42" s="376" t="s">
        <v>1164</v>
      </c>
      <c r="D42" s="377"/>
      <c r="E42" s="191" t="str">
        <f>BASE_CIS8!F42</f>
        <v>Por favor preencha todas as medidas e controles</v>
      </c>
      <c r="F42" s="192" t="str" cm="1">
        <f t="array" ref="F42">_xlfn.IFNA(_xlfn.IFS(E42&lt;0.295,'TABELAS AUXILIARES'!$O$8,E42 &lt;0.495,'TABELAS AUXILIARES'!$O$9,E42 &lt; 0.695,'TABELAS AUXILIARES'!$O$10,E42 &lt; 0.895,'TABELAS AUXILIARES'!$O$11,E42 &lt;= 1,'TABELAS AUXILIARES'!$O$12,E42=LISTA_GERAL!$A$2," "),"Por favor preencha todas as medidas e controles")</f>
        <v>Por favor preencha todas as medidas e controles</v>
      </c>
    </row>
    <row r="43" spans="2:6" ht="39.9" customHeight="1">
      <c r="B43" s="190">
        <v>26</v>
      </c>
      <c r="C43" s="376" t="s">
        <v>1165</v>
      </c>
      <c r="D43" s="377"/>
      <c r="E43" s="191" t="str">
        <f>BASE_CIS8!F43</f>
        <v>Por favor preencha todas as medidas e controles</v>
      </c>
      <c r="F43" s="192" t="str" cm="1">
        <f t="array" ref="F43">_xlfn.IFNA(_xlfn.IFS(E43&lt;0.295,'TABELAS AUXILIARES'!$O$8,E43 &lt;0.495,'TABELAS AUXILIARES'!$O$9,E43 &lt; 0.695,'TABELAS AUXILIARES'!$O$10,E43 &lt; 0.895,'TABELAS AUXILIARES'!$O$11,E43 &lt;= 1,'TABELAS AUXILIARES'!$O$12,E43=LISTA_GERAL!$A$2," "),"Por favor preencha todas as medidas e controles")</f>
        <v>Por favor preencha todas as medidas e controles</v>
      </c>
    </row>
    <row r="44" spans="2:6" ht="45.6" customHeight="1">
      <c r="B44" s="190">
        <v>27</v>
      </c>
      <c r="C44" s="376" t="s">
        <v>1166</v>
      </c>
      <c r="D44" s="377"/>
      <c r="E44" s="191" t="str">
        <f>BASE_CIS8!F44</f>
        <v>Por favor preencha todas as medidas e controles</v>
      </c>
      <c r="F44" s="192" t="str" cm="1">
        <f t="array" ref="F44">_xlfn.IFNA(_xlfn.IFS(E44&lt;0.295,'TABELAS AUXILIARES'!$O$8,E44 &lt;0.495,'TABELAS AUXILIARES'!$O$9,E44 &lt; 0.695,'TABELAS AUXILIARES'!$O$10,E44 &lt; 0.895,'TABELAS AUXILIARES'!$O$11,E44 &lt;= 1,'TABELAS AUXILIARES'!$O$12,E44=LISTA_GERAL!$A$2," "),"Por favor preencha todas as medidas e controles")</f>
        <v>Por favor preencha todas as medidas e controles</v>
      </c>
    </row>
    <row r="45" spans="2:6" ht="39.9" customHeight="1">
      <c r="B45" s="190">
        <v>28</v>
      </c>
      <c r="C45" s="376" t="s">
        <v>1167</v>
      </c>
      <c r="D45" s="377"/>
      <c r="E45" s="191" t="str">
        <f>BASE_CIS8!F45</f>
        <v>Por favor preencha todas as medidas e controles</v>
      </c>
      <c r="F45" s="192" t="str" cm="1">
        <f t="array" ref="F45">_xlfn.IFNA(_xlfn.IFS(E45&lt;0.295,'TABELAS AUXILIARES'!$O$8,E45 &lt;0.495,'TABELAS AUXILIARES'!$O$9,E45 &lt; 0.695,'TABELAS AUXILIARES'!$O$10,E45 &lt; 0.895,'TABELAS AUXILIARES'!$O$11,E45 &lt;= 1,'TABELAS AUXILIARES'!$O$12,E45=LISTA_GERAL!$A$2," "),"Por favor preencha todas as medidas e controles")</f>
        <v>Por favor preencha todas as medidas e controles</v>
      </c>
    </row>
    <row r="46" spans="2:6" ht="39.9" customHeight="1">
      <c r="B46" s="190">
        <v>29</v>
      </c>
      <c r="C46" s="376" t="s">
        <v>1168</v>
      </c>
      <c r="D46" s="377"/>
      <c r="E46" s="191" t="str">
        <f>BASE_CIS8!F46</f>
        <v>Por favor preencha todas as medidas e controles</v>
      </c>
      <c r="F46" s="192" t="str" cm="1">
        <f t="array" ref="F46">_xlfn.IFNA(_xlfn.IFS(E46&lt;0.295,'TABELAS AUXILIARES'!$O$8,E46 &lt;0.495,'TABELAS AUXILIARES'!$O$9,E46 &lt; 0.695,'TABELAS AUXILIARES'!$O$10,E46 &lt; 0.895,'TABELAS AUXILIARES'!$O$11,E46 &lt;= 1,'TABELAS AUXILIARES'!$O$12,E46=LISTA_GERAL!$A$2," "),"Por favor preencha todas as medidas e controles")</f>
        <v>Por favor preencha todas as medidas e controles</v>
      </c>
    </row>
    <row r="47" spans="2:6" ht="39.9" customHeight="1">
      <c r="B47" s="190">
        <v>30</v>
      </c>
      <c r="C47" s="376" t="s">
        <v>1169</v>
      </c>
      <c r="D47" s="377"/>
      <c r="E47" s="191" t="str">
        <f>BASE_CIS8!F47</f>
        <v>Por favor preencha todas as medidas e controles</v>
      </c>
      <c r="F47" s="192" t="str" cm="1">
        <f t="array" ref="F47">_xlfn.IFNA(_xlfn.IFS(E47&lt;0.295,'TABELAS AUXILIARES'!$O$8,E47 &lt;0.495,'TABELAS AUXILIARES'!$O$9,E47 &lt; 0.695,'TABELAS AUXILIARES'!$O$10,E47 &lt; 0.895,'TABELAS AUXILIARES'!$O$11,E47 &lt;= 1,'TABELAS AUXILIARES'!$O$12,E47=LISTA_GERAL!$A$2," "),"Por favor preencha todas as medidas e controles")</f>
        <v>Por favor preencha todas as medidas e controles</v>
      </c>
    </row>
    <row r="48" spans="2:6" ht="39.9" customHeight="1">
      <c r="B48" s="190">
        <v>31</v>
      </c>
      <c r="C48" s="374" t="s">
        <v>1170</v>
      </c>
      <c r="D48" s="375"/>
      <c r="E48" s="191" t="str">
        <f>BASE_CIS8!F48</f>
        <v>Por favor preencha todas as medidas e controles</v>
      </c>
      <c r="F48" s="192" t="str" cm="1">
        <f t="array" ref="F48">_xlfn.IFNA(_xlfn.IFS(E48&lt;0.295,'TABELAS AUXILIARES'!$O$8,E48 &lt;0.495,'TABELAS AUXILIARES'!$O$9,E48 &lt; 0.695,'TABELAS AUXILIARES'!$O$10,E48 &lt; 0.895,'TABELAS AUXILIARES'!$O$11,E48 &lt;= 1,'TABELAS AUXILIARES'!$O$12,E48=LISTA_GERAL!$A$2," "),"Por favor preencha todas as medidas e controles")</f>
        <v>Por favor preencha todas as medidas e controles</v>
      </c>
    </row>
  </sheetData>
  <sheetProtection algorithmName="SHA-512" hashValue="gBeQ+zuSPlApiRaOIKGTtGSj4B0dMDZ7igN8UDCheJ6nxsg8vrwQynBs1xGf/QeFlvpjOn9M06xcpoYfgYU36w==" saltValue="wa8uQzdnd/6pz413aBQPOw==" spinCount="100000" sheet="1" objects="1" scenarios="1"/>
  <mergeCells count="36">
    <mergeCell ref="C22:D22"/>
    <mergeCell ref="C9:D9"/>
    <mergeCell ref="C10:D10"/>
    <mergeCell ref="C12:E12"/>
    <mergeCell ref="C14:D14"/>
    <mergeCell ref="C15:D15"/>
    <mergeCell ref="C16:D16"/>
    <mergeCell ref="C17:D17"/>
    <mergeCell ref="C18:D18"/>
    <mergeCell ref="C19:D19"/>
    <mergeCell ref="C20:D20"/>
    <mergeCell ref="C21:D21"/>
    <mergeCell ref="C36:D36"/>
    <mergeCell ref="C23:D23"/>
    <mergeCell ref="C24:D24"/>
    <mergeCell ref="C25:D25"/>
    <mergeCell ref="C26:D26"/>
    <mergeCell ref="C27:D27"/>
    <mergeCell ref="C28:D28"/>
    <mergeCell ref="C29:D29"/>
    <mergeCell ref="C30:D30"/>
    <mergeCell ref="C31:D31"/>
    <mergeCell ref="C32:D32"/>
    <mergeCell ref="C34:E34"/>
    <mergeCell ref="C48:D48"/>
    <mergeCell ref="C37:D37"/>
    <mergeCell ref="C38:D38"/>
    <mergeCell ref="C39:D39"/>
    <mergeCell ref="C40:D40"/>
    <mergeCell ref="C41:D41"/>
    <mergeCell ref="C42:D42"/>
    <mergeCell ref="C43:D43"/>
    <mergeCell ref="C44:D44"/>
    <mergeCell ref="C45:D45"/>
    <mergeCell ref="C46:D46"/>
    <mergeCell ref="C47:D47"/>
  </mergeCells>
  <pageMargins left="0.511811024" right="0.511811024" top="0.78740157499999996" bottom="0.78740157499999996" header="0.31496062000000002" footer="0.31496062000000002"/>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ED4231-EC37-496F-9A59-3EF35B48162C}">
  <sheetPr codeName="Sheet12" filterMode="1"/>
  <dimension ref="A1:AV12736"/>
  <sheetViews>
    <sheetView showGridLines="0" tabSelected="1" zoomScale="40" zoomScaleNormal="40" workbookViewId="0">
      <pane ySplit="6" topLeftCell="A7" activePane="bottomLeft" state="frozen"/>
      <selection pane="bottomLeft"/>
    </sheetView>
  </sheetViews>
  <sheetFormatPr defaultColWidth="0" defaultRowHeight="14.4" customHeight="1" zeroHeight="1"/>
  <cols>
    <col min="1" max="1" width="2.44140625" style="22" customWidth="1"/>
    <col min="2" max="2" width="17.109375" style="22" customWidth="1"/>
    <col min="3" max="3" width="27.88671875" style="124" customWidth="1"/>
    <col min="4" max="4" width="101.44140625" style="22" customWidth="1"/>
    <col min="5" max="5" width="50.44140625" style="22" customWidth="1"/>
    <col min="6" max="6" width="65.44140625" style="22" customWidth="1"/>
    <col min="7" max="7" width="54.33203125" style="105" customWidth="1"/>
    <col min="8" max="8" width="57.33203125" style="22" customWidth="1"/>
    <col min="9" max="9" width="58" style="22" customWidth="1"/>
    <col min="10" max="10" width="31.44140625" style="22" customWidth="1"/>
    <col min="11" max="11" width="31.33203125" style="22" customWidth="1"/>
    <col min="12" max="12" width="32.33203125" style="22" customWidth="1"/>
    <col min="13" max="13" width="33.44140625" style="22" customWidth="1"/>
    <col min="14" max="14" width="1" style="22" customWidth="1"/>
    <col min="15" max="15" width="33.5546875" style="22" customWidth="1"/>
    <col min="16" max="16" width="40" style="108" hidden="1" customWidth="1"/>
    <col min="17" max="17" width="26.44140625" style="108" hidden="1" customWidth="1"/>
    <col min="18" max="18" width="48.33203125" style="108" hidden="1" customWidth="1"/>
    <col min="19" max="19" width="33.5546875" style="22" customWidth="1"/>
    <col min="20" max="48" width="12.44140625" style="2" customWidth="1"/>
    <col min="49" max="16384" width="12.44140625" style="2" hidden="1"/>
  </cols>
  <sheetData>
    <row r="1" spans="1:19" ht="63" customHeight="1">
      <c r="A1" s="105"/>
      <c r="B1" s="1"/>
      <c r="C1" s="105"/>
      <c r="D1" s="105"/>
      <c r="E1" s="105"/>
      <c r="F1" s="105"/>
      <c r="H1" s="105"/>
      <c r="I1" s="105"/>
      <c r="J1" s="105"/>
      <c r="K1" s="105"/>
      <c r="L1" s="1"/>
      <c r="M1" s="105"/>
      <c r="N1" s="105"/>
      <c r="O1" s="105"/>
      <c r="P1" s="106"/>
      <c r="Q1" s="107"/>
      <c r="R1" s="106"/>
      <c r="S1" s="105"/>
    </row>
    <row r="2" spans="1:19" ht="136.5" customHeight="1">
      <c r="B2" s="2"/>
      <c r="C2" s="22"/>
      <c r="G2" s="22"/>
      <c r="L2" s="2"/>
      <c r="Q2" s="109"/>
    </row>
    <row r="3" spans="1:19" ht="19.95" customHeight="1">
      <c r="B3" s="2"/>
      <c r="C3" s="22"/>
      <c r="G3" s="22"/>
      <c r="L3" s="2"/>
    </row>
    <row r="4" spans="1:19" ht="9" customHeight="1">
      <c r="B4" s="2"/>
      <c r="C4" s="22"/>
      <c r="G4" s="22"/>
      <c r="L4" s="2"/>
      <c r="Q4" s="109"/>
    </row>
    <row r="5" spans="1:19" ht="83.4" customHeight="1">
      <c r="B5" s="315"/>
      <c r="C5" s="315" t="s">
        <v>1171</v>
      </c>
      <c r="D5" s="316">
        <f>COUNTA(C7:C1048576)</f>
        <v>310</v>
      </c>
      <c r="E5" s="317" t="s">
        <v>1172</v>
      </c>
      <c r="F5" s="318">
        <f>COUNTIF(P:P,1)</f>
        <v>178</v>
      </c>
      <c r="G5" s="319"/>
      <c r="H5" s="2"/>
      <c r="I5" s="2"/>
      <c r="J5" s="2"/>
      <c r="K5" s="2"/>
      <c r="L5" s="2"/>
      <c r="M5" s="2"/>
      <c r="N5" s="2"/>
      <c r="O5" s="2"/>
      <c r="Q5" s="109"/>
    </row>
    <row r="6" spans="1:19" ht="82.2" customHeight="1">
      <c r="B6" s="320" t="s">
        <v>1173</v>
      </c>
      <c r="C6" s="110" t="s">
        <v>314</v>
      </c>
      <c r="D6" s="110" t="s">
        <v>315</v>
      </c>
      <c r="E6" s="110" t="s">
        <v>1174</v>
      </c>
      <c r="F6" s="290" t="s">
        <v>1175</v>
      </c>
      <c r="G6" s="290" t="s">
        <v>1176</v>
      </c>
      <c r="H6" s="290" t="s">
        <v>291</v>
      </c>
      <c r="I6" s="290" t="s">
        <v>1177</v>
      </c>
      <c r="J6" s="290" t="s">
        <v>1178</v>
      </c>
      <c r="K6" s="290" t="s">
        <v>1179</v>
      </c>
      <c r="L6" s="290" t="s">
        <v>1180</v>
      </c>
      <c r="M6" s="290" t="s">
        <v>1181</v>
      </c>
      <c r="N6" s="290" t="s">
        <v>1182</v>
      </c>
      <c r="O6" s="320" t="s">
        <v>1183</v>
      </c>
      <c r="P6" s="125" t="s">
        <v>1184</v>
      </c>
      <c r="Q6" s="125" t="s">
        <v>1185</v>
      </c>
      <c r="R6" s="125" t="s">
        <v>1186</v>
      </c>
    </row>
    <row r="7" spans="1:19" s="121" customFormat="1" ht="150" customHeight="1">
      <c r="A7" s="111"/>
      <c r="B7" s="321">
        <v>1</v>
      </c>
      <c r="C7" s="112" t="s">
        <v>318</v>
      </c>
      <c r="D7" s="113" t="s">
        <v>319</v>
      </c>
      <c r="E7" s="114" t="str">
        <f>FORM2.2!E12</f>
        <v>Selecione a Opção</v>
      </c>
      <c r="F7" s="323"/>
      <c r="G7" s="324"/>
      <c r="H7" s="325" t="str">
        <f>IF(G7="","Selecionar Responsável",_xlfn.XLOOKUP(G7,FORM1!$B$22:$B$1100,FORM1!$C$22:$C$1100,"",1))</f>
        <v>Selecionar Responsável</v>
      </c>
      <c r="I7" s="326"/>
      <c r="J7" s="327"/>
      <c r="K7" s="327"/>
      <c r="L7" s="322" t="str">
        <f t="shared" ref="L7:L70" ca="1" si="0">IF(J7&gt;K7,"Datas inválidas",IF(M7="Finalizado","Concluído",IF(J7&gt;TODAY(),"Não iniciado",_xlfn.IFS(J7=TODAY(),"Em andamento",TODAY()&gt;K7,"Atrasado",AND(TODAY()&gt;J7,TODAY()&lt;=K7),"Em andamento"))))</f>
        <v>Atrasado</v>
      </c>
      <c r="M7" s="115" t="str">
        <f>IF(E7="Sim","Finalizado","Não Finalizado")</f>
        <v>Não Finalizado</v>
      </c>
      <c r="N7" s="116"/>
      <c r="O7" s="117" t="s">
        <v>1188</v>
      </c>
      <c r="P7" s="118">
        <f t="shared" ref="P7:P70" si="1">IF(O7="Sim",1,0)</f>
        <v>1</v>
      </c>
      <c r="Q7" s="119">
        <f t="shared" ref="Q7:Q70" si="2">IF(N7=E7,0,1)</f>
        <v>1</v>
      </c>
      <c r="R7" s="120">
        <f>IF(Table26[[#This Row],[Status Medida]]="Finalizado",IF(Table26[[#This Row],[Prioridade2]]=1,1,0),0)</f>
        <v>0</v>
      </c>
    </row>
    <row r="8" spans="1:19" s="121" customFormat="1" ht="150" customHeight="1">
      <c r="A8" s="111"/>
      <c r="B8" s="321">
        <v>1</v>
      </c>
      <c r="C8" s="112" t="s">
        <v>321</v>
      </c>
      <c r="D8" s="113" t="s">
        <v>322</v>
      </c>
      <c r="E8" s="114" t="str">
        <f>FORM2.2!E13</f>
        <v>Selecione a Opção</v>
      </c>
      <c r="F8" s="323"/>
      <c r="G8" s="324"/>
      <c r="H8" s="325" t="str">
        <f>IF(G8="","Selecionar Responsável",_xlfn.XLOOKUP(G8,FORM1!$B$22:$B$1100,FORM1!$C$22:$C$1100,"",1))</f>
        <v>Selecionar Responsável</v>
      </c>
      <c r="I8" s="326"/>
      <c r="J8" s="327"/>
      <c r="K8" s="327"/>
      <c r="L8" s="322" t="str">
        <f t="shared" ca="1" si="0"/>
        <v>Atrasado</v>
      </c>
      <c r="M8" s="115" t="str">
        <f>IF(E8="Sim","Finalizado","Não Finalizado")</f>
        <v>Não Finalizado</v>
      </c>
      <c r="N8" s="116"/>
      <c r="O8" s="117" t="s">
        <v>1188</v>
      </c>
      <c r="P8" s="122">
        <f t="shared" si="1"/>
        <v>1</v>
      </c>
      <c r="Q8" s="123">
        <f t="shared" si="2"/>
        <v>1</v>
      </c>
      <c r="R8" s="120">
        <f>IF(Table26[[#This Row],[Status Medida]]="Finalizado",IF(Table26[[#This Row],[Prioridade2]]=1,1,0),0)</f>
        <v>0</v>
      </c>
    </row>
    <row r="9" spans="1:19" s="121" customFormat="1" ht="150" customHeight="1">
      <c r="A9" s="111"/>
      <c r="B9" s="321">
        <v>1</v>
      </c>
      <c r="C9" s="112" t="s">
        <v>324</v>
      </c>
      <c r="D9" s="113" t="s">
        <v>325</v>
      </c>
      <c r="E9" s="114" t="str">
        <f>FORM2.2!E14</f>
        <v>Selecione a Opção</v>
      </c>
      <c r="F9" s="323"/>
      <c r="G9" s="324"/>
      <c r="H9" s="325" t="str">
        <f>IF(G9="","Selecionar Responsável",_xlfn.XLOOKUP(G9,FORM1!$B$22:$B$1100,FORM1!$C$22:$C$1100,"",1))</f>
        <v>Selecionar Responsável</v>
      </c>
      <c r="I9" s="326"/>
      <c r="J9" s="327"/>
      <c r="K9" s="327"/>
      <c r="L9" s="322" t="str">
        <f t="shared" ca="1" si="0"/>
        <v>Atrasado</v>
      </c>
      <c r="M9" s="115" t="str">
        <f t="shared" ref="M9:M13" si="3">IF(E9="Sim","Finalizado","Não Finalizado")</f>
        <v>Não Finalizado</v>
      </c>
      <c r="N9" s="116"/>
      <c r="O9" s="117" t="s">
        <v>1188</v>
      </c>
      <c r="P9" s="122">
        <f t="shared" si="1"/>
        <v>1</v>
      </c>
      <c r="Q9" s="123">
        <f t="shared" si="2"/>
        <v>1</v>
      </c>
      <c r="R9" s="120">
        <f>IF(Table26[[#This Row],[Status Medida]]="Finalizado",IF(Table26[[#This Row],[Prioridade2]]=1,1,0),0)</f>
        <v>0</v>
      </c>
    </row>
    <row r="10" spans="1:19" s="121" customFormat="1" ht="150" customHeight="1">
      <c r="A10" s="111"/>
      <c r="B10" s="321">
        <v>1</v>
      </c>
      <c r="C10" s="112" t="s">
        <v>327</v>
      </c>
      <c r="D10" s="113" t="s">
        <v>328</v>
      </c>
      <c r="E10" s="114" t="str">
        <f>FORM2.2!E15</f>
        <v>Selecione a Opção</v>
      </c>
      <c r="F10" s="323"/>
      <c r="G10" s="324"/>
      <c r="H10" s="325" t="str">
        <f>IF(G10="","Selecionar Responsável",_xlfn.XLOOKUP(G10,FORM1!$B$22:$B$1100,FORM1!$C$22:$C$1100,"",1))</f>
        <v>Selecionar Responsável</v>
      </c>
      <c r="I10" s="326"/>
      <c r="J10" s="327"/>
      <c r="K10" s="327"/>
      <c r="L10" s="322" t="str">
        <f t="shared" ca="1" si="0"/>
        <v>Atrasado</v>
      </c>
      <c r="M10" s="115" t="str">
        <f t="shared" si="3"/>
        <v>Não Finalizado</v>
      </c>
      <c r="N10" s="116"/>
      <c r="O10" s="117" t="s">
        <v>1188</v>
      </c>
      <c r="P10" s="122">
        <f t="shared" si="1"/>
        <v>1</v>
      </c>
      <c r="Q10" s="123">
        <f t="shared" si="2"/>
        <v>1</v>
      </c>
      <c r="R10" s="120">
        <f>IF(Table26[[#This Row],[Status Medida]]="Finalizado",IF(Table26[[#This Row],[Prioridade2]]=1,1,0),0)</f>
        <v>0</v>
      </c>
    </row>
    <row r="11" spans="1:19" s="121" customFormat="1" ht="150" customHeight="1">
      <c r="A11" s="111"/>
      <c r="B11" s="321">
        <v>1</v>
      </c>
      <c r="C11" s="112" t="s">
        <v>330</v>
      </c>
      <c r="D11" s="113" t="s">
        <v>331</v>
      </c>
      <c r="E11" s="114" t="str">
        <f>FORM2.2!E16</f>
        <v>Selecione a Opção</v>
      </c>
      <c r="F11" s="323"/>
      <c r="G11" s="324"/>
      <c r="H11" s="325" t="str">
        <f>IF(G11="","Selecionar Responsável",_xlfn.XLOOKUP(G11,FORM1!$B$22:$B$1100,FORM1!$C$22:$C$1100,"",1))</f>
        <v>Selecionar Responsável</v>
      </c>
      <c r="I11" s="326"/>
      <c r="J11" s="327"/>
      <c r="K11" s="327"/>
      <c r="L11" s="322" t="str">
        <f t="shared" ca="1" si="0"/>
        <v>Atrasado</v>
      </c>
      <c r="M11" s="115" t="str">
        <f t="shared" si="3"/>
        <v>Não Finalizado</v>
      </c>
      <c r="N11" s="116"/>
      <c r="O11" s="117" t="s">
        <v>1188</v>
      </c>
      <c r="P11" s="122">
        <f t="shared" si="1"/>
        <v>1</v>
      </c>
      <c r="Q11" s="123">
        <f t="shared" si="2"/>
        <v>1</v>
      </c>
      <c r="R11" s="120">
        <f>IF(Table26[[#This Row],[Status Medida]]="Finalizado",IF(Table26[[#This Row],[Prioridade2]]=1,1,0),0)</f>
        <v>0</v>
      </c>
    </row>
    <row r="12" spans="1:19" s="121" customFormat="1" ht="150" customHeight="1">
      <c r="A12" s="111"/>
      <c r="B12" s="321">
        <v>1</v>
      </c>
      <c r="C12" s="112" t="s">
        <v>333</v>
      </c>
      <c r="D12" s="113" t="s">
        <v>334</v>
      </c>
      <c r="E12" s="114" t="str">
        <f>FORM2.2!E17</f>
        <v>Selecione a Opção</v>
      </c>
      <c r="F12" s="323"/>
      <c r="G12" s="324"/>
      <c r="H12" s="325" t="str">
        <f>IF(G12="","Selecionar Responsável",_xlfn.XLOOKUP(G12,FORM1!$B$22:$B$1100,FORM1!$C$22:$C$1100,"",1))</f>
        <v>Selecionar Responsável</v>
      </c>
      <c r="I12" s="326"/>
      <c r="J12" s="327"/>
      <c r="K12" s="327"/>
      <c r="L12" s="322" t="str">
        <f t="shared" ca="1" si="0"/>
        <v>Atrasado</v>
      </c>
      <c r="M12" s="115" t="str">
        <f t="shared" si="3"/>
        <v>Não Finalizado</v>
      </c>
      <c r="N12" s="116"/>
      <c r="O12" s="117" t="s">
        <v>1188</v>
      </c>
      <c r="P12" s="122">
        <f t="shared" si="1"/>
        <v>1</v>
      </c>
      <c r="Q12" s="123">
        <f t="shared" si="2"/>
        <v>1</v>
      </c>
      <c r="R12" s="120">
        <f>IF(Table26[[#This Row],[Status Medida]]="Finalizado",IF(Table26[[#This Row],[Prioridade2]]=1,1,0),0)</f>
        <v>0</v>
      </c>
    </row>
    <row r="13" spans="1:19" s="121" customFormat="1" ht="150" customHeight="1">
      <c r="A13" s="111"/>
      <c r="B13" s="321">
        <v>1</v>
      </c>
      <c r="C13" s="112" t="s">
        <v>336</v>
      </c>
      <c r="D13" s="113" t="s">
        <v>337</v>
      </c>
      <c r="E13" s="114" t="str">
        <f>FORM2.2!E18</f>
        <v>Selecione a Opção</v>
      </c>
      <c r="F13" s="323"/>
      <c r="G13" s="324"/>
      <c r="H13" s="325" t="str">
        <f>IF(G13="","Selecionar Responsável",_xlfn.XLOOKUP(G13,FORM1!$B$22:$B$1100,FORM1!$C$22:$C$1100,"",1))</f>
        <v>Selecionar Responsável</v>
      </c>
      <c r="I13" s="326"/>
      <c r="J13" s="327"/>
      <c r="K13" s="327"/>
      <c r="L13" s="322" t="str">
        <f t="shared" ca="1" si="0"/>
        <v>Atrasado</v>
      </c>
      <c r="M13" s="115" t="str">
        <f t="shared" si="3"/>
        <v>Não Finalizado</v>
      </c>
      <c r="N13" s="116"/>
      <c r="O13" s="117" t="s">
        <v>1188</v>
      </c>
      <c r="P13" s="122">
        <f t="shared" si="1"/>
        <v>1</v>
      </c>
      <c r="Q13" s="123">
        <f t="shared" si="2"/>
        <v>1</v>
      </c>
      <c r="R13" s="120">
        <f>IF(Table26[[#This Row],[Status Medida]]="Finalizado",IF(Table26[[#This Row],[Prioridade2]]=1,1,0),0)</f>
        <v>0</v>
      </c>
    </row>
    <row r="14" spans="1:19" s="121" customFormat="1" ht="150" customHeight="1">
      <c r="A14" s="111"/>
      <c r="B14" s="321">
        <v>1</v>
      </c>
      <c r="C14" s="112" t="s">
        <v>348</v>
      </c>
      <c r="D14" s="113" t="s">
        <v>351</v>
      </c>
      <c r="E14" s="114" t="str">
        <f>FORM2.3!I12</f>
        <v>Selecione a Resposta</v>
      </c>
      <c r="F14" s="323"/>
      <c r="G14" s="324"/>
      <c r="H14" s="325" t="str">
        <f>IF(G14="","Selecionar Responsável",_xlfn.XLOOKUP(G14,FORM1!$B$22:$B$1100,FORM1!$C$22:$C$1100,"",1))</f>
        <v>Selecionar Responsável</v>
      </c>
      <c r="I14" s="326"/>
      <c r="J14" s="327"/>
      <c r="K14" s="327"/>
      <c r="L14" s="322" t="str">
        <f t="shared" ca="1" si="0"/>
        <v>Atrasado</v>
      </c>
      <c r="M14" s="115" t="str">
        <f>IF(E14="Adota em maior parte ou totalmente","Finalizado","Não Finalizado")</f>
        <v>Não Finalizado</v>
      </c>
      <c r="N14" s="116"/>
      <c r="O14" s="117" t="s">
        <v>1188</v>
      </c>
      <c r="P14" s="122">
        <f t="shared" si="1"/>
        <v>1</v>
      </c>
      <c r="Q14" s="123">
        <f t="shared" si="2"/>
        <v>1</v>
      </c>
      <c r="R14" s="120">
        <f>IF(Table26[[#This Row],[Status Medida]]="Finalizado",IF(Table26[[#This Row],[Prioridade2]]=1,1,0),0)</f>
        <v>0</v>
      </c>
    </row>
    <row r="15" spans="1:19" s="121" customFormat="1" ht="150" hidden="1" customHeight="1">
      <c r="A15" s="111"/>
      <c r="B15" s="117" t="s">
        <v>1189</v>
      </c>
      <c r="C15" s="112" t="s">
        <v>353</v>
      </c>
      <c r="D15" s="113" t="s">
        <v>356</v>
      </c>
      <c r="E15" s="114" t="str">
        <f>FORM2.3!I13</f>
        <v>Selecione a Resposta</v>
      </c>
      <c r="F15" s="323"/>
      <c r="G15" s="324"/>
      <c r="H15" s="325" t="str">
        <f>IF(G15="","Selecionar Responsável",_xlfn.XLOOKUP(G15,FORM1!$B$22:$B$1100,FORM1!$C$22:$C$1100,"",1))</f>
        <v>Selecionar Responsável</v>
      </c>
      <c r="I15" s="326"/>
      <c r="J15" s="327"/>
      <c r="K15" s="327"/>
      <c r="L15" s="322" t="str">
        <f t="shared" ca="1" si="0"/>
        <v>Atrasado</v>
      </c>
      <c r="M15" s="115" t="str">
        <f t="shared" ref="M15:M78" si="4">IF(E15="Adota em maior parte ou totalmente","Finalizado","Não Finalizado")</f>
        <v>Não Finalizado</v>
      </c>
      <c r="N15" s="116"/>
      <c r="O15" s="117" t="s">
        <v>305</v>
      </c>
      <c r="P15" s="122">
        <f t="shared" si="1"/>
        <v>0</v>
      </c>
      <c r="Q15" s="123">
        <f t="shared" si="2"/>
        <v>1</v>
      </c>
      <c r="R15" s="120">
        <f>IF(Table26[[#This Row],[Status Medida]]="Finalizado",IF(Table26[[#This Row],[Prioridade2]]=1,1,0),0)</f>
        <v>0</v>
      </c>
    </row>
    <row r="16" spans="1:19" s="121" customFormat="1" ht="150" hidden="1" customHeight="1">
      <c r="A16" s="111"/>
      <c r="B16" s="117" t="s">
        <v>1189</v>
      </c>
      <c r="C16" s="112" t="s">
        <v>358</v>
      </c>
      <c r="D16" s="113" t="s">
        <v>360</v>
      </c>
      <c r="E16" s="114" t="str">
        <f>FORM2.3!I14</f>
        <v>Selecione a Resposta</v>
      </c>
      <c r="F16" s="323"/>
      <c r="G16" s="324"/>
      <c r="H16" s="325" t="str">
        <f>IF(G16="","Selecionar Responsável",_xlfn.XLOOKUP(G16,FORM1!$B$22:$B$1100,FORM1!$C$22:$C$1100,"",1))</f>
        <v>Selecionar Responsável</v>
      </c>
      <c r="I16" s="326"/>
      <c r="J16" s="327"/>
      <c r="K16" s="327"/>
      <c r="L16" s="322" t="str">
        <f t="shared" ca="1" si="0"/>
        <v>Atrasado</v>
      </c>
      <c r="M16" s="115" t="str">
        <f t="shared" si="4"/>
        <v>Não Finalizado</v>
      </c>
      <c r="N16" s="116"/>
      <c r="O16" s="117" t="s">
        <v>305</v>
      </c>
      <c r="P16" s="122">
        <f t="shared" si="1"/>
        <v>0</v>
      </c>
      <c r="Q16" s="123">
        <f t="shared" si="2"/>
        <v>1</v>
      </c>
      <c r="R16" s="120">
        <f>IF(Table26[[#This Row],[Status Medida]]="Finalizado",IF(Table26[[#This Row],[Prioridade2]]=1,1,0),0)</f>
        <v>0</v>
      </c>
    </row>
    <row r="17" spans="1:18" s="121" customFormat="1" ht="150" hidden="1" customHeight="1">
      <c r="A17" s="111"/>
      <c r="B17" s="117" t="s">
        <v>1189</v>
      </c>
      <c r="C17" s="112" t="s">
        <v>354</v>
      </c>
      <c r="D17" s="113" t="s">
        <v>364</v>
      </c>
      <c r="E17" s="114" t="str">
        <f>FORM2.3!I15</f>
        <v>Selecione a Resposta</v>
      </c>
      <c r="F17" s="323"/>
      <c r="G17" s="324"/>
      <c r="H17" s="325" t="str">
        <f>IF(G17="","Selecionar Responsável",_xlfn.XLOOKUP(G17,FORM1!$B$22:$B$1100,FORM1!$C$22:$C$1100,"",1))</f>
        <v>Selecionar Responsável</v>
      </c>
      <c r="I17" s="326"/>
      <c r="J17" s="327"/>
      <c r="K17" s="327"/>
      <c r="L17" s="322" t="str">
        <f t="shared" ca="1" si="0"/>
        <v>Atrasado</v>
      </c>
      <c r="M17" s="115" t="str">
        <f t="shared" si="4"/>
        <v>Não Finalizado</v>
      </c>
      <c r="N17" s="116"/>
      <c r="O17" s="117" t="s">
        <v>305</v>
      </c>
      <c r="P17" s="122">
        <f t="shared" si="1"/>
        <v>0</v>
      </c>
      <c r="Q17" s="123">
        <f t="shared" si="2"/>
        <v>1</v>
      </c>
      <c r="R17" s="120">
        <f>IF(Table26[[#This Row],[Status Medida]]="Finalizado",IF(Table26[[#This Row],[Prioridade2]]=1,1,0),0)</f>
        <v>0</v>
      </c>
    </row>
    <row r="18" spans="1:18" s="121" customFormat="1" ht="150" customHeight="1">
      <c r="A18" s="111"/>
      <c r="B18" s="321">
        <v>1</v>
      </c>
      <c r="C18" s="112" t="s">
        <v>362</v>
      </c>
      <c r="D18" s="113" t="s">
        <v>367</v>
      </c>
      <c r="E18" s="114" t="str">
        <f>FORM2.3!I16</f>
        <v>Selecione a Resposta</v>
      </c>
      <c r="F18" s="323"/>
      <c r="G18" s="324"/>
      <c r="H18" s="325" t="str">
        <f>IF(G18="","Selecionar Responsável",_xlfn.XLOOKUP(G18,FORM1!$B$22:$B$1100,FORM1!$C$22:$C$1100,"",1))</f>
        <v>Selecionar Responsável</v>
      </c>
      <c r="I18" s="326"/>
      <c r="J18" s="327"/>
      <c r="K18" s="327"/>
      <c r="L18" s="322" t="str">
        <f t="shared" ca="1" si="0"/>
        <v>Atrasado</v>
      </c>
      <c r="M18" s="115" t="str">
        <f t="shared" si="4"/>
        <v>Não Finalizado</v>
      </c>
      <c r="N18" s="116"/>
      <c r="O18" s="117" t="s">
        <v>1188</v>
      </c>
      <c r="P18" s="122">
        <f t="shared" si="1"/>
        <v>1</v>
      </c>
      <c r="Q18" s="123">
        <f t="shared" si="2"/>
        <v>1</v>
      </c>
      <c r="R18" s="120">
        <f>IF(Table26[[#This Row],[Status Medida]]="Finalizado",IF(Table26[[#This Row],[Prioridade2]]=1,1,0),0)</f>
        <v>0</v>
      </c>
    </row>
    <row r="19" spans="1:18" s="121" customFormat="1" ht="150" customHeight="1">
      <c r="A19" s="111"/>
      <c r="B19" s="321">
        <v>1</v>
      </c>
      <c r="C19" s="112" t="s">
        <v>370</v>
      </c>
      <c r="D19" s="113" t="s">
        <v>371</v>
      </c>
      <c r="E19" s="114" t="str">
        <f>FORM2.3!I18</f>
        <v>Selecione a Resposta</v>
      </c>
      <c r="F19" s="323"/>
      <c r="G19" s="324"/>
      <c r="H19" s="325" t="str">
        <f>IF(G19="","Selecionar Responsável",_xlfn.XLOOKUP(G19,FORM1!$B$22:$B$1100,FORM1!$C$22:$C$1100,"",1))</f>
        <v>Selecionar Responsável</v>
      </c>
      <c r="I19" s="326"/>
      <c r="J19" s="327"/>
      <c r="K19" s="327"/>
      <c r="L19" s="322" t="str">
        <f t="shared" ca="1" si="0"/>
        <v>Atrasado</v>
      </c>
      <c r="M19" s="115" t="str">
        <f t="shared" si="4"/>
        <v>Não Finalizado</v>
      </c>
      <c r="N19" s="116"/>
      <c r="O19" s="117" t="s">
        <v>1188</v>
      </c>
      <c r="P19" s="122">
        <f t="shared" si="1"/>
        <v>1</v>
      </c>
      <c r="Q19" s="123">
        <f t="shared" si="2"/>
        <v>1</v>
      </c>
      <c r="R19" s="120">
        <f>IF(Table26[[#This Row],[Status Medida]]="Finalizado",IF(Table26[[#This Row],[Prioridade2]]=1,1,0),0)</f>
        <v>0</v>
      </c>
    </row>
    <row r="20" spans="1:18" s="121" customFormat="1" ht="150" customHeight="1">
      <c r="A20" s="111"/>
      <c r="B20" s="321">
        <v>1</v>
      </c>
      <c r="C20" s="112" t="s">
        <v>373</v>
      </c>
      <c r="D20" s="113" t="s">
        <v>374</v>
      </c>
      <c r="E20" s="114" t="str">
        <f>FORM2.3!I19</f>
        <v>Selecione a Resposta</v>
      </c>
      <c r="F20" s="323"/>
      <c r="G20" s="324"/>
      <c r="H20" s="325" t="str">
        <f>IF(G20="","Selecionar Responsável",_xlfn.XLOOKUP(G20,FORM1!$B$22:$B$1100,FORM1!$C$22:$C$1100,"",1))</f>
        <v>Selecionar Responsável</v>
      </c>
      <c r="I20" s="326"/>
      <c r="J20" s="327"/>
      <c r="K20" s="327"/>
      <c r="L20" s="322" t="str">
        <f t="shared" ca="1" si="0"/>
        <v>Atrasado</v>
      </c>
      <c r="M20" s="115" t="str">
        <f t="shared" si="4"/>
        <v>Não Finalizado</v>
      </c>
      <c r="N20" s="116"/>
      <c r="O20" s="117" t="s">
        <v>1188</v>
      </c>
      <c r="P20" s="122">
        <f t="shared" si="1"/>
        <v>1</v>
      </c>
      <c r="Q20" s="123">
        <f t="shared" si="2"/>
        <v>1</v>
      </c>
      <c r="R20" s="120">
        <f>IF(Table26[[#This Row],[Status Medida]]="Finalizado",IF(Table26[[#This Row],[Prioridade2]]=1,1,0),0)</f>
        <v>0</v>
      </c>
    </row>
    <row r="21" spans="1:18" s="121" customFormat="1" ht="150" hidden="1" customHeight="1">
      <c r="A21" s="111"/>
      <c r="B21" s="117" t="s">
        <v>1189</v>
      </c>
      <c r="C21" s="112" t="s">
        <v>376</v>
      </c>
      <c r="D21" s="113" t="s">
        <v>379</v>
      </c>
      <c r="E21" s="114" t="str">
        <f>FORM2.3!I20</f>
        <v>Selecione a Resposta</v>
      </c>
      <c r="F21" s="323"/>
      <c r="G21" s="324"/>
      <c r="H21" s="325" t="str">
        <f>IF(G21="","Selecionar Responsável",_xlfn.XLOOKUP(G21,FORM1!$B$22:$B$1100,FORM1!$C$22:$C$1100,"",1))</f>
        <v>Selecionar Responsável</v>
      </c>
      <c r="I21" s="326"/>
      <c r="J21" s="327"/>
      <c r="K21" s="327"/>
      <c r="L21" s="322" t="str">
        <f t="shared" ca="1" si="0"/>
        <v>Atrasado</v>
      </c>
      <c r="M21" s="115" t="str">
        <f t="shared" si="4"/>
        <v>Não Finalizado</v>
      </c>
      <c r="N21" s="116"/>
      <c r="O21" s="117" t="s">
        <v>305</v>
      </c>
      <c r="P21" s="122">
        <f t="shared" si="1"/>
        <v>0</v>
      </c>
      <c r="Q21" s="123">
        <f t="shared" si="2"/>
        <v>1</v>
      </c>
      <c r="R21" s="120">
        <f>IF(Table26[[#This Row],[Status Medida]]="Finalizado",IF(Table26[[#This Row],[Prioridade2]]=1,1,0),0)</f>
        <v>0</v>
      </c>
    </row>
    <row r="22" spans="1:18" s="121" customFormat="1" ht="150" hidden="1" customHeight="1">
      <c r="A22" s="111"/>
      <c r="B22" s="117" t="s">
        <v>1189</v>
      </c>
      <c r="C22" s="112" t="s">
        <v>381</v>
      </c>
      <c r="D22" s="113" t="s">
        <v>383</v>
      </c>
      <c r="E22" s="114" t="str">
        <f>FORM2.3!I21</f>
        <v>Selecione a Resposta</v>
      </c>
      <c r="F22" s="323"/>
      <c r="G22" s="324"/>
      <c r="H22" s="325" t="str">
        <f>IF(G22="","Selecionar Responsável",_xlfn.XLOOKUP(G22,FORM1!$B$22:$B$1100,FORM1!$C$22:$C$1100,"",1))</f>
        <v>Selecionar Responsável</v>
      </c>
      <c r="I22" s="326"/>
      <c r="J22" s="327"/>
      <c r="K22" s="327"/>
      <c r="L22" s="322" t="str">
        <f t="shared" ca="1" si="0"/>
        <v>Atrasado</v>
      </c>
      <c r="M22" s="115" t="str">
        <f t="shared" si="4"/>
        <v>Não Finalizado</v>
      </c>
      <c r="N22" s="116"/>
      <c r="O22" s="117" t="s">
        <v>305</v>
      </c>
      <c r="P22" s="122">
        <f t="shared" si="1"/>
        <v>0</v>
      </c>
      <c r="Q22" s="123">
        <f t="shared" si="2"/>
        <v>1</v>
      </c>
      <c r="R22" s="120">
        <f>IF(Table26[[#This Row],[Status Medida]]="Finalizado",IF(Table26[[#This Row],[Prioridade2]]=1,1,0),0)</f>
        <v>0</v>
      </c>
    </row>
    <row r="23" spans="1:18" s="121" customFormat="1" ht="150" hidden="1" customHeight="1">
      <c r="A23" s="111"/>
      <c r="B23" s="117" t="s">
        <v>1189</v>
      </c>
      <c r="C23" s="112" t="s">
        <v>377</v>
      </c>
      <c r="D23" s="113" t="s">
        <v>386</v>
      </c>
      <c r="E23" s="114" t="str">
        <f>FORM2.3!I22</f>
        <v>Selecione a Resposta</v>
      </c>
      <c r="F23" s="323"/>
      <c r="G23" s="324"/>
      <c r="H23" s="325" t="str">
        <f>IF(G23="","Selecionar Responsável",_xlfn.XLOOKUP(G23,FORM1!$B$22:$B$1100,FORM1!$C$22:$C$1100,"",1))</f>
        <v>Selecionar Responsável</v>
      </c>
      <c r="I23" s="326"/>
      <c r="J23" s="327"/>
      <c r="K23" s="327"/>
      <c r="L23" s="322" t="str">
        <f t="shared" ca="1" si="0"/>
        <v>Atrasado</v>
      </c>
      <c r="M23" s="115" t="str">
        <f t="shared" si="4"/>
        <v>Não Finalizado</v>
      </c>
      <c r="N23" s="116"/>
      <c r="O23" s="117" t="s">
        <v>305</v>
      </c>
      <c r="P23" s="122">
        <f t="shared" si="1"/>
        <v>0</v>
      </c>
      <c r="Q23" s="123">
        <f t="shared" si="2"/>
        <v>1</v>
      </c>
      <c r="R23" s="120">
        <f>IF(Table26[[#This Row],[Status Medida]]="Finalizado",IF(Table26[[#This Row],[Prioridade2]]=1,1,0),0)</f>
        <v>0</v>
      </c>
    </row>
    <row r="24" spans="1:18" s="121" customFormat="1" ht="150" customHeight="1">
      <c r="A24" s="111"/>
      <c r="B24" s="117">
        <v>3</v>
      </c>
      <c r="C24" s="112" t="s">
        <v>382</v>
      </c>
      <c r="D24" s="113" t="s">
        <v>388</v>
      </c>
      <c r="E24" s="114" t="str">
        <f>FORM2.3!I23</f>
        <v>Selecione a Resposta</v>
      </c>
      <c r="F24" s="323"/>
      <c r="G24" s="324"/>
      <c r="H24" s="325" t="str">
        <f>IF(G24="","Selecionar Responsável",_xlfn.XLOOKUP(G24,FORM1!$B$22:$B$1100,FORM1!$C$22:$C$1100,"",1))</f>
        <v>Selecionar Responsável</v>
      </c>
      <c r="I24" s="326"/>
      <c r="J24" s="327"/>
      <c r="K24" s="327"/>
      <c r="L24" s="322" t="str">
        <f t="shared" ca="1" si="0"/>
        <v>Atrasado</v>
      </c>
      <c r="M24" s="115" t="str">
        <f t="shared" si="4"/>
        <v>Não Finalizado</v>
      </c>
      <c r="N24" s="116"/>
      <c r="O24" s="117" t="s">
        <v>1188</v>
      </c>
      <c r="P24" s="122">
        <f t="shared" si="1"/>
        <v>1</v>
      </c>
      <c r="Q24" s="123">
        <f t="shared" si="2"/>
        <v>1</v>
      </c>
      <c r="R24" s="120">
        <f>IF(Table26[[#This Row],[Status Medida]]="Finalizado",IF(Table26[[#This Row],[Prioridade2]]=1,1,0),0)</f>
        <v>0</v>
      </c>
    </row>
    <row r="25" spans="1:18" s="121" customFormat="1" ht="150" customHeight="1">
      <c r="A25" s="111"/>
      <c r="B25" s="321">
        <v>1</v>
      </c>
      <c r="C25" s="112" t="s">
        <v>385</v>
      </c>
      <c r="D25" s="113" t="s">
        <v>389</v>
      </c>
      <c r="E25" s="114" t="str">
        <f>FORM2.3!I24</f>
        <v>Selecione a Resposta</v>
      </c>
      <c r="F25" s="323"/>
      <c r="G25" s="324"/>
      <c r="H25" s="325" t="str">
        <f>IF(G25="","Selecionar Responsável",_xlfn.XLOOKUP(G25,FORM1!$B$22:$B$1100,FORM1!$C$22:$C$1100,"",1))</f>
        <v>Selecionar Responsável</v>
      </c>
      <c r="I25" s="326"/>
      <c r="J25" s="327"/>
      <c r="K25" s="327"/>
      <c r="L25" s="322" t="str">
        <f t="shared" ca="1" si="0"/>
        <v>Atrasado</v>
      </c>
      <c r="M25" s="115" t="str">
        <f t="shared" si="4"/>
        <v>Não Finalizado</v>
      </c>
      <c r="N25" s="116"/>
      <c r="O25" s="117" t="s">
        <v>1188</v>
      </c>
      <c r="P25" s="122">
        <f t="shared" si="1"/>
        <v>1</v>
      </c>
      <c r="Q25" s="123">
        <f t="shared" si="2"/>
        <v>1</v>
      </c>
      <c r="R25" s="120">
        <f>IF(Table26[[#This Row],[Status Medida]]="Finalizado",IF(Table26[[#This Row],[Prioridade2]]=1,1,0),0)</f>
        <v>0</v>
      </c>
    </row>
    <row r="26" spans="1:18" s="121" customFormat="1" ht="150" customHeight="1">
      <c r="A26" s="111"/>
      <c r="B26" s="321">
        <v>2</v>
      </c>
      <c r="C26" s="112" t="s">
        <v>392</v>
      </c>
      <c r="D26" s="113" t="s">
        <v>393</v>
      </c>
      <c r="E26" s="114" t="str">
        <f>FORM2.3!I26</f>
        <v>Selecione a Resposta</v>
      </c>
      <c r="F26" s="323"/>
      <c r="G26" s="324"/>
      <c r="H26" s="325" t="str">
        <f>IF(G26="","Selecionar Responsável",_xlfn.XLOOKUP(G26,FORM1!$B$22:$B$1100,FORM1!$C$22:$C$1100,"",1))</f>
        <v>Selecionar Responsável</v>
      </c>
      <c r="I26" s="326"/>
      <c r="J26" s="327"/>
      <c r="K26" s="327"/>
      <c r="L26" s="322" t="str">
        <f t="shared" ca="1" si="0"/>
        <v>Atrasado</v>
      </c>
      <c r="M26" s="115" t="str">
        <f t="shared" si="4"/>
        <v>Não Finalizado</v>
      </c>
      <c r="N26" s="116"/>
      <c r="O26" s="117" t="s">
        <v>1188</v>
      </c>
      <c r="P26" s="122">
        <f t="shared" si="1"/>
        <v>1</v>
      </c>
      <c r="Q26" s="123">
        <f t="shared" si="2"/>
        <v>1</v>
      </c>
      <c r="R26" s="120">
        <f>IF(Table26[[#This Row],[Status Medida]]="Finalizado",IF(Table26[[#This Row],[Prioridade2]]=1,1,0),0)</f>
        <v>0</v>
      </c>
    </row>
    <row r="27" spans="1:18" s="121" customFormat="1" ht="150" customHeight="1">
      <c r="A27" s="111"/>
      <c r="B27" s="321">
        <v>2</v>
      </c>
      <c r="C27" s="112" t="s">
        <v>395</v>
      </c>
      <c r="D27" s="113" t="s">
        <v>396</v>
      </c>
      <c r="E27" s="114" t="str">
        <f>FORM2.3!I27</f>
        <v>Selecione a Resposta</v>
      </c>
      <c r="F27" s="323"/>
      <c r="G27" s="324"/>
      <c r="H27" s="325" t="str">
        <f>IF(G27="","Selecionar Responsável",_xlfn.XLOOKUP(G27,FORM1!$B$22:$B$1100,FORM1!$C$22:$C$1100,"",1))</f>
        <v>Selecionar Responsável</v>
      </c>
      <c r="I27" s="326"/>
      <c r="J27" s="327"/>
      <c r="K27" s="327"/>
      <c r="L27" s="322" t="str">
        <f t="shared" ca="1" si="0"/>
        <v>Atrasado</v>
      </c>
      <c r="M27" s="115" t="str">
        <f t="shared" si="4"/>
        <v>Não Finalizado</v>
      </c>
      <c r="N27" s="116"/>
      <c r="O27" s="117" t="s">
        <v>1188</v>
      </c>
      <c r="P27" s="122">
        <f t="shared" si="1"/>
        <v>1</v>
      </c>
      <c r="Q27" s="123">
        <f t="shared" si="2"/>
        <v>1</v>
      </c>
      <c r="R27" s="120">
        <f>IF(Table26[[#This Row],[Status Medida]]="Finalizado",IF(Table26[[#This Row],[Prioridade2]]=1,1,0),0)</f>
        <v>0</v>
      </c>
    </row>
    <row r="28" spans="1:18" s="121" customFormat="1" ht="150" hidden="1" customHeight="1">
      <c r="A28" s="111"/>
      <c r="B28" s="117" t="s">
        <v>1189</v>
      </c>
      <c r="C28" s="112" t="s">
        <v>398</v>
      </c>
      <c r="D28" s="113" t="s">
        <v>400</v>
      </c>
      <c r="E28" s="114" t="str">
        <f>FORM2.3!I28</f>
        <v>Selecione a Resposta</v>
      </c>
      <c r="F28" s="323"/>
      <c r="G28" s="324"/>
      <c r="H28" s="325" t="str">
        <f>IF(G28="","Selecionar Responsável",_xlfn.XLOOKUP(G28,FORM1!$B$22:$B$1100,FORM1!$C$22:$C$1100,"",1))</f>
        <v>Selecionar Responsável</v>
      </c>
      <c r="I28" s="326"/>
      <c r="J28" s="327"/>
      <c r="K28" s="327"/>
      <c r="L28" s="322" t="str">
        <f t="shared" ca="1" si="0"/>
        <v>Atrasado</v>
      </c>
      <c r="M28" s="115" t="str">
        <f t="shared" si="4"/>
        <v>Não Finalizado</v>
      </c>
      <c r="N28" s="116"/>
      <c r="O28" s="117" t="s">
        <v>305</v>
      </c>
      <c r="P28" s="122">
        <f t="shared" si="1"/>
        <v>0</v>
      </c>
      <c r="Q28" s="123">
        <f t="shared" si="2"/>
        <v>1</v>
      </c>
      <c r="R28" s="120">
        <f>IF(Table26[[#This Row],[Status Medida]]="Finalizado",IF(Table26[[#This Row],[Prioridade2]]=1,1,0),0)</f>
        <v>0</v>
      </c>
    </row>
    <row r="29" spans="1:18" s="121" customFormat="1" ht="150" hidden="1" customHeight="1">
      <c r="A29" s="111"/>
      <c r="B29" s="117" t="s">
        <v>1189</v>
      </c>
      <c r="C29" s="112" t="s">
        <v>402</v>
      </c>
      <c r="D29" s="113" t="s">
        <v>404</v>
      </c>
      <c r="E29" s="114" t="str">
        <f>FORM2.3!I29</f>
        <v>Selecione a Resposta</v>
      </c>
      <c r="F29" s="323"/>
      <c r="G29" s="324"/>
      <c r="H29" s="325" t="str">
        <f>IF(G29="","Selecionar Responsável",_xlfn.XLOOKUP(G29,FORM1!$B$22:$B$1100,FORM1!$C$22:$C$1100,"",1))</f>
        <v>Selecionar Responsável</v>
      </c>
      <c r="I29" s="326"/>
      <c r="J29" s="327"/>
      <c r="K29" s="327"/>
      <c r="L29" s="322" t="str">
        <f t="shared" ca="1" si="0"/>
        <v>Atrasado</v>
      </c>
      <c r="M29" s="115" t="str">
        <f t="shared" si="4"/>
        <v>Não Finalizado</v>
      </c>
      <c r="N29" s="116"/>
      <c r="O29" s="117" t="s">
        <v>305</v>
      </c>
      <c r="P29" s="122">
        <f t="shared" si="1"/>
        <v>0</v>
      </c>
      <c r="Q29" s="123">
        <f t="shared" si="2"/>
        <v>1</v>
      </c>
      <c r="R29" s="120">
        <f>IF(Table26[[#This Row],[Status Medida]]="Finalizado",IF(Table26[[#This Row],[Prioridade2]]=1,1,0),0)</f>
        <v>0</v>
      </c>
    </row>
    <row r="30" spans="1:18" s="121" customFormat="1" ht="150" customHeight="1">
      <c r="A30" s="111"/>
      <c r="B30" s="117">
        <v>3</v>
      </c>
      <c r="C30" s="112" t="s">
        <v>406</v>
      </c>
      <c r="D30" s="113" t="s">
        <v>407</v>
      </c>
      <c r="E30" s="114" t="str">
        <f>FORM2.3!I30</f>
        <v>Selecione a Resposta</v>
      </c>
      <c r="F30" s="323"/>
      <c r="G30" s="324"/>
      <c r="H30" s="325" t="str">
        <f>IF(G30="","Selecionar Responsável",_xlfn.XLOOKUP(G30,FORM1!$B$22:$B$1100,FORM1!$C$22:$C$1100,"",1))</f>
        <v>Selecionar Responsável</v>
      </c>
      <c r="I30" s="326"/>
      <c r="J30" s="327"/>
      <c r="K30" s="327"/>
      <c r="L30" s="322" t="str">
        <f t="shared" ca="1" si="0"/>
        <v>Atrasado</v>
      </c>
      <c r="M30" s="115" t="str">
        <f t="shared" si="4"/>
        <v>Não Finalizado</v>
      </c>
      <c r="N30" s="116"/>
      <c r="O30" s="117" t="s">
        <v>1188</v>
      </c>
      <c r="P30" s="122">
        <f t="shared" si="1"/>
        <v>1</v>
      </c>
      <c r="Q30" s="123">
        <f t="shared" si="2"/>
        <v>1</v>
      </c>
      <c r="R30" s="120">
        <f>IF(Table26[[#This Row],[Status Medida]]="Finalizado",IF(Table26[[#This Row],[Prioridade2]]=1,1,0),0)</f>
        <v>0</v>
      </c>
    </row>
    <row r="31" spans="1:18" s="121" customFormat="1" ht="150" customHeight="1">
      <c r="A31" s="111"/>
      <c r="B31" s="117">
        <v>5</v>
      </c>
      <c r="C31" s="112" t="s">
        <v>409</v>
      </c>
      <c r="D31" s="113" t="s">
        <v>410</v>
      </c>
      <c r="E31" s="114" t="str">
        <f>FORM2.3!I31</f>
        <v>Selecione a Resposta</v>
      </c>
      <c r="F31" s="323"/>
      <c r="G31" s="324"/>
      <c r="H31" s="325" t="str">
        <f>IF(G31="","Selecionar Responsável",_xlfn.XLOOKUP(G31,FORM1!$B$22:$B$1100,FORM1!$C$22:$C$1100,"",1))</f>
        <v>Selecionar Responsável</v>
      </c>
      <c r="I31" s="326"/>
      <c r="J31" s="327"/>
      <c r="K31" s="327"/>
      <c r="L31" s="322" t="str">
        <f t="shared" ca="1" si="0"/>
        <v>Atrasado</v>
      </c>
      <c r="M31" s="115" t="str">
        <f t="shared" si="4"/>
        <v>Não Finalizado</v>
      </c>
      <c r="N31" s="116"/>
      <c r="O31" s="117" t="s">
        <v>1188</v>
      </c>
      <c r="P31" s="122">
        <f t="shared" si="1"/>
        <v>1</v>
      </c>
      <c r="Q31" s="123">
        <f t="shared" si="2"/>
        <v>1</v>
      </c>
      <c r="R31" s="120">
        <f>IF(Table26[[#This Row],[Status Medida]]="Finalizado",IF(Table26[[#This Row],[Prioridade2]]=1,1,0),0)</f>
        <v>0</v>
      </c>
    </row>
    <row r="32" spans="1:18" s="121" customFormat="1" ht="150" customHeight="1">
      <c r="A32" s="111"/>
      <c r="B32" s="117">
        <v>5</v>
      </c>
      <c r="C32" s="112" t="s">
        <v>399</v>
      </c>
      <c r="D32" s="113" t="s">
        <v>411</v>
      </c>
      <c r="E32" s="114" t="str">
        <f>FORM2.3!I32</f>
        <v>Selecione a Resposta</v>
      </c>
      <c r="F32" s="323"/>
      <c r="G32" s="324"/>
      <c r="H32" s="325" t="str">
        <f>IF(G32="","Selecionar Responsável",_xlfn.XLOOKUP(G32,FORM1!$B$22:$B$1100,FORM1!$C$22:$C$1100,"",1))</f>
        <v>Selecionar Responsável</v>
      </c>
      <c r="I32" s="326"/>
      <c r="J32" s="327"/>
      <c r="K32" s="327"/>
      <c r="L32" s="322" t="str">
        <f t="shared" ca="1" si="0"/>
        <v>Atrasado</v>
      </c>
      <c r="M32" s="115" t="str">
        <f t="shared" si="4"/>
        <v>Não Finalizado</v>
      </c>
      <c r="N32" s="116"/>
      <c r="O32" s="117" t="s">
        <v>1188</v>
      </c>
      <c r="P32" s="122">
        <f t="shared" si="1"/>
        <v>1</v>
      </c>
      <c r="Q32" s="123">
        <f t="shared" si="2"/>
        <v>1</v>
      </c>
      <c r="R32" s="120">
        <f>IF(Table26[[#This Row],[Status Medida]]="Finalizado",IF(Table26[[#This Row],[Prioridade2]]=1,1,0),0)</f>
        <v>0</v>
      </c>
    </row>
    <row r="33" spans="1:18" s="121" customFormat="1" ht="150" customHeight="1">
      <c r="A33" s="111"/>
      <c r="B33" s="117">
        <v>5</v>
      </c>
      <c r="C33" s="112" t="s">
        <v>403</v>
      </c>
      <c r="D33" s="113" t="s">
        <v>413</v>
      </c>
      <c r="E33" s="114" t="str">
        <f>FORM2.3!I33</f>
        <v>Selecione a Resposta</v>
      </c>
      <c r="F33" s="323"/>
      <c r="G33" s="324"/>
      <c r="H33" s="325" t="str">
        <f>IF(G33="","Selecionar Responsável",_xlfn.XLOOKUP(G33,FORM1!$B$22:$B$1100,FORM1!$C$22:$C$1100,"",1))</f>
        <v>Selecionar Responsável</v>
      </c>
      <c r="I33" s="326"/>
      <c r="J33" s="327"/>
      <c r="K33" s="327"/>
      <c r="L33" s="322" t="str">
        <f t="shared" ca="1" si="0"/>
        <v>Atrasado</v>
      </c>
      <c r="M33" s="115" t="str">
        <f t="shared" si="4"/>
        <v>Não Finalizado</v>
      </c>
      <c r="N33" s="116"/>
      <c r="O33" s="117" t="s">
        <v>1188</v>
      </c>
      <c r="P33" s="122">
        <f t="shared" si="1"/>
        <v>1</v>
      </c>
      <c r="Q33" s="123">
        <f t="shared" si="2"/>
        <v>1</v>
      </c>
      <c r="R33" s="120">
        <f>IF(Table26[[#This Row],[Status Medida]]="Finalizado",IF(Table26[[#This Row],[Prioridade2]]=1,1,0),0)</f>
        <v>0</v>
      </c>
    </row>
    <row r="34" spans="1:18" s="121" customFormat="1" ht="150" hidden="1" customHeight="1">
      <c r="A34" s="111"/>
      <c r="B34" s="117" t="s">
        <v>1189</v>
      </c>
      <c r="C34" s="112" t="s">
        <v>415</v>
      </c>
      <c r="D34" s="113" t="s">
        <v>416</v>
      </c>
      <c r="E34" s="114" t="str">
        <f>FORM2.3!I34</f>
        <v>Selecione a Resposta</v>
      </c>
      <c r="F34" s="323"/>
      <c r="G34" s="324"/>
      <c r="H34" s="325" t="str">
        <f>IF(G34="","Selecionar Responsável",_xlfn.XLOOKUP(G34,FORM1!$B$22:$B$1100,FORM1!$C$22:$C$1100,"",1))</f>
        <v>Selecionar Responsável</v>
      </c>
      <c r="I34" s="326"/>
      <c r="J34" s="327"/>
      <c r="K34" s="327"/>
      <c r="L34" s="322" t="str">
        <f t="shared" ca="1" si="0"/>
        <v>Atrasado</v>
      </c>
      <c r="M34" s="115" t="str">
        <f t="shared" si="4"/>
        <v>Não Finalizado</v>
      </c>
      <c r="N34" s="116"/>
      <c r="O34" s="117" t="s">
        <v>305</v>
      </c>
      <c r="P34" s="122">
        <f t="shared" si="1"/>
        <v>0</v>
      </c>
      <c r="Q34" s="123">
        <f t="shared" si="2"/>
        <v>1</v>
      </c>
      <c r="R34" s="120">
        <f>IF(Table26[[#This Row],[Status Medida]]="Finalizado",IF(Table26[[#This Row],[Prioridade2]]=1,1,0),0)</f>
        <v>0</v>
      </c>
    </row>
    <row r="35" spans="1:18" s="121" customFormat="1" ht="150" customHeight="1">
      <c r="A35" s="111"/>
      <c r="B35" s="117">
        <v>3</v>
      </c>
      <c r="C35" s="112" t="s">
        <v>418</v>
      </c>
      <c r="D35" s="113" t="s">
        <v>419</v>
      </c>
      <c r="E35" s="114" t="str">
        <f>FORM2.3!I35</f>
        <v>Selecione a Resposta</v>
      </c>
      <c r="F35" s="323"/>
      <c r="G35" s="324"/>
      <c r="H35" s="325" t="str">
        <f>IF(G35="","Selecionar Responsável",_xlfn.XLOOKUP(G35,FORM1!$B$22:$B$1100,FORM1!$C$22:$C$1100,"",1))</f>
        <v>Selecionar Responsável</v>
      </c>
      <c r="I35" s="326"/>
      <c r="J35" s="327"/>
      <c r="K35" s="327"/>
      <c r="L35" s="322" t="str">
        <f t="shared" ca="1" si="0"/>
        <v>Atrasado</v>
      </c>
      <c r="M35" s="115" t="str">
        <f t="shared" si="4"/>
        <v>Não Finalizado</v>
      </c>
      <c r="N35" s="116"/>
      <c r="O35" s="117" t="s">
        <v>1188</v>
      </c>
      <c r="P35" s="122">
        <f t="shared" si="1"/>
        <v>1</v>
      </c>
      <c r="Q35" s="123">
        <f t="shared" si="2"/>
        <v>1</v>
      </c>
      <c r="R35" s="120">
        <f>IF(Table26[[#This Row],[Status Medida]]="Finalizado",IF(Table26[[#This Row],[Prioridade2]]=1,1,0),0)</f>
        <v>0</v>
      </c>
    </row>
    <row r="36" spans="1:18" s="121" customFormat="1" ht="150" hidden="1" customHeight="1">
      <c r="A36" s="111"/>
      <c r="B36" s="117" t="s">
        <v>1189</v>
      </c>
      <c r="C36" s="112" t="s">
        <v>421</v>
      </c>
      <c r="D36" s="113" t="s">
        <v>422</v>
      </c>
      <c r="E36" s="114" t="str">
        <f>FORM2.3!I36</f>
        <v>Selecione a Resposta</v>
      </c>
      <c r="F36" s="323"/>
      <c r="G36" s="324"/>
      <c r="H36" s="325" t="str">
        <f>IF(G36="","Selecionar Responsável",_xlfn.XLOOKUP(G36,FORM1!$B$22:$B$1100,FORM1!$C$22:$C$1100,"",1))</f>
        <v>Selecionar Responsável</v>
      </c>
      <c r="I36" s="326"/>
      <c r="J36" s="327"/>
      <c r="K36" s="327"/>
      <c r="L36" s="322" t="str">
        <f t="shared" ca="1" si="0"/>
        <v>Atrasado</v>
      </c>
      <c r="M36" s="115" t="str">
        <f t="shared" si="4"/>
        <v>Não Finalizado</v>
      </c>
      <c r="N36" s="116"/>
      <c r="O36" s="117" t="s">
        <v>305</v>
      </c>
      <c r="P36" s="122">
        <f t="shared" si="1"/>
        <v>0</v>
      </c>
      <c r="Q36" s="123">
        <f t="shared" si="2"/>
        <v>1</v>
      </c>
      <c r="R36" s="120">
        <f>IF(Table26[[#This Row],[Status Medida]]="Finalizado",IF(Table26[[#This Row],[Prioridade2]]=1,1,0),0)</f>
        <v>0</v>
      </c>
    </row>
    <row r="37" spans="1:18" s="121" customFormat="1" ht="150" hidden="1" customHeight="1">
      <c r="A37" s="111"/>
      <c r="B37" s="117" t="s">
        <v>1189</v>
      </c>
      <c r="C37" s="112" t="s">
        <v>424</v>
      </c>
      <c r="D37" s="113" t="s">
        <v>425</v>
      </c>
      <c r="E37" s="114" t="str">
        <f>FORM2.3!I37</f>
        <v>Selecione a Resposta</v>
      </c>
      <c r="F37" s="323"/>
      <c r="G37" s="324"/>
      <c r="H37" s="325" t="str">
        <f>IF(G37="","Selecionar Responsável",_xlfn.XLOOKUP(G37,FORM1!$B$22:$B$1100,FORM1!$C$22:$C$1100,"",1))</f>
        <v>Selecionar Responsável</v>
      </c>
      <c r="I37" s="326"/>
      <c r="J37" s="327"/>
      <c r="K37" s="327"/>
      <c r="L37" s="322" t="str">
        <f t="shared" ca="1" si="0"/>
        <v>Atrasado</v>
      </c>
      <c r="M37" s="115" t="str">
        <f t="shared" si="4"/>
        <v>Não Finalizado</v>
      </c>
      <c r="N37" s="116"/>
      <c r="O37" s="117" t="s">
        <v>305</v>
      </c>
      <c r="P37" s="122">
        <f t="shared" si="1"/>
        <v>0</v>
      </c>
      <c r="Q37" s="123">
        <f t="shared" si="2"/>
        <v>1</v>
      </c>
      <c r="R37" s="120">
        <f>IF(Table26[[#This Row],[Status Medida]]="Finalizado",IF(Table26[[#This Row],[Prioridade2]]=1,1,0),0)</f>
        <v>0</v>
      </c>
    </row>
    <row r="38" spans="1:18" s="121" customFormat="1" ht="150" hidden="1" customHeight="1">
      <c r="A38" s="111"/>
      <c r="B38" s="117" t="s">
        <v>1189</v>
      </c>
      <c r="C38" s="112" t="s">
        <v>427</v>
      </c>
      <c r="D38" s="113" t="s">
        <v>428</v>
      </c>
      <c r="E38" s="114" t="str">
        <f>FORM2.3!I38</f>
        <v>Selecione a Resposta</v>
      </c>
      <c r="F38" s="323"/>
      <c r="G38" s="324"/>
      <c r="H38" s="325" t="str">
        <f>IF(G38="","Selecionar Responsável",_xlfn.XLOOKUP(G38,FORM1!$B$22:$B$1100,FORM1!$C$22:$C$1100,"",1))</f>
        <v>Selecionar Responsável</v>
      </c>
      <c r="I38" s="326"/>
      <c r="J38" s="327"/>
      <c r="K38" s="327"/>
      <c r="L38" s="322" t="str">
        <f t="shared" ca="1" si="0"/>
        <v>Atrasado</v>
      </c>
      <c r="M38" s="115" t="str">
        <f t="shared" si="4"/>
        <v>Não Finalizado</v>
      </c>
      <c r="N38" s="116"/>
      <c r="O38" s="117" t="s">
        <v>305</v>
      </c>
      <c r="P38" s="122">
        <f t="shared" si="1"/>
        <v>0</v>
      </c>
      <c r="Q38" s="123">
        <f t="shared" si="2"/>
        <v>1</v>
      </c>
      <c r="R38" s="120">
        <f>IF(Table26[[#This Row],[Status Medida]]="Finalizado",IF(Table26[[#This Row],[Prioridade2]]=1,1,0),0)</f>
        <v>0</v>
      </c>
    </row>
    <row r="39" spans="1:18" s="121" customFormat="1" ht="150" customHeight="1">
      <c r="A39" s="111"/>
      <c r="B39" s="117">
        <v>3</v>
      </c>
      <c r="C39" s="112" t="s">
        <v>429</v>
      </c>
      <c r="D39" s="113" t="s">
        <v>430</v>
      </c>
      <c r="E39" s="114" t="str">
        <f>FORM2.3!I39</f>
        <v>Selecione a Resposta</v>
      </c>
      <c r="F39" s="323"/>
      <c r="G39" s="324"/>
      <c r="H39" s="325" t="str">
        <f>IF(G39="","Selecionar Responsável",_xlfn.XLOOKUP(G39,FORM1!$B$22:$B$1100,FORM1!$C$22:$C$1100,"",1))</f>
        <v>Selecionar Responsável</v>
      </c>
      <c r="I39" s="326"/>
      <c r="J39" s="327"/>
      <c r="K39" s="327"/>
      <c r="L39" s="322" t="str">
        <f t="shared" ca="1" si="0"/>
        <v>Atrasado</v>
      </c>
      <c r="M39" s="115" t="str">
        <f t="shared" si="4"/>
        <v>Não Finalizado</v>
      </c>
      <c r="N39" s="116"/>
      <c r="O39" s="117" t="s">
        <v>1188</v>
      </c>
      <c r="P39" s="122">
        <f t="shared" si="1"/>
        <v>1</v>
      </c>
      <c r="Q39" s="123">
        <f t="shared" si="2"/>
        <v>1</v>
      </c>
      <c r="R39" s="120">
        <f>IF(Table26[[#This Row],[Status Medida]]="Finalizado",IF(Table26[[#This Row],[Prioridade2]]=1,1,0),0)</f>
        <v>0</v>
      </c>
    </row>
    <row r="40" spans="1:18" s="121" customFormat="1" ht="150" customHeight="1">
      <c r="A40" s="111"/>
      <c r="B40" s="117">
        <v>4</v>
      </c>
      <c r="C40" s="112" t="s">
        <v>433</v>
      </c>
      <c r="D40" s="113" t="s">
        <v>434</v>
      </c>
      <c r="E40" s="114" t="str">
        <f>FORM2.3!I41</f>
        <v>Selecione a Resposta</v>
      </c>
      <c r="F40" s="323"/>
      <c r="G40" s="324"/>
      <c r="H40" s="325" t="str">
        <f>IF(G40="","Selecionar Responsável",_xlfn.XLOOKUP(G40,FORM1!$B$22:$B$1100,FORM1!$C$22:$C$1100,"",1))</f>
        <v>Selecionar Responsável</v>
      </c>
      <c r="I40" s="326"/>
      <c r="J40" s="327"/>
      <c r="K40" s="327"/>
      <c r="L40" s="322" t="str">
        <f t="shared" ca="1" si="0"/>
        <v>Atrasado</v>
      </c>
      <c r="M40" s="115" t="str">
        <f t="shared" si="4"/>
        <v>Não Finalizado</v>
      </c>
      <c r="N40" s="116"/>
      <c r="O40" s="117" t="s">
        <v>1188</v>
      </c>
      <c r="P40" s="122">
        <f t="shared" si="1"/>
        <v>1</v>
      </c>
      <c r="Q40" s="123">
        <f t="shared" si="2"/>
        <v>1</v>
      </c>
      <c r="R40" s="120">
        <f>IF(Table26[[#This Row],[Status Medida]]="Finalizado",IF(Table26[[#This Row],[Prioridade2]]=1,1,0),0)</f>
        <v>0</v>
      </c>
    </row>
    <row r="41" spans="1:18" s="121" customFormat="1" ht="150" customHeight="1">
      <c r="A41" s="111"/>
      <c r="B41" s="117">
        <v>4</v>
      </c>
      <c r="C41" s="112" t="s">
        <v>436</v>
      </c>
      <c r="D41" s="113" t="s">
        <v>437</v>
      </c>
      <c r="E41" s="114" t="str">
        <f>FORM2.3!I42</f>
        <v>Selecione a Resposta</v>
      </c>
      <c r="F41" s="323"/>
      <c r="G41" s="324"/>
      <c r="H41" s="325" t="str">
        <f>IF(G41="","Selecionar Responsável",_xlfn.XLOOKUP(G41,FORM1!$B$22:$B$1100,FORM1!$C$22:$C$1100,"",1))</f>
        <v>Selecionar Responsável</v>
      </c>
      <c r="I41" s="326"/>
      <c r="J41" s="327"/>
      <c r="K41" s="327"/>
      <c r="L41" s="322" t="str">
        <f t="shared" ca="1" si="0"/>
        <v>Atrasado</v>
      </c>
      <c r="M41" s="115" t="str">
        <f t="shared" si="4"/>
        <v>Não Finalizado</v>
      </c>
      <c r="N41" s="116"/>
      <c r="O41" s="117" t="s">
        <v>1188</v>
      </c>
      <c r="P41" s="122">
        <f t="shared" si="1"/>
        <v>1</v>
      </c>
      <c r="Q41" s="123">
        <f t="shared" si="2"/>
        <v>1</v>
      </c>
      <c r="R41" s="120">
        <f>IF(Table26[[#This Row],[Status Medida]]="Finalizado",IF(Table26[[#This Row],[Prioridade2]]=1,1,0),0)</f>
        <v>0</v>
      </c>
    </row>
    <row r="42" spans="1:18" s="121" customFormat="1" ht="150" customHeight="1">
      <c r="A42" s="111"/>
      <c r="B42" s="117">
        <v>4</v>
      </c>
      <c r="C42" s="112" t="s">
        <v>439</v>
      </c>
      <c r="D42" s="113" t="s">
        <v>440</v>
      </c>
      <c r="E42" s="114" t="str">
        <f>FORM2.3!I43</f>
        <v>Selecione a Resposta</v>
      </c>
      <c r="F42" s="323"/>
      <c r="G42" s="324"/>
      <c r="H42" s="325" t="str">
        <f>IF(G42="","Selecionar Responsável",_xlfn.XLOOKUP(G42,FORM1!$B$22:$B$1100,FORM1!$C$22:$C$1100,"",1))</f>
        <v>Selecionar Responsável</v>
      </c>
      <c r="I42" s="326"/>
      <c r="J42" s="327"/>
      <c r="K42" s="327"/>
      <c r="L42" s="322" t="str">
        <f t="shared" ca="1" si="0"/>
        <v>Atrasado</v>
      </c>
      <c r="M42" s="115" t="str">
        <f t="shared" si="4"/>
        <v>Não Finalizado</v>
      </c>
      <c r="N42" s="116"/>
      <c r="O42" s="117" t="s">
        <v>1188</v>
      </c>
      <c r="P42" s="122">
        <f t="shared" si="1"/>
        <v>1</v>
      </c>
      <c r="Q42" s="123">
        <f t="shared" si="2"/>
        <v>1</v>
      </c>
      <c r="R42" s="120">
        <f>IF(Table26[[#This Row],[Status Medida]]="Finalizado",IF(Table26[[#This Row],[Prioridade2]]=1,1,0),0)</f>
        <v>0</v>
      </c>
    </row>
    <row r="43" spans="1:18" s="121" customFormat="1" ht="150" customHeight="1">
      <c r="A43" s="111"/>
      <c r="B43" s="117">
        <v>4</v>
      </c>
      <c r="C43" s="112" t="s">
        <v>441</v>
      </c>
      <c r="D43" s="113" t="s">
        <v>1190</v>
      </c>
      <c r="E43" s="114" t="str">
        <f>FORM2.3!I44</f>
        <v>Selecione a Resposta</v>
      </c>
      <c r="F43" s="323"/>
      <c r="G43" s="324"/>
      <c r="H43" s="325" t="str">
        <f>IF(G43="","Selecionar Responsável",_xlfn.XLOOKUP(G43,FORM1!$B$22:$B$1100,FORM1!$C$22:$C$1100,"",1))</f>
        <v>Selecionar Responsável</v>
      </c>
      <c r="I43" s="326"/>
      <c r="J43" s="327"/>
      <c r="K43" s="327"/>
      <c r="L43" s="322" t="str">
        <f t="shared" ca="1" si="0"/>
        <v>Atrasado</v>
      </c>
      <c r="M43" s="115" t="str">
        <f t="shared" si="4"/>
        <v>Não Finalizado</v>
      </c>
      <c r="N43" s="116"/>
      <c r="O43" s="117" t="s">
        <v>1188</v>
      </c>
      <c r="P43" s="122">
        <f t="shared" si="1"/>
        <v>1</v>
      </c>
      <c r="Q43" s="123">
        <f t="shared" si="2"/>
        <v>1</v>
      </c>
      <c r="R43" s="120">
        <f>IF(Table26[[#This Row],[Status Medida]]="Finalizado",IF(Table26[[#This Row],[Prioridade2]]=1,1,0),0)</f>
        <v>0</v>
      </c>
    </row>
    <row r="44" spans="1:18" s="121" customFormat="1" ht="150" customHeight="1">
      <c r="A44" s="111"/>
      <c r="B44" s="117">
        <v>4</v>
      </c>
      <c r="C44" s="112" t="s">
        <v>444</v>
      </c>
      <c r="D44" s="113" t="s">
        <v>445</v>
      </c>
      <c r="E44" s="114" t="str">
        <f>FORM2.3!I45</f>
        <v>Selecione a Resposta</v>
      </c>
      <c r="F44" s="323"/>
      <c r="G44" s="324"/>
      <c r="H44" s="325" t="str">
        <f>IF(G44="","Selecionar Responsável",_xlfn.XLOOKUP(G44,FORM1!$B$22:$B$1100,FORM1!$C$22:$C$1100,"",1))</f>
        <v>Selecionar Responsável</v>
      </c>
      <c r="I44" s="326"/>
      <c r="J44" s="327"/>
      <c r="K44" s="327"/>
      <c r="L44" s="322" t="str">
        <f t="shared" ca="1" si="0"/>
        <v>Atrasado</v>
      </c>
      <c r="M44" s="115" t="str">
        <f t="shared" si="4"/>
        <v>Não Finalizado</v>
      </c>
      <c r="N44" s="116"/>
      <c r="O44" s="117" t="s">
        <v>1188</v>
      </c>
      <c r="P44" s="122">
        <f t="shared" si="1"/>
        <v>1</v>
      </c>
      <c r="Q44" s="123">
        <f t="shared" si="2"/>
        <v>1</v>
      </c>
      <c r="R44" s="120">
        <f>IF(Table26[[#This Row],[Status Medida]]="Finalizado",IF(Table26[[#This Row],[Prioridade2]]=1,1,0),0)</f>
        <v>0</v>
      </c>
    </row>
    <row r="45" spans="1:18" s="121" customFormat="1" ht="150" customHeight="1">
      <c r="A45" s="111"/>
      <c r="B45" s="117">
        <v>5</v>
      </c>
      <c r="C45" s="112" t="s">
        <v>447</v>
      </c>
      <c r="D45" s="113" t="s">
        <v>1191</v>
      </c>
      <c r="E45" s="114" t="str">
        <f>FORM2.3!I46</f>
        <v>Selecione a Resposta</v>
      </c>
      <c r="F45" s="323"/>
      <c r="G45" s="324"/>
      <c r="H45" s="325" t="str">
        <f>IF(G45="","Selecionar Responsável",_xlfn.XLOOKUP(G45,FORM1!$B$22:$B$1100,FORM1!$C$22:$C$1100,"",1))</f>
        <v>Selecionar Responsável</v>
      </c>
      <c r="I45" s="326"/>
      <c r="J45" s="327"/>
      <c r="K45" s="327"/>
      <c r="L45" s="322" t="str">
        <f t="shared" ca="1" si="0"/>
        <v>Atrasado</v>
      </c>
      <c r="M45" s="115" t="str">
        <f t="shared" si="4"/>
        <v>Não Finalizado</v>
      </c>
      <c r="N45" s="116"/>
      <c r="O45" s="117" t="s">
        <v>1188</v>
      </c>
      <c r="P45" s="122">
        <f t="shared" si="1"/>
        <v>1</v>
      </c>
      <c r="Q45" s="123">
        <f t="shared" si="2"/>
        <v>1</v>
      </c>
      <c r="R45" s="120">
        <f>IF(Table26[[#This Row],[Status Medida]]="Finalizado",IF(Table26[[#This Row],[Prioridade2]]=1,1,0),0)</f>
        <v>0</v>
      </c>
    </row>
    <row r="46" spans="1:18" s="121" customFormat="1" ht="150" customHeight="1">
      <c r="A46" s="111"/>
      <c r="B46" s="117">
        <v>4</v>
      </c>
      <c r="C46" s="112" t="s">
        <v>450</v>
      </c>
      <c r="D46" s="113" t="s">
        <v>1192</v>
      </c>
      <c r="E46" s="114" t="str">
        <f>FORM2.3!I47</f>
        <v>Selecione a Resposta</v>
      </c>
      <c r="F46" s="323"/>
      <c r="G46" s="324"/>
      <c r="H46" s="325" t="str">
        <f>IF(G46="","Selecionar Responsável",_xlfn.XLOOKUP(G46,FORM1!$B$22:$B$1100,FORM1!$C$22:$C$1100,"",1))</f>
        <v>Selecionar Responsável</v>
      </c>
      <c r="I46" s="326"/>
      <c r="J46" s="327"/>
      <c r="K46" s="327"/>
      <c r="L46" s="322" t="str">
        <f t="shared" ca="1" si="0"/>
        <v>Atrasado</v>
      </c>
      <c r="M46" s="115" t="str">
        <f t="shared" si="4"/>
        <v>Não Finalizado</v>
      </c>
      <c r="N46" s="116"/>
      <c r="O46" s="117" t="s">
        <v>1188</v>
      </c>
      <c r="P46" s="122">
        <f t="shared" si="1"/>
        <v>1</v>
      </c>
      <c r="Q46" s="123">
        <f t="shared" si="2"/>
        <v>1</v>
      </c>
      <c r="R46" s="120">
        <f>IF(Table26[[#This Row],[Status Medida]]="Finalizado",IF(Table26[[#This Row],[Prioridade2]]=1,1,0),0)</f>
        <v>0</v>
      </c>
    </row>
    <row r="47" spans="1:18" s="121" customFormat="1" ht="150" hidden="1" customHeight="1">
      <c r="A47" s="111"/>
      <c r="B47" s="117" t="s">
        <v>1189</v>
      </c>
      <c r="C47" s="112" t="s">
        <v>453</v>
      </c>
      <c r="D47" s="113" t="s">
        <v>1193</v>
      </c>
      <c r="E47" s="114" t="str">
        <f>FORM2.3!I48</f>
        <v>Selecione a Resposta</v>
      </c>
      <c r="F47" s="323"/>
      <c r="G47" s="324"/>
      <c r="H47" s="325" t="str">
        <f>IF(G47="","Selecionar Responsável",_xlfn.XLOOKUP(G47,FORM1!$B$22:$B$1100,FORM1!$C$22:$C$1100,"",1))</f>
        <v>Selecionar Responsável</v>
      </c>
      <c r="I47" s="326"/>
      <c r="J47" s="327"/>
      <c r="K47" s="327"/>
      <c r="L47" s="322" t="str">
        <f t="shared" ca="1" si="0"/>
        <v>Atrasado</v>
      </c>
      <c r="M47" s="115" t="str">
        <f t="shared" si="4"/>
        <v>Não Finalizado</v>
      </c>
      <c r="N47" s="116"/>
      <c r="O47" s="117" t="s">
        <v>305</v>
      </c>
      <c r="P47" s="122">
        <f t="shared" si="1"/>
        <v>0</v>
      </c>
      <c r="Q47" s="123">
        <f t="shared" si="2"/>
        <v>1</v>
      </c>
      <c r="R47" s="120">
        <f>IF(Table26[[#This Row],[Status Medida]]="Finalizado",IF(Table26[[#This Row],[Prioridade2]]=1,1,0),0)</f>
        <v>0</v>
      </c>
    </row>
    <row r="48" spans="1:18" s="121" customFormat="1" ht="150" hidden="1" customHeight="1">
      <c r="A48" s="111"/>
      <c r="B48" s="117" t="s">
        <v>1189</v>
      </c>
      <c r="C48" s="112" t="s">
        <v>456</v>
      </c>
      <c r="D48" s="113" t="s">
        <v>1194</v>
      </c>
      <c r="E48" s="114" t="str">
        <f>FORM2.3!I49</f>
        <v>Selecione a Resposta</v>
      </c>
      <c r="F48" s="323"/>
      <c r="G48" s="324"/>
      <c r="H48" s="325" t="str">
        <f>IF(G48="","Selecionar Responsável",_xlfn.XLOOKUP(G48,FORM1!$B$22:$B$1100,FORM1!$C$22:$C$1100,"",1))</f>
        <v>Selecionar Responsável</v>
      </c>
      <c r="I48" s="326"/>
      <c r="J48" s="327"/>
      <c r="K48" s="327"/>
      <c r="L48" s="322" t="str">
        <f t="shared" ca="1" si="0"/>
        <v>Atrasado</v>
      </c>
      <c r="M48" s="115" t="str">
        <f t="shared" si="4"/>
        <v>Não Finalizado</v>
      </c>
      <c r="N48" s="116"/>
      <c r="O48" s="117" t="s">
        <v>305</v>
      </c>
      <c r="P48" s="122">
        <f t="shared" si="1"/>
        <v>0</v>
      </c>
      <c r="Q48" s="123">
        <f t="shared" si="2"/>
        <v>1</v>
      </c>
      <c r="R48" s="120">
        <f>IF(Table26[[#This Row],[Status Medida]]="Finalizado",IF(Table26[[#This Row],[Prioridade2]]=1,1,0),0)</f>
        <v>0</v>
      </c>
    </row>
    <row r="49" spans="1:18" s="121" customFormat="1" ht="150" hidden="1" customHeight="1">
      <c r="A49" s="111"/>
      <c r="B49" s="117" t="s">
        <v>1189</v>
      </c>
      <c r="C49" s="112" t="s">
        <v>459</v>
      </c>
      <c r="D49" s="113" t="s">
        <v>461</v>
      </c>
      <c r="E49" s="114" t="str">
        <f>FORM2.3!I50</f>
        <v>Selecione a Resposta</v>
      </c>
      <c r="F49" s="323"/>
      <c r="G49" s="324"/>
      <c r="H49" s="325" t="str">
        <f>IF(G49="","Selecionar Responsável",_xlfn.XLOOKUP(G49,FORM1!$B$22:$B$1100,FORM1!$C$22:$C$1100,"",1))</f>
        <v>Selecionar Responsável</v>
      </c>
      <c r="I49" s="326"/>
      <c r="J49" s="327"/>
      <c r="K49" s="327"/>
      <c r="L49" s="322" t="str">
        <f t="shared" ca="1" si="0"/>
        <v>Atrasado</v>
      </c>
      <c r="M49" s="115" t="str">
        <f t="shared" si="4"/>
        <v>Não Finalizado</v>
      </c>
      <c r="N49" s="116"/>
      <c r="O49" s="117" t="s">
        <v>305</v>
      </c>
      <c r="P49" s="122">
        <f t="shared" si="1"/>
        <v>0</v>
      </c>
      <c r="Q49" s="123">
        <f t="shared" si="2"/>
        <v>1</v>
      </c>
      <c r="R49" s="120">
        <f>IF(Table26[[#This Row],[Status Medida]]="Finalizado",IF(Table26[[#This Row],[Prioridade2]]=1,1,0),0)</f>
        <v>0</v>
      </c>
    </row>
    <row r="50" spans="1:18" s="121" customFormat="1" ht="150" hidden="1" customHeight="1">
      <c r="A50" s="111"/>
      <c r="B50" s="117" t="s">
        <v>1189</v>
      </c>
      <c r="C50" s="112" t="s">
        <v>460</v>
      </c>
      <c r="D50" s="113" t="s">
        <v>464</v>
      </c>
      <c r="E50" s="114" t="str">
        <f>FORM2.3!I51</f>
        <v>Selecione a Resposta</v>
      </c>
      <c r="F50" s="323"/>
      <c r="G50" s="324"/>
      <c r="H50" s="325" t="str">
        <f>IF(G50="","Selecionar Responsável",_xlfn.XLOOKUP(G50,FORM1!$B$22:$B$1100,FORM1!$C$22:$C$1100,"",1))</f>
        <v>Selecionar Responsável</v>
      </c>
      <c r="I50" s="326"/>
      <c r="J50" s="327"/>
      <c r="K50" s="327"/>
      <c r="L50" s="322" t="str">
        <f t="shared" ca="1" si="0"/>
        <v>Atrasado</v>
      </c>
      <c r="M50" s="115" t="str">
        <f t="shared" si="4"/>
        <v>Não Finalizado</v>
      </c>
      <c r="N50" s="116"/>
      <c r="O50" s="117" t="s">
        <v>305</v>
      </c>
      <c r="P50" s="122">
        <f t="shared" si="1"/>
        <v>0</v>
      </c>
      <c r="Q50" s="123">
        <f t="shared" si="2"/>
        <v>1</v>
      </c>
      <c r="R50" s="120">
        <f>IF(Table26[[#This Row],[Status Medida]]="Finalizado",IF(Table26[[#This Row],[Prioridade2]]=1,1,0),0)</f>
        <v>0</v>
      </c>
    </row>
    <row r="51" spans="1:18" s="121" customFormat="1" ht="150" hidden="1" customHeight="1">
      <c r="A51" s="111"/>
      <c r="B51" s="117" t="s">
        <v>1189</v>
      </c>
      <c r="C51" s="112" t="s">
        <v>463</v>
      </c>
      <c r="D51" s="113" t="s">
        <v>466</v>
      </c>
      <c r="E51" s="114" t="str">
        <f>FORM2.3!I52</f>
        <v>Selecione a Resposta</v>
      </c>
      <c r="F51" s="323"/>
      <c r="G51" s="324"/>
      <c r="H51" s="325" t="str">
        <f>IF(G51="","Selecionar Responsável",_xlfn.XLOOKUP(G51,FORM1!$B$22:$B$1100,FORM1!$C$22:$C$1100,"",1))</f>
        <v>Selecionar Responsável</v>
      </c>
      <c r="I51" s="326"/>
      <c r="J51" s="327"/>
      <c r="K51" s="327"/>
      <c r="L51" s="322" t="str">
        <f t="shared" ca="1" si="0"/>
        <v>Atrasado</v>
      </c>
      <c r="M51" s="115" t="str">
        <f t="shared" si="4"/>
        <v>Não Finalizado</v>
      </c>
      <c r="N51" s="116"/>
      <c r="O51" s="117" t="s">
        <v>305</v>
      </c>
      <c r="P51" s="122">
        <f t="shared" si="1"/>
        <v>0</v>
      </c>
      <c r="Q51" s="123">
        <f t="shared" si="2"/>
        <v>1</v>
      </c>
      <c r="R51" s="120">
        <f>IF(Table26[[#This Row],[Status Medida]]="Finalizado",IF(Table26[[#This Row],[Prioridade2]]=1,1,0),0)</f>
        <v>0</v>
      </c>
    </row>
    <row r="52" spans="1:18" s="121" customFormat="1" ht="150" customHeight="1">
      <c r="A52" s="111"/>
      <c r="B52" s="117">
        <v>4</v>
      </c>
      <c r="C52" s="112" t="s">
        <v>469</v>
      </c>
      <c r="D52" s="113" t="s">
        <v>470</v>
      </c>
      <c r="E52" s="114" t="str">
        <f>FORM2.3!I54</f>
        <v>Selecione a Resposta</v>
      </c>
      <c r="F52" s="323"/>
      <c r="G52" s="324"/>
      <c r="H52" s="325" t="str">
        <f>IF(G52="","Selecionar Responsável",_xlfn.XLOOKUP(G52,FORM1!$B$22:$B$1100,FORM1!$C$22:$C$1100,"",1))</f>
        <v>Selecionar Responsável</v>
      </c>
      <c r="I52" s="326"/>
      <c r="J52" s="327"/>
      <c r="K52" s="327"/>
      <c r="L52" s="322" t="str">
        <f t="shared" ca="1" si="0"/>
        <v>Atrasado</v>
      </c>
      <c r="M52" s="115" t="str">
        <f t="shared" si="4"/>
        <v>Não Finalizado</v>
      </c>
      <c r="N52" s="116"/>
      <c r="O52" s="117" t="s">
        <v>1188</v>
      </c>
      <c r="P52" s="122">
        <f t="shared" si="1"/>
        <v>1</v>
      </c>
      <c r="Q52" s="123">
        <f t="shared" si="2"/>
        <v>1</v>
      </c>
      <c r="R52" s="120">
        <f>IF(Table26[[#This Row],[Status Medida]]="Finalizado",IF(Table26[[#This Row],[Prioridade2]]=1,1,0),0)</f>
        <v>0</v>
      </c>
    </row>
    <row r="53" spans="1:18" s="121" customFormat="1" ht="150" hidden="1" customHeight="1">
      <c r="A53" s="111"/>
      <c r="B53" s="117" t="s">
        <v>1189</v>
      </c>
      <c r="C53" s="112" t="s">
        <v>472</v>
      </c>
      <c r="D53" s="113" t="s">
        <v>474</v>
      </c>
      <c r="E53" s="114" t="str">
        <f>FORM2.3!I55</f>
        <v>Selecione a Resposta</v>
      </c>
      <c r="F53" s="323"/>
      <c r="G53" s="324"/>
      <c r="H53" s="325" t="str">
        <f>IF(G53="","Selecionar Responsável",_xlfn.XLOOKUP(G53,FORM1!$B$22:$B$1100,FORM1!$C$22:$C$1100,"",1))</f>
        <v>Selecionar Responsável</v>
      </c>
      <c r="I53" s="326"/>
      <c r="J53" s="327"/>
      <c r="K53" s="327"/>
      <c r="L53" s="322" t="str">
        <f t="shared" ca="1" si="0"/>
        <v>Atrasado</v>
      </c>
      <c r="M53" s="115" t="str">
        <f t="shared" si="4"/>
        <v>Não Finalizado</v>
      </c>
      <c r="N53" s="116"/>
      <c r="O53" s="117" t="s">
        <v>305</v>
      </c>
      <c r="P53" s="122">
        <f t="shared" si="1"/>
        <v>0</v>
      </c>
      <c r="Q53" s="123">
        <f t="shared" si="2"/>
        <v>1</v>
      </c>
      <c r="R53" s="120">
        <f>IF(Table26[[#This Row],[Status Medida]]="Finalizado",IF(Table26[[#This Row],[Prioridade2]]=1,1,0),0)</f>
        <v>0</v>
      </c>
    </row>
    <row r="54" spans="1:18" s="121" customFormat="1" ht="150" customHeight="1">
      <c r="A54" s="111"/>
      <c r="B54" s="117">
        <v>4</v>
      </c>
      <c r="C54" s="112" t="s">
        <v>476</v>
      </c>
      <c r="D54" s="113" t="s">
        <v>477</v>
      </c>
      <c r="E54" s="114" t="str">
        <f>FORM2.3!I56</f>
        <v>Selecione a Resposta</v>
      </c>
      <c r="F54" s="323"/>
      <c r="G54" s="324"/>
      <c r="H54" s="325" t="str">
        <f>IF(G54="","Selecionar Responsável",_xlfn.XLOOKUP(G54,FORM1!$B$22:$B$1100,FORM1!$C$22:$C$1100,"",1))</f>
        <v>Selecionar Responsável</v>
      </c>
      <c r="I54" s="326"/>
      <c r="J54" s="327"/>
      <c r="K54" s="327"/>
      <c r="L54" s="322" t="str">
        <f t="shared" ca="1" si="0"/>
        <v>Atrasado</v>
      </c>
      <c r="M54" s="115" t="str">
        <f t="shared" si="4"/>
        <v>Não Finalizado</v>
      </c>
      <c r="N54" s="116"/>
      <c r="O54" s="117" t="s">
        <v>1188</v>
      </c>
      <c r="P54" s="122">
        <f t="shared" si="1"/>
        <v>1</v>
      </c>
      <c r="Q54" s="123">
        <f t="shared" si="2"/>
        <v>1</v>
      </c>
      <c r="R54" s="120">
        <f>IF(Table26[[#This Row],[Status Medida]]="Finalizado",IF(Table26[[#This Row],[Prioridade2]]=1,1,0),0)</f>
        <v>0</v>
      </c>
    </row>
    <row r="55" spans="1:18" s="121" customFormat="1" ht="150" customHeight="1">
      <c r="A55" s="111"/>
      <c r="B55" s="117">
        <v>4</v>
      </c>
      <c r="C55" s="112" t="s">
        <v>478</v>
      </c>
      <c r="D55" s="113" t="s">
        <v>479</v>
      </c>
      <c r="E55" s="114" t="str">
        <f>FORM2.3!I57</f>
        <v>Selecione a Resposta</v>
      </c>
      <c r="F55" s="323"/>
      <c r="G55" s="324"/>
      <c r="H55" s="325" t="str">
        <f>IF(G55="","Selecionar Responsável",_xlfn.XLOOKUP(G55,FORM1!$B$22:$B$1100,FORM1!$C$22:$C$1100,"",1))</f>
        <v>Selecionar Responsável</v>
      </c>
      <c r="I55" s="326"/>
      <c r="J55" s="327"/>
      <c r="K55" s="327"/>
      <c r="L55" s="322" t="str">
        <f t="shared" ca="1" si="0"/>
        <v>Atrasado</v>
      </c>
      <c r="M55" s="115" t="str">
        <f t="shared" si="4"/>
        <v>Não Finalizado</v>
      </c>
      <c r="N55" s="116"/>
      <c r="O55" s="117" t="s">
        <v>1188</v>
      </c>
      <c r="P55" s="122">
        <f t="shared" si="1"/>
        <v>1</v>
      </c>
      <c r="Q55" s="123">
        <f t="shared" si="2"/>
        <v>1</v>
      </c>
      <c r="R55" s="120">
        <f>IF(Table26[[#This Row],[Status Medida]]="Finalizado",IF(Table26[[#This Row],[Prioridade2]]=1,1,0),0)</f>
        <v>0</v>
      </c>
    </row>
    <row r="56" spans="1:18" s="121" customFormat="1" ht="150" hidden="1" customHeight="1">
      <c r="A56" s="111"/>
      <c r="B56" s="117" t="s">
        <v>1189</v>
      </c>
      <c r="C56" s="112" t="s">
        <v>473</v>
      </c>
      <c r="D56" s="113" t="s">
        <v>481</v>
      </c>
      <c r="E56" s="114" t="str">
        <f>FORM2.3!I58</f>
        <v>Selecione a Resposta</v>
      </c>
      <c r="F56" s="323"/>
      <c r="G56" s="324"/>
      <c r="H56" s="325" t="str">
        <f>IF(G56="","Selecionar Responsável",_xlfn.XLOOKUP(G56,FORM1!$B$22:$B$1100,FORM1!$C$22:$C$1100,"",1))</f>
        <v>Selecionar Responsável</v>
      </c>
      <c r="I56" s="326"/>
      <c r="J56" s="327"/>
      <c r="K56" s="327"/>
      <c r="L56" s="322" t="str">
        <f t="shared" ca="1" si="0"/>
        <v>Atrasado</v>
      </c>
      <c r="M56" s="115" t="str">
        <f t="shared" si="4"/>
        <v>Não Finalizado</v>
      </c>
      <c r="N56" s="116"/>
      <c r="O56" s="117" t="s">
        <v>305</v>
      </c>
      <c r="P56" s="122">
        <f t="shared" si="1"/>
        <v>0</v>
      </c>
      <c r="Q56" s="123">
        <f t="shared" si="2"/>
        <v>1</v>
      </c>
      <c r="R56" s="120">
        <f>IF(Table26[[#This Row],[Status Medida]]="Finalizado",IF(Table26[[#This Row],[Prioridade2]]=1,1,0),0)</f>
        <v>0</v>
      </c>
    </row>
    <row r="57" spans="1:18" s="121" customFormat="1" ht="150" customHeight="1">
      <c r="A57" s="111"/>
      <c r="B57" s="117">
        <v>4</v>
      </c>
      <c r="C57" s="112" t="s">
        <v>480</v>
      </c>
      <c r="D57" s="113" t="s">
        <v>483</v>
      </c>
      <c r="E57" s="114" t="str">
        <f>FORM2.3!I59</f>
        <v>Selecione a Resposta</v>
      </c>
      <c r="F57" s="323"/>
      <c r="G57" s="324"/>
      <c r="H57" s="325" t="str">
        <f>IF(G57="","Selecionar Responsável",_xlfn.XLOOKUP(G57,FORM1!$B$22:$B$1100,FORM1!$C$22:$C$1100,"",1))</f>
        <v>Selecionar Responsável</v>
      </c>
      <c r="I57" s="326"/>
      <c r="J57" s="327"/>
      <c r="K57" s="327"/>
      <c r="L57" s="322" t="str">
        <f t="shared" ca="1" si="0"/>
        <v>Atrasado</v>
      </c>
      <c r="M57" s="115" t="str">
        <f t="shared" si="4"/>
        <v>Não Finalizado</v>
      </c>
      <c r="N57" s="116"/>
      <c r="O57" s="117" t="s">
        <v>1188</v>
      </c>
      <c r="P57" s="122">
        <f t="shared" si="1"/>
        <v>1</v>
      </c>
      <c r="Q57" s="123">
        <f t="shared" si="2"/>
        <v>1</v>
      </c>
      <c r="R57" s="120">
        <f>IF(Table26[[#This Row],[Status Medida]]="Finalizado",IF(Table26[[#This Row],[Prioridade2]]=1,1,0),0)</f>
        <v>0</v>
      </c>
    </row>
    <row r="58" spans="1:18" s="121" customFormat="1" ht="150" customHeight="1">
      <c r="A58" s="111"/>
      <c r="B58" s="321">
        <v>1</v>
      </c>
      <c r="C58" s="112" t="s">
        <v>485</v>
      </c>
      <c r="D58" s="113" t="s">
        <v>487</v>
      </c>
      <c r="E58" s="114" t="str">
        <f>FORM2.3!I61</f>
        <v>Selecione a Resposta</v>
      </c>
      <c r="F58" s="323"/>
      <c r="G58" s="324"/>
      <c r="H58" s="325" t="str">
        <f>IF(G58="","Selecionar Responsável",_xlfn.XLOOKUP(G58,FORM1!$B$22:$B$1100,FORM1!$C$22:$C$1100,"",1))</f>
        <v>Selecionar Responsável</v>
      </c>
      <c r="I58" s="326"/>
      <c r="J58" s="327"/>
      <c r="K58" s="327"/>
      <c r="L58" s="322" t="str">
        <f t="shared" ca="1" si="0"/>
        <v>Atrasado</v>
      </c>
      <c r="M58" s="115" t="str">
        <f t="shared" si="4"/>
        <v>Não Finalizado</v>
      </c>
      <c r="N58" s="116"/>
      <c r="O58" s="117" t="s">
        <v>1188</v>
      </c>
      <c r="P58" s="122">
        <f t="shared" si="1"/>
        <v>1</v>
      </c>
      <c r="Q58" s="123">
        <f t="shared" si="2"/>
        <v>1</v>
      </c>
      <c r="R58" s="120">
        <f>IF(Table26[[#This Row],[Status Medida]]="Finalizado",IF(Table26[[#This Row],[Prioridade2]]=1,1,0),0)</f>
        <v>0</v>
      </c>
    </row>
    <row r="59" spans="1:18" s="121" customFormat="1" ht="150" customHeight="1">
      <c r="A59" s="111"/>
      <c r="B59" s="321">
        <v>1</v>
      </c>
      <c r="C59" s="112" t="s">
        <v>489</v>
      </c>
      <c r="D59" s="113" t="s">
        <v>490</v>
      </c>
      <c r="E59" s="114" t="str">
        <f>FORM2.3!I62</f>
        <v>Selecione a Resposta</v>
      </c>
      <c r="F59" s="323"/>
      <c r="G59" s="324"/>
      <c r="H59" s="325" t="str">
        <f>IF(G59="","Selecionar Responsável",_xlfn.XLOOKUP(G59,FORM1!$B$22:$B$1100,FORM1!$C$22:$C$1100,"",1))</f>
        <v>Selecionar Responsável</v>
      </c>
      <c r="I59" s="326"/>
      <c r="J59" s="327"/>
      <c r="K59" s="327"/>
      <c r="L59" s="322" t="str">
        <f t="shared" ca="1" si="0"/>
        <v>Atrasado</v>
      </c>
      <c r="M59" s="115" t="str">
        <f t="shared" si="4"/>
        <v>Não Finalizado</v>
      </c>
      <c r="N59" s="116"/>
      <c r="O59" s="117" t="s">
        <v>1188</v>
      </c>
      <c r="P59" s="122">
        <f t="shared" si="1"/>
        <v>1</v>
      </c>
      <c r="Q59" s="123">
        <f t="shared" si="2"/>
        <v>1</v>
      </c>
      <c r="R59" s="120">
        <f>IF(Table26[[#This Row],[Status Medida]]="Finalizado",IF(Table26[[#This Row],[Prioridade2]]=1,1,0),0)</f>
        <v>0</v>
      </c>
    </row>
    <row r="60" spans="1:18" s="121" customFormat="1" ht="150" customHeight="1">
      <c r="A60" s="111"/>
      <c r="B60" s="321">
        <v>1</v>
      </c>
      <c r="C60" s="112" t="s">
        <v>492</v>
      </c>
      <c r="D60" s="113" t="s">
        <v>493</v>
      </c>
      <c r="E60" s="114" t="str">
        <f>FORM2.3!I63</f>
        <v>Selecione a Resposta</v>
      </c>
      <c r="F60" s="323"/>
      <c r="G60" s="324"/>
      <c r="H60" s="325" t="str">
        <f>IF(G60="","Selecionar Responsável",_xlfn.XLOOKUP(G60,FORM1!$B$22:$B$1100,FORM1!$C$22:$C$1100,"",1))</f>
        <v>Selecionar Responsável</v>
      </c>
      <c r="I60" s="326"/>
      <c r="J60" s="327"/>
      <c r="K60" s="327"/>
      <c r="L60" s="322" t="str">
        <f t="shared" ca="1" si="0"/>
        <v>Atrasado</v>
      </c>
      <c r="M60" s="115" t="str">
        <f t="shared" si="4"/>
        <v>Não Finalizado</v>
      </c>
      <c r="N60" s="116"/>
      <c r="O60" s="117" t="s">
        <v>1188</v>
      </c>
      <c r="P60" s="122">
        <f t="shared" si="1"/>
        <v>1</v>
      </c>
      <c r="Q60" s="123">
        <f t="shared" si="2"/>
        <v>1</v>
      </c>
      <c r="R60" s="120">
        <f>IF(Table26[[#This Row],[Status Medida]]="Finalizado",IF(Table26[[#This Row],[Prioridade2]]=1,1,0),0)</f>
        <v>0</v>
      </c>
    </row>
    <row r="61" spans="1:18" s="121" customFormat="1" ht="150" customHeight="1">
      <c r="A61" s="111"/>
      <c r="B61" s="117">
        <v>5</v>
      </c>
      <c r="C61" s="112" t="s">
        <v>495</v>
      </c>
      <c r="D61" s="113" t="s">
        <v>496</v>
      </c>
      <c r="E61" s="114" t="str">
        <f>FORM2.3!I64</f>
        <v>Selecione a Resposta</v>
      </c>
      <c r="F61" s="323"/>
      <c r="G61" s="324"/>
      <c r="H61" s="325" t="str">
        <f>IF(G61="","Selecionar Responsável",_xlfn.XLOOKUP(G61,FORM1!$B$22:$B$1100,FORM1!$C$22:$C$1100,"",1))</f>
        <v>Selecionar Responsável</v>
      </c>
      <c r="I61" s="326"/>
      <c r="J61" s="327"/>
      <c r="K61" s="327"/>
      <c r="L61" s="322" t="str">
        <f t="shared" ca="1" si="0"/>
        <v>Atrasado</v>
      </c>
      <c r="M61" s="115" t="str">
        <f t="shared" si="4"/>
        <v>Não Finalizado</v>
      </c>
      <c r="N61" s="116"/>
      <c r="O61" s="117" t="s">
        <v>1188</v>
      </c>
      <c r="P61" s="122">
        <f t="shared" si="1"/>
        <v>1</v>
      </c>
      <c r="Q61" s="123">
        <f t="shared" si="2"/>
        <v>1</v>
      </c>
      <c r="R61" s="120">
        <f>IF(Table26[[#This Row],[Status Medida]]="Finalizado",IF(Table26[[#This Row],[Prioridade2]]=1,1,0),0)</f>
        <v>0</v>
      </c>
    </row>
    <row r="62" spans="1:18" s="121" customFormat="1" ht="150" customHeight="1">
      <c r="A62" s="111"/>
      <c r="B62" s="117">
        <v>3</v>
      </c>
      <c r="C62" s="112" t="s">
        <v>498</v>
      </c>
      <c r="D62" s="113" t="s">
        <v>499</v>
      </c>
      <c r="E62" s="114" t="str">
        <f>FORM2.3!I65</f>
        <v>Selecione a Resposta</v>
      </c>
      <c r="F62" s="323"/>
      <c r="G62" s="324"/>
      <c r="H62" s="325" t="str">
        <f>IF(G62="","Selecionar Responsável",_xlfn.XLOOKUP(G62,FORM1!$B$22:$B$1100,FORM1!$C$22:$C$1100,"",1))</f>
        <v>Selecionar Responsável</v>
      </c>
      <c r="I62" s="326"/>
      <c r="J62" s="327"/>
      <c r="K62" s="327"/>
      <c r="L62" s="322" t="str">
        <f t="shared" ca="1" si="0"/>
        <v>Atrasado</v>
      </c>
      <c r="M62" s="115" t="str">
        <f t="shared" si="4"/>
        <v>Não Finalizado</v>
      </c>
      <c r="N62" s="116"/>
      <c r="O62" s="117" t="s">
        <v>1188</v>
      </c>
      <c r="P62" s="122">
        <f t="shared" si="1"/>
        <v>1</v>
      </c>
      <c r="Q62" s="123">
        <f t="shared" si="2"/>
        <v>1</v>
      </c>
      <c r="R62" s="120">
        <f>IF(Table26[[#This Row],[Status Medida]]="Finalizado",IF(Table26[[#This Row],[Prioridade2]]=1,1,0),0)</f>
        <v>0</v>
      </c>
    </row>
    <row r="63" spans="1:18" s="121" customFormat="1" ht="150" customHeight="1">
      <c r="A63" s="111"/>
      <c r="B63" s="321">
        <v>1</v>
      </c>
      <c r="C63" s="112" t="s">
        <v>486</v>
      </c>
      <c r="D63" s="113" t="s">
        <v>501</v>
      </c>
      <c r="E63" s="114" t="str">
        <f>FORM2.3!I66</f>
        <v>Selecione a Resposta</v>
      </c>
      <c r="F63" s="323"/>
      <c r="G63" s="324"/>
      <c r="H63" s="325" t="str">
        <f>IF(G63="","Selecionar Responsável",_xlfn.XLOOKUP(G63,FORM1!$B$22:$B$1100,FORM1!$C$22:$C$1100,"",1))</f>
        <v>Selecionar Responsável</v>
      </c>
      <c r="I63" s="326"/>
      <c r="J63" s="327"/>
      <c r="K63" s="327"/>
      <c r="L63" s="322" t="str">
        <f t="shared" ca="1" si="0"/>
        <v>Atrasado</v>
      </c>
      <c r="M63" s="115" t="str">
        <f t="shared" si="4"/>
        <v>Não Finalizado</v>
      </c>
      <c r="N63" s="116"/>
      <c r="O63" s="117" t="s">
        <v>1188</v>
      </c>
      <c r="P63" s="122">
        <f t="shared" si="1"/>
        <v>1</v>
      </c>
      <c r="Q63" s="123">
        <f t="shared" si="2"/>
        <v>1</v>
      </c>
      <c r="R63" s="120">
        <f>IF(Table26[[#This Row],[Status Medida]]="Finalizado",IF(Table26[[#This Row],[Prioridade2]]=1,1,0),0)</f>
        <v>0</v>
      </c>
    </row>
    <row r="64" spans="1:18" s="121" customFormat="1" ht="150" hidden="1" customHeight="1">
      <c r="A64" s="111"/>
      <c r="B64" s="117" t="s">
        <v>1189</v>
      </c>
      <c r="C64" s="112" t="s">
        <v>503</v>
      </c>
      <c r="D64" s="113" t="s">
        <v>504</v>
      </c>
      <c r="E64" s="114" t="str">
        <f>FORM2.3!I67</f>
        <v>Selecione a Resposta</v>
      </c>
      <c r="F64" s="323"/>
      <c r="G64" s="324"/>
      <c r="H64" s="325" t="str">
        <f>IF(G64="","Selecionar Responsável",_xlfn.XLOOKUP(G64,FORM1!$B$22:$B$1100,FORM1!$C$22:$C$1100,"",1))</f>
        <v>Selecionar Responsável</v>
      </c>
      <c r="I64" s="326"/>
      <c r="J64" s="327"/>
      <c r="K64" s="327"/>
      <c r="L64" s="322" t="str">
        <f t="shared" ca="1" si="0"/>
        <v>Atrasado</v>
      </c>
      <c r="M64" s="115" t="str">
        <f t="shared" si="4"/>
        <v>Não Finalizado</v>
      </c>
      <c r="N64" s="116"/>
      <c r="O64" s="117" t="s">
        <v>305</v>
      </c>
      <c r="P64" s="122">
        <f t="shared" si="1"/>
        <v>0</v>
      </c>
      <c r="Q64" s="123">
        <f t="shared" si="2"/>
        <v>1</v>
      </c>
      <c r="R64" s="120">
        <f>IF(Table26[[#This Row],[Status Medida]]="Finalizado",IF(Table26[[#This Row],[Prioridade2]]=1,1,0),0)</f>
        <v>0</v>
      </c>
    </row>
    <row r="65" spans="1:18" s="121" customFormat="1" ht="150" hidden="1" customHeight="1">
      <c r="A65" s="111"/>
      <c r="B65" s="117" t="s">
        <v>1189</v>
      </c>
      <c r="C65" s="112" t="s">
        <v>506</v>
      </c>
      <c r="D65" s="113" t="s">
        <v>507</v>
      </c>
      <c r="E65" s="114" t="str">
        <f>FORM2.3!I68</f>
        <v>Selecione a Resposta</v>
      </c>
      <c r="F65" s="323"/>
      <c r="G65" s="324"/>
      <c r="H65" s="325" t="str">
        <f>IF(G65="","Selecionar Responsável",_xlfn.XLOOKUP(G65,FORM1!$B$22:$B$1100,FORM1!$C$22:$C$1100,"",1))</f>
        <v>Selecionar Responsável</v>
      </c>
      <c r="I65" s="326"/>
      <c r="J65" s="327"/>
      <c r="K65" s="327"/>
      <c r="L65" s="322" t="str">
        <f t="shared" ca="1" si="0"/>
        <v>Atrasado</v>
      </c>
      <c r="M65" s="115" t="str">
        <f t="shared" si="4"/>
        <v>Não Finalizado</v>
      </c>
      <c r="N65" s="116"/>
      <c r="O65" s="117" t="s">
        <v>305</v>
      </c>
      <c r="P65" s="122">
        <f t="shared" si="1"/>
        <v>0</v>
      </c>
      <c r="Q65" s="123">
        <f t="shared" si="2"/>
        <v>1</v>
      </c>
      <c r="R65" s="120">
        <f>IF(Table26[[#This Row],[Status Medida]]="Finalizado",IF(Table26[[#This Row],[Prioridade2]]=1,1,0),0)</f>
        <v>0</v>
      </c>
    </row>
    <row r="66" spans="1:18" s="121" customFormat="1" ht="150" hidden="1" customHeight="1">
      <c r="A66" s="111"/>
      <c r="B66" s="117" t="s">
        <v>1189</v>
      </c>
      <c r="C66" s="112" t="s">
        <v>510</v>
      </c>
      <c r="D66" s="113" t="s">
        <v>512</v>
      </c>
      <c r="E66" s="114" t="str">
        <f>FORM2.3!I70</f>
        <v>Selecione a Resposta</v>
      </c>
      <c r="F66" s="323"/>
      <c r="G66" s="324"/>
      <c r="H66" s="325" t="str">
        <f>IF(G66="","Selecionar Responsável",_xlfn.XLOOKUP(G66,FORM1!$B$22:$B$1100,FORM1!$C$22:$C$1100,"",1))</f>
        <v>Selecionar Responsável</v>
      </c>
      <c r="I66" s="326"/>
      <c r="J66" s="327"/>
      <c r="K66" s="327"/>
      <c r="L66" s="322" t="str">
        <f t="shared" ca="1" si="0"/>
        <v>Atrasado</v>
      </c>
      <c r="M66" s="115" t="str">
        <f t="shared" si="4"/>
        <v>Não Finalizado</v>
      </c>
      <c r="N66" s="116"/>
      <c r="O66" s="117" t="s">
        <v>305</v>
      </c>
      <c r="P66" s="122">
        <f t="shared" si="1"/>
        <v>0</v>
      </c>
      <c r="Q66" s="123">
        <f t="shared" si="2"/>
        <v>1</v>
      </c>
      <c r="R66" s="120">
        <f>IF(Table26[[#This Row],[Status Medida]]="Finalizado",IF(Table26[[#This Row],[Prioridade2]]=1,1,0),0)</f>
        <v>0</v>
      </c>
    </row>
    <row r="67" spans="1:18" s="121" customFormat="1" ht="150" hidden="1" customHeight="1">
      <c r="A67" s="111"/>
      <c r="B67" s="117" t="s">
        <v>1189</v>
      </c>
      <c r="C67" s="112" t="s">
        <v>514</v>
      </c>
      <c r="D67" s="113" t="s">
        <v>516</v>
      </c>
      <c r="E67" s="114" t="str">
        <f>FORM2.3!I71</f>
        <v>Selecione a Resposta</v>
      </c>
      <c r="F67" s="323"/>
      <c r="G67" s="324"/>
      <c r="H67" s="325" t="str">
        <f>IF(G67="","Selecionar Responsável",_xlfn.XLOOKUP(G67,FORM1!$B$22:$B$1100,FORM1!$C$22:$C$1100,"",1))</f>
        <v>Selecionar Responsável</v>
      </c>
      <c r="I67" s="326"/>
      <c r="J67" s="327"/>
      <c r="K67" s="327"/>
      <c r="L67" s="322" t="str">
        <f t="shared" ca="1" si="0"/>
        <v>Atrasado</v>
      </c>
      <c r="M67" s="115" t="str">
        <f t="shared" si="4"/>
        <v>Não Finalizado</v>
      </c>
      <c r="N67" s="116"/>
      <c r="O67" s="117" t="s">
        <v>305</v>
      </c>
      <c r="P67" s="122">
        <f t="shared" si="1"/>
        <v>0</v>
      </c>
      <c r="Q67" s="123">
        <f t="shared" si="2"/>
        <v>1</v>
      </c>
      <c r="R67" s="120">
        <f>IF(Table26[[#This Row],[Status Medida]]="Finalizado",IF(Table26[[#This Row],[Prioridade2]]=1,1,0),0)</f>
        <v>0</v>
      </c>
    </row>
    <row r="68" spans="1:18" s="121" customFormat="1" ht="150" customHeight="1">
      <c r="A68" s="111"/>
      <c r="B68" s="117">
        <v>5</v>
      </c>
      <c r="C68" s="112" t="s">
        <v>518</v>
      </c>
      <c r="D68" s="113" t="s">
        <v>519</v>
      </c>
      <c r="E68" s="114" t="str">
        <f>FORM2.3!I72</f>
        <v>Selecione a Resposta</v>
      </c>
      <c r="F68" s="323"/>
      <c r="G68" s="324"/>
      <c r="H68" s="325" t="str">
        <f>IF(G68="","Selecionar Responsável",_xlfn.XLOOKUP(G68,FORM1!$B$22:$B$1100,FORM1!$C$22:$C$1100,"",1))</f>
        <v>Selecionar Responsável</v>
      </c>
      <c r="I68" s="326"/>
      <c r="J68" s="327"/>
      <c r="K68" s="327"/>
      <c r="L68" s="322" t="str">
        <f t="shared" ca="1" si="0"/>
        <v>Atrasado</v>
      </c>
      <c r="M68" s="115" t="str">
        <f t="shared" si="4"/>
        <v>Não Finalizado</v>
      </c>
      <c r="N68" s="116"/>
      <c r="O68" s="117" t="s">
        <v>1188</v>
      </c>
      <c r="P68" s="122">
        <f t="shared" si="1"/>
        <v>1</v>
      </c>
      <c r="Q68" s="123">
        <f t="shared" si="2"/>
        <v>1</v>
      </c>
      <c r="R68" s="120">
        <f>IF(Table26[[#This Row],[Status Medida]]="Finalizado",IF(Table26[[#This Row],[Prioridade2]]=1,1,0),0)</f>
        <v>0</v>
      </c>
    </row>
    <row r="69" spans="1:18" s="121" customFormat="1" ht="150" customHeight="1">
      <c r="A69" s="111"/>
      <c r="B69" s="117">
        <v>3</v>
      </c>
      <c r="C69" s="112" t="s">
        <v>521</v>
      </c>
      <c r="D69" s="113" t="s">
        <v>522</v>
      </c>
      <c r="E69" s="114" t="str">
        <f>FORM2.3!I73</f>
        <v>Selecione a Resposta</v>
      </c>
      <c r="F69" s="323"/>
      <c r="G69" s="324"/>
      <c r="H69" s="325" t="str">
        <f>IF(G69="","Selecionar Responsável",_xlfn.XLOOKUP(G69,FORM1!$B$22:$B$1100,FORM1!$C$22:$C$1100,"",1))</f>
        <v>Selecionar Responsável</v>
      </c>
      <c r="I69" s="326"/>
      <c r="J69" s="327"/>
      <c r="K69" s="327"/>
      <c r="L69" s="322" t="str">
        <f t="shared" ca="1" si="0"/>
        <v>Atrasado</v>
      </c>
      <c r="M69" s="115" t="str">
        <f t="shared" si="4"/>
        <v>Não Finalizado</v>
      </c>
      <c r="N69" s="116"/>
      <c r="O69" s="117" t="s">
        <v>1188</v>
      </c>
      <c r="P69" s="122">
        <f t="shared" si="1"/>
        <v>1</v>
      </c>
      <c r="Q69" s="123">
        <f t="shared" si="2"/>
        <v>1</v>
      </c>
      <c r="R69" s="120">
        <f>IF(Table26[[#This Row],[Status Medida]]="Finalizado",IF(Table26[[#This Row],[Prioridade2]]=1,1,0),0)</f>
        <v>0</v>
      </c>
    </row>
    <row r="70" spans="1:18" s="121" customFormat="1" ht="150" customHeight="1">
      <c r="A70" s="111"/>
      <c r="B70" s="117">
        <v>5</v>
      </c>
      <c r="C70" s="112" t="s">
        <v>511</v>
      </c>
      <c r="D70" s="113" t="s">
        <v>524</v>
      </c>
      <c r="E70" s="114" t="str">
        <f>FORM2.3!I74</f>
        <v>Selecione a Resposta</v>
      </c>
      <c r="F70" s="323"/>
      <c r="G70" s="324"/>
      <c r="H70" s="325" t="str">
        <f>IF(G70="","Selecionar Responsável",_xlfn.XLOOKUP(G70,FORM1!$B$22:$B$1100,FORM1!$C$22:$C$1100,"",1))</f>
        <v>Selecionar Responsável</v>
      </c>
      <c r="I70" s="326"/>
      <c r="J70" s="327"/>
      <c r="K70" s="327"/>
      <c r="L70" s="322" t="str">
        <f t="shared" ca="1" si="0"/>
        <v>Atrasado</v>
      </c>
      <c r="M70" s="115" t="str">
        <f t="shared" si="4"/>
        <v>Não Finalizado</v>
      </c>
      <c r="N70" s="116"/>
      <c r="O70" s="117" t="s">
        <v>1188</v>
      </c>
      <c r="P70" s="122">
        <f t="shared" si="1"/>
        <v>1</v>
      </c>
      <c r="Q70" s="123">
        <f t="shared" si="2"/>
        <v>1</v>
      </c>
      <c r="R70" s="120">
        <f>IF(Table26[[#This Row],[Status Medida]]="Finalizado",IF(Table26[[#This Row],[Prioridade2]]=1,1,0),0)</f>
        <v>0</v>
      </c>
    </row>
    <row r="71" spans="1:18" s="121" customFormat="1" ht="150" customHeight="1">
      <c r="A71" s="111"/>
      <c r="B71" s="117">
        <v>4</v>
      </c>
      <c r="C71" s="112" t="s">
        <v>515</v>
      </c>
      <c r="D71" s="113" t="s">
        <v>526</v>
      </c>
      <c r="E71" s="114" t="str">
        <f>FORM2.3!I75</f>
        <v>Selecione a Resposta</v>
      </c>
      <c r="F71" s="323"/>
      <c r="G71" s="324"/>
      <c r="H71" s="325" t="str">
        <f>IF(G71="","Selecionar Responsável",_xlfn.XLOOKUP(G71,FORM1!$B$22:$B$1100,FORM1!$C$22:$C$1100,"",1))</f>
        <v>Selecionar Responsável</v>
      </c>
      <c r="I71" s="326"/>
      <c r="J71" s="327"/>
      <c r="K71" s="327"/>
      <c r="L71" s="322" t="str">
        <f t="shared" ref="L71:L134" ca="1" si="5">IF(J71&gt;K71,"Datas inválidas",IF(M71="Finalizado","Concluído",IF(J71&gt;TODAY(),"Não iniciado",_xlfn.IFS(J71=TODAY(),"Em andamento",TODAY()&gt;K71,"Atrasado",AND(TODAY()&gt;J71,TODAY()&lt;=K71),"Em andamento"))))</f>
        <v>Atrasado</v>
      </c>
      <c r="M71" s="115" t="str">
        <f t="shared" si="4"/>
        <v>Não Finalizado</v>
      </c>
      <c r="N71" s="116"/>
      <c r="O71" s="117" t="s">
        <v>1188</v>
      </c>
      <c r="P71" s="122">
        <f t="shared" ref="P71:P134" si="6">IF(O71="Sim",1,0)</f>
        <v>1</v>
      </c>
      <c r="Q71" s="123">
        <f t="shared" ref="Q71:Q134" si="7">IF(N71=E71,0,1)</f>
        <v>1</v>
      </c>
      <c r="R71" s="120">
        <f>IF(Table26[[#This Row],[Status Medida]]="Finalizado",IF(Table26[[#This Row],[Prioridade2]]=1,1,0),0)</f>
        <v>0</v>
      </c>
    </row>
    <row r="72" spans="1:18" s="121" customFormat="1" ht="150" customHeight="1">
      <c r="A72" s="111"/>
      <c r="B72" s="321">
        <v>1</v>
      </c>
      <c r="C72" s="112" t="s">
        <v>528</v>
      </c>
      <c r="D72" s="113" t="s">
        <v>529</v>
      </c>
      <c r="E72" s="114" t="str">
        <f>FORM2.3!I76</f>
        <v>Selecione a Resposta</v>
      </c>
      <c r="F72" s="323"/>
      <c r="G72" s="324"/>
      <c r="H72" s="325" t="str">
        <f>IF(G72="","Selecionar Responsável",_xlfn.XLOOKUP(G72,FORM1!$B$22:$B$1100,FORM1!$C$22:$C$1100,"",1))</f>
        <v>Selecionar Responsável</v>
      </c>
      <c r="I72" s="326"/>
      <c r="J72" s="327"/>
      <c r="K72" s="327"/>
      <c r="L72" s="322" t="str">
        <f t="shared" ca="1" si="5"/>
        <v>Atrasado</v>
      </c>
      <c r="M72" s="115" t="str">
        <f t="shared" si="4"/>
        <v>Não Finalizado</v>
      </c>
      <c r="N72" s="116"/>
      <c r="O72" s="117" t="s">
        <v>1188</v>
      </c>
      <c r="P72" s="122">
        <f t="shared" si="6"/>
        <v>1</v>
      </c>
      <c r="Q72" s="123">
        <f t="shared" si="7"/>
        <v>1</v>
      </c>
      <c r="R72" s="120">
        <f>IF(Table26[[#This Row],[Status Medida]]="Finalizado",IF(Table26[[#This Row],[Prioridade2]]=1,1,0),0)</f>
        <v>0</v>
      </c>
    </row>
    <row r="73" spans="1:18" s="121" customFormat="1" ht="150" customHeight="1">
      <c r="A73" s="111"/>
      <c r="B73" s="321">
        <v>1</v>
      </c>
      <c r="C73" s="112" t="s">
        <v>532</v>
      </c>
      <c r="D73" s="113" t="s">
        <v>533</v>
      </c>
      <c r="E73" s="114" t="str">
        <f>FORM2.3!I78</f>
        <v>Selecione a Resposta</v>
      </c>
      <c r="F73" s="323"/>
      <c r="G73" s="324"/>
      <c r="H73" s="325" t="str">
        <f>IF(G73="","Selecionar Responsável",_xlfn.XLOOKUP(G73,FORM1!$B$22:$B$1100,FORM1!$C$22:$C$1100,"",1))</f>
        <v>Selecionar Responsável</v>
      </c>
      <c r="I73" s="326"/>
      <c r="J73" s="327"/>
      <c r="K73" s="327"/>
      <c r="L73" s="322" t="str">
        <f t="shared" ca="1" si="5"/>
        <v>Atrasado</v>
      </c>
      <c r="M73" s="115" t="str">
        <f t="shared" si="4"/>
        <v>Não Finalizado</v>
      </c>
      <c r="N73" s="116"/>
      <c r="O73" s="117" t="s">
        <v>1188</v>
      </c>
      <c r="P73" s="122">
        <f t="shared" si="6"/>
        <v>1</v>
      </c>
      <c r="Q73" s="123">
        <f t="shared" si="7"/>
        <v>1</v>
      </c>
      <c r="R73" s="120">
        <f>IF(Table26[[#This Row],[Status Medida]]="Finalizado",IF(Table26[[#This Row],[Prioridade2]]=1,1,0),0)</f>
        <v>0</v>
      </c>
    </row>
    <row r="74" spans="1:18" s="121" customFormat="1" ht="150" customHeight="1">
      <c r="A74" s="111"/>
      <c r="B74" s="321">
        <v>1</v>
      </c>
      <c r="C74" s="112" t="s">
        <v>535</v>
      </c>
      <c r="D74" s="113" t="s">
        <v>537</v>
      </c>
      <c r="E74" s="114" t="str">
        <f>FORM2.3!I79</f>
        <v>Selecione a Resposta</v>
      </c>
      <c r="F74" s="323"/>
      <c r="G74" s="324"/>
      <c r="H74" s="325" t="str">
        <f>IF(G74="","Selecionar Responsável",_xlfn.XLOOKUP(G74,FORM1!$B$22:$B$1100,FORM1!$C$22:$C$1100,"",1))</f>
        <v>Selecionar Responsável</v>
      </c>
      <c r="I74" s="326"/>
      <c r="J74" s="327"/>
      <c r="K74" s="327"/>
      <c r="L74" s="322" t="str">
        <f t="shared" ca="1" si="5"/>
        <v>Atrasado</v>
      </c>
      <c r="M74" s="115" t="str">
        <f t="shared" si="4"/>
        <v>Não Finalizado</v>
      </c>
      <c r="N74" s="116"/>
      <c r="O74" s="117" t="s">
        <v>1188</v>
      </c>
      <c r="P74" s="122">
        <f t="shared" si="6"/>
        <v>1</v>
      </c>
      <c r="Q74" s="123">
        <f t="shared" si="7"/>
        <v>1</v>
      </c>
      <c r="R74" s="120">
        <f>IF(Table26[[#This Row],[Status Medida]]="Finalizado",IF(Table26[[#This Row],[Prioridade2]]=1,1,0),0)</f>
        <v>0</v>
      </c>
    </row>
    <row r="75" spans="1:18" s="121" customFormat="1" ht="150" customHeight="1">
      <c r="A75" s="111"/>
      <c r="B75" s="321">
        <v>2</v>
      </c>
      <c r="C75" s="112" t="s">
        <v>536</v>
      </c>
      <c r="D75" s="113" t="s">
        <v>540</v>
      </c>
      <c r="E75" s="114" t="str">
        <f>FORM2.3!I80</f>
        <v>Selecione a Resposta</v>
      </c>
      <c r="F75" s="323"/>
      <c r="G75" s="324"/>
      <c r="H75" s="325" t="str">
        <f>IF(G75="","Selecionar Responsável",_xlfn.XLOOKUP(G75,FORM1!$B$22:$B$1100,FORM1!$C$22:$C$1100,"",1))</f>
        <v>Selecionar Responsável</v>
      </c>
      <c r="I75" s="326"/>
      <c r="J75" s="327"/>
      <c r="K75" s="327"/>
      <c r="L75" s="322" t="str">
        <f t="shared" ca="1" si="5"/>
        <v>Atrasado</v>
      </c>
      <c r="M75" s="115" t="str">
        <f t="shared" si="4"/>
        <v>Não Finalizado</v>
      </c>
      <c r="N75" s="116"/>
      <c r="O75" s="117" t="s">
        <v>1188</v>
      </c>
      <c r="P75" s="122">
        <f t="shared" si="6"/>
        <v>1</v>
      </c>
      <c r="Q75" s="123">
        <f t="shared" si="7"/>
        <v>1</v>
      </c>
      <c r="R75" s="120">
        <f>IF(Table26[[#This Row],[Status Medida]]="Finalizado",IF(Table26[[#This Row],[Prioridade2]]=1,1,0),0)</f>
        <v>0</v>
      </c>
    </row>
    <row r="76" spans="1:18" s="121" customFormat="1" ht="150" customHeight="1">
      <c r="A76" s="111"/>
      <c r="B76" s="321">
        <v>2</v>
      </c>
      <c r="C76" s="112" t="s">
        <v>539</v>
      </c>
      <c r="D76" s="113" t="s">
        <v>543</v>
      </c>
      <c r="E76" s="114" t="str">
        <f>FORM2.3!I81</f>
        <v>Selecione a Resposta</v>
      </c>
      <c r="F76" s="323"/>
      <c r="G76" s="324"/>
      <c r="H76" s="325" t="str">
        <f>IF(G76="","Selecionar Responsável",_xlfn.XLOOKUP(G76,FORM1!$B$22:$B$1100,FORM1!$C$22:$C$1100,"",1))</f>
        <v>Selecionar Responsável</v>
      </c>
      <c r="I76" s="326"/>
      <c r="J76" s="327"/>
      <c r="K76" s="327"/>
      <c r="L76" s="322" t="str">
        <f t="shared" ca="1" si="5"/>
        <v>Atrasado</v>
      </c>
      <c r="M76" s="115" t="str">
        <f t="shared" si="4"/>
        <v>Não Finalizado</v>
      </c>
      <c r="N76" s="116"/>
      <c r="O76" s="117" t="s">
        <v>1188</v>
      </c>
      <c r="P76" s="122">
        <f t="shared" si="6"/>
        <v>1</v>
      </c>
      <c r="Q76" s="123">
        <f t="shared" si="7"/>
        <v>1</v>
      </c>
      <c r="R76" s="120">
        <f>IF(Table26[[#This Row],[Status Medida]]="Finalizado",IF(Table26[[#This Row],[Prioridade2]]=1,1,0),0)</f>
        <v>0</v>
      </c>
    </row>
    <row r="77" spans="1:18" s="121" customFormat="1" ht="150" customHeight="1">
      <c r="A77" s="111"/>
      <c r="B77" s="117">
        <v>3</v>
      </c>
      <c r="C77" s="112" t="s">
        <v>545</v>
      </c>
      <c r="D77" s="113" t="s">
        <v>546</v>
      </c>
      <c r="E77" s="114" t="str">
        <f>FORM2.3!I82</f>
        <v>Selecione a Resposta</v>
      </c>
      <c r="F77" s="323"/>
      <c r="G77" s="324"/>
      <c r="H77" s="325" t="str">
        <f>IF(G77="","Selecionar Responsável",_xlfn.XLOOKUP(G77,FORM1!$B$22:$B$1100,FORM1!$C$22:$C$1100,"",1))</f>
        <v>Selecionar Responsável</v>
      </c>
      <c r="I77" s="326"/>
      <c r="J77" s="327"/>
      <c r="K77" s="327"/>
      <c r="L77" s="322" t="str">
        <f t="shared" ca="1" si="5"/>
        <v>Atrasado</v>
      </c>
      <c r="M77" s="115" t="str">
        <f t="shared" si="4"/>
        <v>Não Finalizado</v>
      </c>
      <c r="N77" s="116"/>
      <c r="O77" s="117" t="s">
        <v>1188</v>
      </c>
      <c r="P77" s="122">
        <f t="shared" si="6"/>
        <v>1</v>
      </c>
      <c r="Q77" s="123">
        <f t="shared" si="7"/>
        <v>1</v>
      </c>
      <c r="R77" s="120">
        <f>IF(Table26[[#This Row],[Status Medida]]="Finalizado",IF(Table26[[#This Row],[Prioridade2]]=1,1,0),0)</f>
        <v>0</v>
      </c>
    </row>
    <row r="78" spans="1:18" s="121" customFormat="1" ht="150" hidden="1" customHeight="1">
      <c r="A78" s="111"/>
      <c r="B78" s="117" t="s">
        <v>1189</v>
      </c>
      <c r="C78" s="112" t="s">
        <v>548</v>
      </c>
      <c r="D78" s="113" t="s">
        <v>549</v>
      </c>
      <c r="E78" s="114" t="str">
        <f>FORM2.3!I83</f>
        <v>Selecione a Resposta</v>
      </c>
      <c r="F78" s="323"/>
      <c r="G78" s="324"/>
      <c r="H78" s="325" t="str">
        <f>IF(G78="","Selecionar Responsável",_xlfn.XLOOKUP(G78,FORM1!$B$22:$B$1100,FORM1!$C$22:$C$1100,"",1))</f>
        <v>Selecionar Responsável</v>
      </c>
      <c r="I78" s="326"/>
      <c r="J78" s="327"/>
      <c r="K78" s="327"/>
      <c r="L78" s="322" t="str">
        <f t="shared" ca="1" si="5"/>
        <v>Atrasado</v>
      </c>
      <c r="M78" s="115" t="str">
        <f t="shared" si="4"/>
        <v>Não Finalizado</v>
      </c>
      <c r="N78" s="116"/>
      <c r="O78" s="117" t="s">
        <v>305</v>
      </c>
      <c r="P78" s="122">
        <f t="shared" si="6"/>
        <v>0</v>
      </c>
      <c r="Q78" s="123">
        <f t="shared" si="7"/>
        <v>1</v>
      </c>
      <c r="R78" s="120">
        <f>IF(Table26[[#This Row],[Status Medida]]="Finalizado",IF(Table26[[#This Row],[Prioridade2]]=1,1,0),0)</f>
        <v>0</v>
      </c>
    </row>
    <row r="79" spans="1:18" s="121" customFormat="1" ht="150" customHeight="1">
      <c r="A79" s="111"/>
      <c r="B79" s="117">
        <v>3</v>
      </c>
      <c r="C79" s="112" t="s">
        <v>551</v>
      </c>
      <c r="D79" s="113" t="s">
        <v>552</v>
      </c>
      <c r="E79" s="114" t="str">
        <f>FORM2.3!I84</f>
        <v>Selecione a Resposta</v>
      </c>
      <c r="F79" s="323"/>
      <c r="G79" s="324"/>
      <c r="H79" s="325" t="str">
        <f>IF(G79="","Selecionar Responsável",_xlfn.XLOOKUP(G79,FORM1!$B$22:$B$1100,FORM1!$C$22:$C$1100,"",1))</f>
        <v>Selecionar Responsável</v>
      </c>
      <c r="I79" s="326"/>
      <c r="J79" s="327"/>
      <c r="K79" s="327"/>
      <c r="L79" s="322" t="str">
        <f t="shared" ca="1" si="5"/>
        <v>Atrasado</v>
      </c>
      <c r="M79" s="115" t="str">
        <f t="shared" ref="M79:M142" si="8">IF(E79="Adota em maior parte ou totalmente","Finalizado","Não Finalizado")</f>
        <v>Não Finalizado</v>
      </c>
      <c r="N79" s="116"/>
      <c r="O79" s="117" t="s">
        <v>1188</v>
      </c>
      <c r="P79" s="122">
        <f t="shared" si="6"/>
        <v>1</v>
      </c>
      <c r="Q79" s="123">
        <f t="shared" si="7"/>
        <v>1</v>
      </c>
      <c r="R79" s="120">
        <f>IF(Table26[[#This Row],[Status Medida]]="Finalizado",IF(Table26[[#This Row],[Prioridade2]]=1,1,0),0)</f>
        <v>0</v>
      </c>
    </row>
    <row r="80" spans="1:18" s="121" customFormat="1" ht="150" hidden="1" customHeight="1">
      <c r="A80" s="111"/>
      <c r="B80" s="117" t="s">
        <v>1189</v>
      </c>
      <c r="C80" s="112" t="s">
        <v>554</v>
      </c>
      <c r="D80" s="113" t="s">
        <v>555</v>
      </c>
      <c r="E80" s="114" t="str">
        <f>FORM2.3!I85</f>
        <v>Selecione a Resposta</v>
      </c>
      <c r="F80" s="323"/>
      <c r="G80" s="324"/>
      <c r="H80" s="325" t="str">
        <f>IF(G80="","Selecionar Responsável",_xlfn.XLOOKUP(G80,FORM1!$B$22:$B$1100,FORM1!$C$22:$C$1100,"",1))</f>
        <v>Selecionar Responsável</v>
      </c>
      <c r="I80" s="326"/>
      <c r="J80" s="327"/>
      <c r="K80" s="327"/>
      <c r="L80" s="322" t="str">
        <f t="shared" ca="1" si="5"/>
        <v>Atrasado</v>
      </c>
      <c r="M80" s="115" t="str">
        <f t="shared" si="8"/>
        <v>Não Finalizado</v>
      </c>
      <c r="N80" s="116"/>
      <c r="O80" s="117" t="s">
        <v>305</v>
      </c>
      <c r="P80" s="122">
        <f t="shared" si="6"/>
        <v>0</v>
      </c>
      <c r="Q80" s="123">
        <f t="shared" si="7"/>
        <v>1</v>
      </c>
      <c r="R80" s="120">
        <f>IF(Table26[[#This Row],[Status Medida]]="Finalizado",IF(Table26[[#This Row],[Prioridade2]]=1,1,0),0)</f>
        <v>0</v>
      </c>
    </row>
    <row r="81" spans="1:18" s="121" customFormat="1" ht="150" hidden="1" customHeight="1">
      <c r="A81" s="111"/>
      <c r="B81" s="117" t="s">
        <v>1189</v>
      </c>
      <c r="C81" s="112" t="s">
        <v>557</v>
      </c>
      <c r="D81" s="113" t="s">
        <v>558</v>
      </c>
      <c r="E81" s="114" t="str">
        <f>FORM2.3!I86</f>
        <v>Selecione a Resposta</v>
      </c>
      <c r="F81" s="323"/>
      <c r="G81" s="324"/>
      <c r="H81" s="325" t="str">
        <f>IF(G81="","Selecionar Responsável",_xlfn.XLOOKUP(G81,FORM1!$B$22:$B$1100,FORM1!$C$22:$C$1100,"",1))</f>
        <v>Selecionar Responsável</v>
      </c>
      <c r="I81" s="326"/>
      <c r="J81" s="327"/>
      <c r="K81" s="327"/>
      <c r="L81" s="322" t="str">
        <f t="shared" ca="1" si="5"/>
        <v>Atrasado</v>
      </c>
      <c r="M81" s="115" t="str">
        <f t="shared" si="8"/>
        <v>Não Finalizado</v>
      </c>
      <c r="N81" s="116"/>
      <c r="O81" s="117" t="s">
        <v>305</v>
      </c>
      <c r="P81" s="122">
        <f t="shared" si="6"/>
        <v>0</v>
      </c>
      <c r="Q81" s="123">
        <f t="shared" si="7"/>
        <v>1</v>
      </c>
      <c r="R81" s="120">
        <f>IF(Table26[[#This Row],[Status Medida]]="Finalizado",IF(Table26[[#This Row],[Prioridade2]]=1,1,0),0)</f>
        <v>0</v>
      </c>
    </row>
    <row r="82" spans="1:18" s="121" customFormat="1" ht="150" hidden="1" customHeight="1">
      <c r="A82" s="111"/>
      <c r="B82" s="117" t="s">
        <v>1189</v>
      </c>
      <c r="C82" s="112" t="s">
        <v>542</v>
      </c>
      <c r="D82" s="113" t="s">
        <v>560</v>
      </c>
      <c r="E82" s="114" t="str">
        <f>FORM2.3!I87</f>
        <v>Selecione a Resposta</v>
      </c>
      <c r="F82" s="323"/>
      <c r="G82" s="324"/>
      <c r="H82" s="325" t="str">
        <f>IF(G82="","Selecionar Responsável",_xlfn.XLOOKUP(G82,FORM1!$B$22:$B$1100,FORM1!$C$22:$C$1100,"",1))</f>
        <v>Selecionar Responsável</v>
      </c>
      <c r="I82" s="326"/>
      <c r="J82" s="327"/>
      <c r="K82" s="327"/>
      <c r="L82" s="322" t="str">
        <f t="shared" ca="1" si="5"/>
        <v>Atrasado</v>
      </c>
      <c r="M82" s="115" t="str">
        <f t="shared" si="8"/>
        <v>Não Finalizado</v>
      </c>
      <c r="N82" s="116"/>
      <c r="O82" s="117" t="s">
        <v>305</v>
      </c>
      <c r="P82" s="122">
        <f t="shared" si="6"/>
        <v>0</v>
      </c>
      <c r="Q82" s="123">
        <f t="shared" si="7"/>
        <v>1</v>
      </c>
      <c r="R82" s="120">
        <f>IF(Table26[[#This Row],[Status Medida]]="Finalizado",IF(Table26[[#This Row],[Prioridade2]]=1,1,0),0)</f>
        <v>0</v>
      </c>
    </row>
    <row r="83" spans="1:18" s="121" customFormat="1" ht="150" hidden="1" customHeight="1">
      <c r="A83" s="111"/>
      <c r="B83" s="117" t="s">
        <v>1189</v>
      </c>
      <c r="C83" s="112" t="s">
        <v>562</v>
      </c>
      <c r="D83" s="113" t="s">
        <v>563</v>
      </c>
      <c r="E83" s="114" t="str">
        <f>FORM2.3!I88</f>
        <v>Selecione a Resposta</v>
      </c>
      <c r="F83" s="323"/>
      <c r="G83" s="324"/>
      <c r="H83" s="325" t="str">
        <f>IF(G83="","Selecionar Responsável",_xlfn.XLOOKUP(G83,FORM1!$B$22:$B$1100,FORM1!$C$22:$C$1100,"",1))</f>
        <v>Selecionar Responsável</v>
      </c>
      <c r="I83" s="326"/>
      <c r="J83" s="327"/>
      <c r="K83" s="327"/>
      <c r="L83" s="322" t="str">
        <f t="shared" ca="1" si="5"/>
        <v>Atrasado</v>
      </c>
      <c r="M83" s="115" t="str">
        <f t="shared" si="8"/>
        <v>Não Finalizado</v>
      </c>
      <c r="N83" s="116"/>
      <c r="O83" s="117" t="s">
        <v>305</v>
      </c>
      <c r="P83" s="122">
        <f t="shared" si="6"/>
        <v>0</v>
      </c>
      <c r="Q83" s="123">
        <f t="shared" si="7"/>
        <v>1</v>
      </c>
      <c r="R83" s="120">
        <f>IF(Table26[[#This Row],[Status Medida]]="Finalizado",IF(Table26[[#This Row],[Prioridade2]]=1,1,0),0)</f>
        <v>0</v>
      </c>
    </row>
    <row r="84" spans="1:18" s="121" customFormat="1" ht="150" hidden="1" customHeight="1">
      <c r="A84" s="111"/>
      <c r="B84" s="117" t="s">
        <v>1189</v>
      </c>
      <c r="C84" s="112" t="s">
        <v>565</v>
      </c>
      <c r="D84" s="113" t="s">
        <v>566</v>
      </c>
      <c r="E84" s="114" t="str">
        <f>FORM2.3!I89</f>
        <v>Selecione a Resposta</v>
      </c>
      <c r="F84" s="323"/>
      <c r="G84" s="324"/>
      <c r="H84" s="325" t="str">
        <f>IF(G84="","Selecionar Responsável",_xlfn.XLOOKUP(G84,FORM1!$B$22:$B$1100,FORM1!$C$22:$C$1100,"",1))</f>
        <v>Selecionar Responsável</v>
      </c>
      <c r="I84" s="326"/>
      <c r="J84" s="327"/>
      <c r="K84" s="327"/>
      <c r="L84" s="322" t="str">
        <f t="shared" ca="1" si="5"/>
        <v>Atrasado</v>
      </c>
      <c r="M84" s="115" t="str">
        <f t="shared" si="8"/>
        <v>Não Finalizado</v>
      </c>
      <c r="N84" s="116"/>
      <c r="O84" s="117" t="s">
        <v>305</v>
      </c>
      <c r="P84" s="122">
        <f t="shared" si="6"/>
        <v>0</v>
      </c>
      <c r="Q84" s="123">
        <f t="shared" si="7"/>
        <v>1</v>
      </c>
      <c r="R84" s="120">
        <f>IF(Table26[[#This Row],[Status Medida]]="Finalizado",IF(Table26[[#This Row],[Prioridade2]]=1,1,0),0)</f>
        <v>0</v>
      </c>
    </row>
    <row r="85" spans="1:18" s="121" customFormat="1" ht="150" customHeight="1">
      <c r="A85" s="111"/>
      <c r="B85" s="117">
        <v>4</v>
      </c>
      <c r="C85" s="112" t="s">
        <v>569</v>
      </c>
      <c r="D85" s="113" t="s">
        <v>570</v>
      </c>
      <c r="E85" s="114" t="str">
        <f>FORM2.3!I91</f>
        <v>Selecione a Resposta</v>
      </c>
      <c r="F85" s="323"/>
      <c r="G85" s="324"/>
      <c r="H85" s="325" t="str">
        <f>IF(G85="","Selecionar Responsável",_xlfn.XLOOKUP(G85,FORM1!$B$22:$B$1100,FORM1!$C$22:$C$1100,"",1))</f>
        <v>Selecionar Responsável</v>
      </c>
      <c r="I85" s="326"/>
      <c r="J85" s="327"/>
      <c r="K85" s="327"/>
      <c r="L85" s="322" t="str">
        <f t="shared" ca="1" si="5"/>
        <v>Atrasado</v>
      </c>
      <c r="M85" s="115" t="str">
        <f t="shared" si="8"/>
        <v>Não Finalizado</v>
      </c>
      <c r="N85" s="116"/>
      <c r="O85" s="117" t="s">
        <v>1188</v>
      </c>
      <c r="P85" s="122">
        <f t="shared" si="6"/>
        <v>1</v>
      </c>
      <c r="Q85" s="123">
        <f t="shared" si="7"/>
        <v>1</v>
      </c>
      <c r="R85" s="120">
        <f>IF(Table26[[#This Row],[Status Medida]]="Finalizado",IF(Table26[[#This Row],[Prioridade2]]=1,1,0),0)</f>
        <v>0</v>
      </c>
    </row>
    <row r="86" spans="1:18" s="121" customFormat="1" ht="150" customHeight="1">
      <c r="A86" s="111"/>
      <c r="B86" s="117">
        <v>4</v>
      </c>
      <c r="C86" s="112" t="s">
        <v>572</v>
      </c>
      <c r="D86" s="113" t="s">
        <v>573</v>
      </c>
      <c r="E86" s="114" t="str">
        <f>FORM2.3!I92</f>
        <v>Selecione a Resposta</v>
      </c>
      <c r="F86" s="323"/>
      <c r="G86" s="324"/>
      <c r="H86" s="325" t="str">
        <f>IF(G86="","Selecionar Responsável",_xlfn.XLOOKUP(G86,FORM1!$B$22:$B$1100,FORM1!$C$22:$C$1100,"",1))</f>
        <v>Selecionar Responsável</v>
      </c>
      <c r="I86" s="326"/>
      <c r="J86" s="327"/>
      <c r="K86" s="327"/>
      <c r="L86" s="322" t="str">
        <f t="shared" ca="1" si="5"/>
        <v>Atrasado</v>
      </c>
      <c r="M86" s="115" t="str">
        <f t="shared" si="8"/>
        <v>Não Finalizado</v>
      </c>
      <c r="N86" s="116"/>
      <c r="O86" s="117" t="s">
        <v>1188</v>
      </c>
      <c r="P86" s="122">
        <f t="shared" si="6"/>
        <v>1</v>
      </c>
      <c r="Q86" s="123">
        <f t="shared" si="7"/>
        <v>1</v>
      </c>
      <c r="R86" s="120">
        <f>IF(Table26[[#This Row],[Status Medida]]="Finalizado",IF(Table26[[#This Row],[Prioridade2]]=1,1,0),0)</f>
        <v>0</v>
      </c>
    </row>
    <row r="87" spans="1:18" s="121" customFormat="1" ht="150" hidden="1" customHeight="1">
      <c r="A87" s="111"/>
      <c r="B87" s="117" t="s">
        <v>1189</v>
      </c>
      <c r="C87" s="112" t="s">
        <v>575</v>
      </c>
      <c r="D87" s="113" t="s">
        <v>576</v>
      </c>
      <c r="E87" s="114" t="str">
        <f>FORM2.3!I93</f>
        <v>Selecione a Resposta</v>
      </c>
      <c r="F87" s="323"/>
      <c r="G87" s="324"/>
      <c r="H87" s="325" t="str">
        <f>IF(G87="","Selecionar Responsável",_xlfn.XLOOKUP(G87,FORM1!$B$22:$B$1100,FORM1!$C$22:$C$1100,"",1))</f>
        <v>Selecionar Responsável</v>
      </c>
      <c r="I87" s="326"/>
      <c r="J87" s="327"/>
      <c r="K87" s="327"/>
      <c r="L87" s="322" t="str">
        <f t="shared" ca="1" si="5"/>
        <v>Atrasado</v>
      </c>
      <c r="M87" s="115" t="str">
        <f t="shared" si="8"/>
        <v>Não Finalizado</v>
      </c>
      <c r="N87" s="116"/>
      <c r="O87" s="117" t="s">
        <v>305</v>
      </c>
      <c r="P87" s="122">
        <f t="shared" si="6"/>
        <v>0</v>
      </c>
      <c r="Q87" s="123">
        <f t="shared" si="7"/>
        <v>1</v>
      </c>
      <c r="R87" s="120">
        <f>IF(Table26[[#This Row],[Status Medida]]="Finalizado",IF(Table26[[#This Row],[Prioridade2]]=1,1,0),0)</f>
        <v>0</v>
      </c>
    </row>
    <row r="88" spans="1:18" s="121" customFormat="1" ht="150" hidden="1" customHeight="1">
      <c r="A88" s="111"/>
      <c r="B88" s="117" t="s">
        <v>1189</v>
      </c>
      <c r="C88" s="112" t="s">
        <v>578</v>
      </c>
      <c r="D88" s="113" t="s">
        <v>579</v>
      </c>
      <c r="E88" s="114" t="str">
        <f>FORM2.3!I94</f>
        <v>Selecione a Resposta</v>
      </c>
      <c r="F88" s="323"/>
      <c r="G88" s="324"/>
      <c r="H88" s="325" t="str">
        <f>IF(G88="","Selecionar Responsável",_xlfn.XLOOKUP(G88,FORM1!$B$22:$B$1100,FORM1!$C$22:$C$1100,"",1))</f>
        <v>Selecionar Responsável</v>
      </c>
      <c r="I88" s="326"/>
      <c r="J88" s="327"/>
      <c r="K88" s="327"/>
      <c r="L88" s="322" t="str">
        <f t="shared" ca="1" si="5"/>
        <v>Atrasado</v>
      </c>
      <c r="M88" s="115" t="str">
        <f t="shared" si="8"/>
        <v>Não Finalizado</v>
      </c>
      <c r="N88" s="116"/>
      <c r="O88" s="117" t="s">
        <v>305</v>
      </c>
      <c r="P88" s="122">
        <f t="shared" si="6"/>
        <v>0</v>
      </c>
      <c r="Q88" s="123">
        <f t="shared" si="7"/>
        <v>1</v>
      </c>
      <c r="R88" s="120">
        <f>IF(Table26[[#This Row],[Status Medida]]="Finalizado",IF(Table26[[#This Row],[Prioridade2]]=1,1,0),0)</f>
        <v>0</v>
      </c>
    </row>
    <row r="89" spans="1:18" s="121" customFormat="1" ht="150" hidden="1" customHeight="1">
      <c r="A89" s="111"/>
      <c r="B89" s="117" t="s">
        <v>1189</v>
      </c>
      <c r="C89" s="112" t="s">
        <v>581</v>
      </c>
      <c r="D89" s="113" t="s">
        <v>582</v>
      </c>
      <c r="E89" s="114" t="str">
        <f>FORM2.3!I95</f>
        <v>Selecione a Resposta</v>
      </c>
      <c r="F89" s="323"/>
      <c r="G89" s="324"/>
      <c r="H89" s="325" t="str">
        <f>IF(G89="","Selecionar Responsável",_xlfn.XLOOKUP(G89,FORM1!$B$22:$B$1100,FORM1!$C$22:$C$1100,"",1))</f>
        <v>Selecionar Responsável</v>
      </c>
      <c r="I89" s="326"/>
      <c r="J89" s="327"/>
      <c r="K89" s="327"/>
      <c r="L89" s="322" t="str">
        <f t="shared" ca="1" si="5"/>
        <v>Atrasado</v>
      </c>
      <c r="M89" s="115" t="str">
        <f t="shared" si="8"/>
        <v>Não Finalizado</v>
      </c>
      <c r="N89" s="116"/>
      <c r="O89" s="117" t="s">
        <v>305</v>
      </c>
      <c r="P89" s="122">
        <f t="shared" si="6"/>
        <v>0</v>
      </c>
      <c r="Q89" s="123">
        <f t="shared" si="7"/>
        <v>1</v>
      </c>
      <c r="R89" s="120">
        <f>IF(Table26[[#This Row],[Status Medida]]="Finalizado",IF(Table26[[#This Row],[Prioridade2]]=1,1,0),0)</f>
        <v>0</v>
      </c>
    </row>
    <row r="90" spans="1:18" s="121" customFormat="1" ht="150" hidden="1" customHeight="1">
      <c r="A90" s="111"/>
      <c r="B90" s="117" t="s">
        <v>1189</v>
      </c>
      <c r="C90" s="112" t="s">
        <v>584</v>
      </c>
      <c r="D90" s="113" t="s">
        <v>585</v>
      </c>
      <c r="E90" s="114" t="str">
        <f>FORM2.3!I96</f>
        <v>Selecione a Resposta</v>
      </c>
      <c r="F90" s="323"/>
      <c r="G90" s="324"/>
      <c r="H90" s="325" t="str">
        <f>IF(G90="","Selecionar Responsável",_xlfn.XLOOKUP(G90,FORM1!$B$22:$B$1100,FORM1!$C$22:$C$1100,"",1))</f>
        <v>Selecionar Responsável</v>
      </c>
      <c r="I90" s="326"/>
      <c r="J90" s="327"/>
      <c r="K90" s="327"/>
      <c r="L90" s="322" t="str">
        <f t="shared" ca="1" si="5"/>
        <v>Atrasado</v>
      </c>
      <c r="M90" s="115" t="str">
        <f t="shared" si="8"/>
        <v>Não Finalizado</v>
      </c>
      <c r="N90" s="116"/>
      <c r="O90" s="117" t="s">
        <v>305</v>
      </c>
      <c r="P90" s="122">
        <f t="shared" si="6"/>
        <v>0</v>
      </c>
      <c r="Q90" s="123">
        <f t="shared" si="7"/>
        <v>1</v>
      </c>
      <c r="R90" s="120">
        <f>IF(Table26[[#This Row],[Status Medida]]="Finalizado",IF(Table26[[#This Row],[Prioridade2]]=1,1,0),0)</f>
        <v>0</v>
      </c>
    </row>
    <row r="91" spans="1:18" s="121" customFormat="1" ht="150" hidden="1" customHeight="1">
      <c r="A91" s="111"/>
      <c r="B91" s="117" t="s">
        <v>1189</v>
      </c>
      <c r="C91" s="112" t="s">
        <v>587</v>
      </c>
      <c r="D91" s="113" t="s">
        <v>588</v>
      </c>
      <c r="E91" s="114" t="str">
        <f>FORM2.3!I97</f>
        <v>Selecione a Resposta</v>
      </c>
      <c r="F91" s="323"/>
      <c r="G91" s="324"/>
      <c r="H91" s="325" t="str">
        <f>IF(G91="","Selecionar Responsável",_xlfn.XLOOKUP(G91,FORM1!$B$22:$B$1100,FORM1!$C$22:$C$1100,"",1))</f>
        <v>Selecionar Responsável</v>
      </c>
      <c r="I91" s="326"/>
      <c r="J91" s="327"/>
      <c r="K91" s="327"/>
      <c r="L91" s="322" t="str">
        <f t="shared" ca="1" si="5"/>
        <v>Atrasado</v>
      </c>
      <c r="M91" s="115" t="str">
        <f t="shared" si="8"/>
        <v>Não Finalizado</v>
      </c>
      <c r="N91" s="116"/>
      <c r="O91" s="117" t="s">
        <v>305</v>
      </c>
      <c r="P91" s="122">
        <f t="shared" si="6"/>
        <v>0</v>
      </c>
      <c r="Q91" s="123">
        <f t="shared" si="7"/>
        <v>1</v>
      </c>
      <c r="R91" s="120">
        <f>IF(Table26[[#This Row],[Status Medida]]="Finalizado",IF(Table26[[#This Row],[Prioridade2]]=1,1,0),0)</f>
        <v>0</v>
      </c>
    </row>
    <row r="92" spans="1:18" s="121" customFormat="1" ht="150" customHeight="1">
      <c r="A92" s="111"/>
      <c r="B92" s="321">
        <v>2</v>
      </c>
      <c r="C92" s="112" t="s">
        <v>591</v>
      </c>
      <c r="D92" s="113" t="s">
        <v>592</v>
      </c>
      <c r="E92" s="114" t="str">
        <f>FORM2.3!I99</f>
        <v>Selecione a Resposta</v>
      </c>
      <c r="F92" s="323"/>
      <c r="G92" s="324"/>
      <c r="H92" s="325" t="str">
        <f>IF(G92="","Selecionar Responsável",_xlfn.XLOOKUP(G92,FORM1!$B$22:$B$1100,FORM1!$C$22:$C$1100,"",1))</f>
        <v>Selecionar Responsável</v>
      </c>
      <c r="I92" s="326"/>
      <c r="J92" s="327"/>
      <c r="K92" s="327"/>
      <c r="L92" s="322" t="str">
        <f t="shared" ca="1" si="5"/>
        <v>Atrasado</v>
      </c>
      <c r="M92" s="115" t="str">
        <f t="shared" si="8"/>
        <v>Não Finalizado</v>
      </c>
      <c r="N92" s="116"/>
      <c r="O92" s="117" t="s">
        <v>1188</v>
      </c>
      <c r="P92" s="122">
        <f t="shared" si="6"/>
        <v>1</v>
      </c>
      <c r="Q92" s="123">
        <f t="shared" si="7"/>
        <v>1</v>
      </c>
      <c r="R92" s="120">
        <f>IF(Table26[[#This Row],[Status Medida]]="Finalizado",IF(Table26[[#This Row],[Prioridade2]]=1,1,0),0)</f>
        <v>0</v>
      </c>
    </row>
    <row r="93" spans="1:18" s="121" customFormat="1" ht="150" customHeight="1">
      <c r="A93" s="111"/>
      <c r="B93" s="321">
        <v>2</v>
      </c>
      <c r="C93" s="112" t="s">
        <v>594</v>
      </c>
      <c r="D93" s="113" t="s">
        <v>595</v>
      </c>
      <c r="E93" s="114" t="str">
        <f>FORM2.3!I100</f>
        <v>Selecione a Resposta</v>
      </c>
      <c r="F93" s="323"/>
      <c r="G93" s="324"/>
      <c r="H93" s="325" t="str">
        <f>IF(G93="","Selecionar Responsável",_xlfn.XLOOKUP(G93,FORM1!$B$22:$B$1100,FORM1!$C$22:$C$1100,"",1))</f>
        <v>Selecionar Responsável</v>
      </c>
      <c r="I93" s="326"/>
      <c r="J93" s="327"/>
      <c r="K93" s="327"/>
      <c r="L93" s="322" t="str">
        <f t="shared" ca="1" si="5"/>
        <v>Atrasado</v>
      </c>
      <c r="M93" s="115" t="str">
        <f t="shared" si="8"/>
        <v>Não Finalizado</v>
      </c>
      <c r="N93" s="116"/>
      <c r="O93" s="117" t="s">
        <v>1188</v>
      </c>
      <c r="P93" s="122">
        <f t="shared" si="6"/>
        <v>1</v>
      </c>
      <c r="Q93" s="123">
        <f t="shared" si="7"/>
        <v>1</v>
      </c>
      <c r="R93" s="120">
        <f>IF(Table26[[#This Row],[Status Medida]]="Finalizado",IF(Table26[[#This Row],[Prioridade2]]=1,1,0),0)</f>
        <v>0</v>
      </c>
    </row>
    <row r="94" spans="1:18" s="121" customFormat="1" ht="150" customHeight="1">
      <c r="A94" s="111"/>
      <c r="B94" s="117">
        <v>4</v>
      </c>
      <c r="C94" s="112" t="s">
        <v>597</v>
      </c>
      <c r="D94" s="113" t="s">
        <v>598</v>
      </c>
      <c r="E94" s="114" t="str">
        <f>FORM2.3!I101</f>
        <v>Selecione a Resposta</v>
      </c>
      <c r="F94" s="323"/>
      <c r="G94" s="324"/>
      <c r="H94" s="325" t="str">
        <f>IF(G94="","Selecionar Responsável",_xlfn.XLOOKUP(G94,FORM1!$B$22:$B$1100,FORM1!$C$22:$C$1100,"",1))</f>
        <v>Selecionar Responsável</v>
      </c>
      <c r="I94" s="326"/>
      <c r="J94" s="327"/>
      <c r="K94" s="327"/>
      <c r="L94" s="322" t="str">
        <f t="shared" ca="1" si="5"/>
        <v>Atrasado</v>
      </c>
      <c r="M94" s="115" t="str">
        <f t="shared" si="8"/>
        <v>Não Finalizado</v>
      </c>
      <c r="N94" s="116"/>
      <c r="O94" s="117" t="s">
        <v>1188</v>
      </c>
      <c r="P94" s="122">
        <f t="shared" si="6"/>
        <v>1</v>
      </c>
      <c r="Q94" s="123">
        <f t="shared" si="7"/>
        <v>1</v>
      </c>
      <c r="R94" s="120">
        <f>IF(Table26[[#This Row],[Status Medida]]="Finalizado",IF(Table26[[#This Row],[Prioridade2]]=1,1,0),0)</f>
        <v>0</v>
      </c>
    </row>
    <row r="95" spans="1:18" s="121" customFormat="1" ht="150" hidden="1" customHeight="1">
      <c r="A95" s="111"/>
      <c r="B95" s="117" t="s">
        <v>1189</v>
      </c>
      <c r="C95" s="112" t="s">
        <v>600</v>
      </c>
      <c r="D95" s="113" t="s">
        <v>602</v>
      </c>
      <c r="E95" s="114" t="str">
        <f>FORM2.3!I102</f>
        <v>Selecione a Resposta</v>
      </c>
      <c r="F95" s="323"/>
      <c r="G95" s="324"/>
      <c r="H95" s="325" t="str">
        <f>IF(G95="","Selecionar Responsável",_xlfn.XLOOKUP(G95,FORM1!$B$22:$B$1100,FORM1!$C$22:$C$1100,"",1))</f>
        <v>Selecionar Responsável</v>
      </c>
      <c r="I95" s="326"/>
      <c r="J95" s="327"/>
      <c r="K95" s="327"/>
      <c r="L95" s="322" t="str">
        <f t="shared" ca="1" si="5"/>
        <v>Atrasado</v>
      </c>
      <c r="M95" s="115" t="str">
        <f t="shared" si="8"/>
        <v>Não Finalizado</v>
      </c>
      <c r="N95" s="116"/>
      <c r="O95" s="117" t="s">
        <v>305</v>
      </c>
      <c r="P95" s="122">
        <f t="shared" si="6"/>
        <v>0</v>
      </c>
      <c r="Q95" s="123">
        <f t="shared" si="7"/>
        <v>1</v>
      </c>
      <c r="R95" s="120">
        <f>IF(Table26[[#This Row],[Status Medida]]="Finalizado",IF(Table26[[#This Row],[Prioridade2]]=1,1,0),0)</f>
        <v>0</v>
      </c>
    </row>
    <row r="96" spans="1:18" s="121" customFormat="1" ht="150" hidden="1" customHeight="1">
      <c r="A96" s="111"/>
      <c r="B96" s="117" t="s">
        <v>1189</v>
      </c>
      <c r="C96" s="112" t="s">
        <v>601</v>
      </c>
      <c r="D96" s="113" t="s">
        <v>605</v>
      </c>
      <c r="E96" s="114" t="str">
        <f>FORM2.3!I103</f>
        <v>Selecione a Resposta</v>
      </c>
      <c r="F96" s="323"/>
      <c r="G96" s="324"/>
      <c r="H96" s="325" t="str">
        <f>IF(G96="","Selecionar Responsável",_xlfn.XLOOKUP(G96,FORM1!$B$22:$B$1100,FORM1!$C$22:$C$1100,"",1))</f>
        <v>Selecionar Responsável</v>
      </c>
      <c r="I96" s="326"/>
      <c r="J96" s="327"/>
      <c r="K96" s="327"/>
      <c r="L96" s="322" t="str">
        <f t="shared" ca="1" si="5"/>
        <v>Atrasado</v>
      </c>
      <c r="M96" s="115" t="str">
        <f t="shared" si="8"/>
        <v>Não Finalizado</v>
      </c>
      <c r="N96" s="116"/>
      <c r="O96" s="117" t="s">
        <v>305</v>
      </c>
      <c r="P96" s="122">
        <f t="shared" si="6"/>
        <v>0</v>
      </c>
      <c r="Q96" s="123">
        <f t="shared" si="7"/>
        <v>1</v>
      </c>
      <c r="R96" s="120">
        <f>IF(Table26[[#This Row],[Status Medida]]="Finalizado",IF(Table26[[#This Row],[Prioridade2]]=1,1,0),0)</f>
        <v>0</v>
      </c>
    </row>
    <row r="97" spans="1:18" s="121" customFormat="1" ht="150" hidden="1" customHeight="1">
      <c r="A97" s="111"/>
      <c r="B97" s="117" t="s">
        <v>1189</v>
      </c>
      <c r="C97" s="112" t="s">
        <v>604</v>
      </c>
      <c r="D97" s="113" t="s">
        <v>607</v>
      </c>
      <c r="E97" s="114" t="str">
        <f>FORM2.3!I104</f>
        <v>Selecione a Resposta</v>
      </c>
      <c r="F97" s="323"/>
      <c r="G97" s="324"/>
      <c r="H97" s="325" t="str">
        <f>IF(G97="","Selecionar Responsável",_xlfn.XLOOKUP(G97,FORM1!$B$22:$B$1100,FORM1!$C$22:$C$1100,"",1))</f>
        <v>Selecionar Responsável</v>
      </c>
      <c r="I97" s="326"/>
      <c r="J97" s="327"/>
      <c r="K97" s="327"/>
      <c r="L97" s="322" t="str">
        <f t="shared" ca="1" si="5"/>
        <v>Atrasado</v>
      </c>
      <c r="M97" s="115" t="str">
        <f t="shared" si="8"/>
        <v>Não Finalizado</v>
      </c>
      <c r="N97" s="116"/>
      <c r="O97" s="117" t="s">
        <v>305</v>
      </c>
      <c r="P97" s="122">
        <f t="shared" si="6"/>
        <v>0</v>
      </c>
      <c r="Q97" s="123">
        <f t="shared" si="7"/>
        <v>1</v>
      </c>
      <c r="R97" s="120">
        <f>IF(Table26[[#This Row],[Status Medida]]="Finalizado",IF(Table26[[#This Row],[Prioridade2]]=1,1,0),0)</f>
        <v>0</v>
      </c>
    </row>
    <row r="98" spans="1:18" s="121" customFormat="1" ht="150" hidden="1" customHeight="1">
      <c r="A98" s="111"/>
      <c r="B98" s="117" t="s">
        <v>1189</v>
      </c>
      <c r="C98" s="112" t="s">
        <v>609</v>
      </c>
      <c r="D98" s="113" t="s">
        <v>610</v>
      </c>
      <c r="E98" s="114" t="str">
        <f>FORM2.3!I105</f>
        <v>Selecione a Resposta</v>
      </c>
      <c r="F98" s="323"/>
      <c r="G98" s="324"/>
      <c r="H98" s="325" t="str">
        <f>IF(G98="","Selecionar Responsável",_xlfn.XLOOKUP(G98,FORM1!$B$22:$B$1100,FORM1!$C$22:$C$1100,"",1))</f>
        <v>Selecionar Responsável</v>
      </c>
      <c r="I98" s="326"/>
      <c r="J98" s="327"/>
      <c r="K98" s="327"/>
      <c r="L98" s="322" t="str">
        <f t="shared" ca="1" si="5"/>
        <v>Atrasado</v>
      </c>
      <c r="M98" s="115" t="str">
        <f t="shared" si="8"/>
        <v>Não Finalizado</v>
      </c>
      <c r="N98" s="116"/>
      <c r="O98" s="117" t="s">
        <v>305</v>
      </c>
      <c r="P98" s="122">
        <f t="shared" si="6"/>
        <v>0</v>
      </c>
      <c r="Q98" s="123">
        <f t="shared" si="7"/>
        <v>1</v>
      </c>
      <c r="R98" s="120">
        <f>IF(Table26[[#This Row],[Status Medida]]="Finalizado",IF(Table26[[#This Row],[Prioridade2]]=1,1,0),0)</f>
        <v>0</v>
      </c>
    </row>
    <row r="99" spans="1:18" s="121" customFormat="1" ht="150" customHeight="1">
      <c r="A99" s="111"/>
      <c r="B99" s="117">
        <v>3</v>
      </c>
      <c r="C99" s="112" t="s">
        <v>613</v>
      </c>
      <c r="D99" s="113" t="s">
        <v>615</v>
      </c>
      <c r="E99" s="114" t="str">
        <f>FORM2.3!I107</f>
        <v>Selecione a Resposta</v>
      </c>
      <c r="F99" s="323"/>
      <c r="G99" s="324"/>
      <c r="H99" s="325" t="str">
        <f>IF(G99="","Selecionar Responsável",_xlfn.XLOOKUP(G99,FORM1!$B$22:$B$1100,FORM1!$C$22:$C$1100,"",1))</f>
        <v>Selecionar Responsável</v>
      </c>
      <c r="I99" s="326"/>
      <c r="J99" s="327"/>
      <c r="K99" s="327"/>
      <c r="L99" s="322" t="str">
        <f t="shared" ca="1" si="5"/>
        <v>Atrasado</v>
      </c>
      <c r="M99" s="115" t="str">
        <f t="shared" si="8"/>
        <v>Não Finalizado</v>
      </c>
      <c r="N99" s="116"/>
      <c r="O99" s="117" t="s">
        <v>1188</v>
      </c>
      <c r="P99" s="122">
        <f t="shared" si="6"/>
        <v>1</v>
      </c>
      <c r="Q99" s="123">
        <f t="shared" si="7"/>
        <v>1</v>
      </c>
      <c r="R99" s="120">
        <f>IF(Table26[[#This Row],[Status Medida]]="Finalizado",IF(Table26[[#This Row],[Prioridade2]]=1,1,0),0)</f>
        <v>0</v>
      </c>
    </row>
    <row r="100" spans="1:18" s="121" customFormat="1" ht="150" customHeight="1">
      <c r="A100" s="111"/>
      <c r="B100" s="321">
        <v>1</v>
      </c>
      <c r="C100" s="112" t="s">
        <v>617</v>
      </c>
      <c r="D100" s="113" t="s">
        <v>619</v>
      </c>
      <c r="E100" s="114" t="str">
        <f>FORM2.3!I108</f>
        <v>Selecione a Resposta</v>
      </c>
      <c r="F100" s="323"/>
      <c r="G100" s="324"/>
      <c r="H100" s="325" t="str">
        <f>IF(G100="","Selecionar Responsável",_xlfn.XLOOKUP(G100,FORM1!$B$22:$B$1100,FORM1!$C$22:$C$1100,"",1))</f>
        <v>Selecionar Responsável</v>
      </c>
      <c r="I100" s="326"/>
      <c r="J100" s="327"/>
      <c r="K100" s="327"/>
      <c r="L100" s="322" t="str">
        <f t="shared" ca="1" si="5"/>
        <v>Atrasado</v>
      </c>
      <c r="M100" s="115" t="str">
        <f t="shared" si="8"/>
        <v>Não Finalizado</v>
      </c>
      <c r="N100" s="116"/>
      <c r="O100" s="117" t="s">
        <v>1188</v>
      </c>
      <c r="P100" s="122">
        <f t="shared" si="6"/>
        <v>1</v>
      </c>
      <c r="Q100" s="123">
        <f t="shared" si="7"/>
        <v>1</v>
      </c>
      <c r="R100" s="120">
        <f>IF(Table26[[#This Row],[Status Medida]]="Finalizado",IF(Table26[[#This Row],[Prioridade2]]=1,1,0),0)</f>
        <v>0</v>
      </c>
    </row>
    <row r="101" spans="1:18" s="121" customFormat="1" ht="150" customHeight="1">
      <c r="A101" s="111"/>
      <c r="B101" s="321">
        <v>1</v>
      </c>
      <c r="C101" s="112" t="s">
        <v>614</v>
      </c>
      <c r="D101" s="113" t="s">
        <v>621</v>
      </c>
      <c r="E101" s="114" t="str">
        <f>FORM2.3!I109</f>
        <v>Selecione a Resposta</v>
      </c>
      <c r="F101" s="323"/>
      <c r="G101" s="324"/>
      <c r="H101" s="325" t="str">
        <f>IF(G101="","Selecionar Responsável",_xlfn.XLOOKUP(G101,FORM1!$B$22:$B$1100,FORM1!$C$22:$C$1100,"",1))</f>
        <v>Selecionar Responsável</v>
      </c>
      <c r="I101" s="326"/>
      <c r="J101" s="327"/>
      <c r="K101" s="327"/>
      <c r="L101" s="322" t="str">
        <f t="shared" ca="1" si="5"/>
        <v>Atrasado</v>
      </c>
      <c r="M101" s="115" t="str">
        <f t="shared" si="8"/>
        <v>Não Finalizado</v>
      </c>
      <c r="N101" s="116"/>
      <c r="O101" s="117" t="s">
        <v>1188</v>
      </c>
      <c r="P101" s="122">
        <f t="shared" si="6"/>
        <v>1</v>
      </c>
      <c r="Q101" s="123">
        <f t="shared" si="7"/>
        <v>1</v>
      </c>
      <c r="R101" s="120">
        <f>IF(Table26[[#This Row],[Status Medida]]="Finalizado",IF(Table26[[#This Row],[Prioridade2]]=1,1,0),0)</f>
        <v>0</v>
      </c>
    </row>
    <row r="102" spans="1:18" s="121" customFormat="1" ht="150" customHeight="1">
      <c r="A102" s="111"/>
      <c r="B102" s="321">
        <v>1</v>
      </c>
      <c r="C102" s="112" t="s">
        <v>623</v>
      </c>
      <c r="D102" s="113" t="s">
        <v>624</v>
      </c>
      <c r="E102" s="114" t="str">
        <f>FORM2.3!I110</f>
        <v>Selecione a Resposta</v>
      </c>
      <c r="F102" s="323"/>
      <c r="G102" s="324"/>
      <c r="H102" s="325" t="str">
        <f>IF(G102="","Selecionar Responsável",_xlfn.XLOOKUP(G102,FORM1!$B$22:$B$1100,FORM1!$C$22:$C$1100,"",1))</f>
        <v>Selecionar Responsável</v>
      </c>
      <c r="I102" s="326"/>
      <c r="J102" s="327"/>
      <c r="K102" s="327"/>
      <c r="L102" s="322" t="str">
        <f t="shared" ca="1" si="5"/>
        <v>Atrasado</v>
      </c>
      <c r="M102" s="115" t="str">
        <f t="shared" si="8"/>
        <v>Não Finalizado</v>
      </c>
      <c r="N102" s="116"/>
      <c r="O102" s="117" t="s">
        <v>1188</v>
      </c>
      <c r="P102" s="122">
        <f t="shared" si="6"/>
        <v>1</v>
      </c>
      <c r="Q102" s="123">
        <f t="shared" si="7"/>
        <v>1</v>
      </c>
      <c r="R102" s="120">
        <f>IF(Table26[[#This Row],[Status Medida]]="Finalizado",IF(Table26[[#This Row],[Prioridade2]]=1,1,0),0)</f>
        <v>0</v>
      </c>
    </row>
    <row r="103" spans="1:18" s="121" customFormat="1" ht="150" customHeight="1">
      <c r="A103" s="111"/>
      <c r="B103" s="321">
        <v>1</v>
      </c>
      <c r="C103" s="112" t="s">
        <v>626</v>
      </c>
      <c r="D103" s="113" t="s">
        <v>627</v>
      </c>
      <c r="E103" s="114" t="str">
        <f>FORM2.3!I111</f>
        <v>Selecione a Resposta</v>
      </c>
      <c r="F103" s="323"/>
      <c r="G103" s="324"/>
      <c r="H103" s="325" t="str">
        <f>IF(G103="","Selecionar Responsável",_xlfn.XLOOKUP(G103,FORM1!$B$22:$B$1100,FORM1!$C$22:$C$1100,"",1))</f>
        <v>Selecionar Responsável</v>
      </c>
      <c r="I103" s="326"/>
      <c r="J103" s="327"/>
      <c r="K103" s="327"/>
      <c r="L103" s="322" t="str">
        <f t="shared" ca="1" si="5"/>
        <v>Atrasado</v>
      </c>
      <c r="M103" s="115" t="str">
        <f t="shared" si="8"/>
        <v>Não Finalizado</v>
      </c>
      <c r="N103" s="116"/>
      <c r="O103" s="117" t="s">
        <v>1188</v>
      </c>
      <c r="P103" s="122">
        <f t="shared" si="6"/>
        <v>1</v>
      </c>
      <c r="Q103" s="123">
        <f t="shared" si="7"/>
        <v>1</v>
      </c>
      <c r="R103" s="120">
        <f>IF(Table26[[#This Row],[Status Medida]]="Finalizado",IF(Table26[[#This Row],[Prioridade2]]=1,1,0),0)</f>
        <v>0</v>
      </c>
    </row>
    <row r="104" spans="1:18" s="121" customFormat="1" ht="150" customHeight="1">
      <c r="A104" s="111"/>
      <c r="B104" s="117">
        <v>3</v>
      </c>
      <c r="C104" s="112" t="s">
        <v>630</v>
      </c>
      <c r="D104" s="113" t="s">
        <v>632</v>
      </c>
      <c r="E104" s="114" t="str">
        <f>FORM2.3!I113</f>
        <v>Selecione a Resposta</v>
      </c>
      <c r="F104" s="323"/>
      <c r="G104" s="324"/>
      <c r="H104" s="325" t="str">
        <f>IF(G104="","Selecionar Responsável",_xlfn.XLOOKUP(G104,FORM1!$B$22:$B$1100,FORM1!$C$22:$C$1100,"",1))</f>
        <v>Selecionar Responsável</v>
      </c>
      <c r="I104" s="326"/>
      <c r="J104" s="327"/>
      <c r="K104" s="327"/>
      <c r="L104" s="322" t="str">
        <f t="shared" ca="1" si="5"/>
        <v>Atrasado</v>
      </c>
      <c r="M104" s="115" t="str">
        <f t="shared" si="8"/>
        <v>Não Finalizado</v>
      </c>
      <c r="N104" s="116"/>
      <c r="O104" s="117" t="s">
        <v>1188</v>
      </c>
      <c r="P104" s="122">
        <f t="shared" si="6"/>
        <v>1</v>
      </c>
      <c r="Q104" s="123">
        <f t="shared" si="7"/>
        <v>1</v>
      </c>
      <c r="R104" s="120">
        <f>IF(Table26[[#This Row],[Status Medida]]="Finalizado",IF(Table26[[#This Row],[Prioridade2]]=1,1,0),0)</f>
        <v>0</v>
      </c>
    </row>
    <row r="105" spans="1:18" s="121" customFormat="1" ht="150" customHeight="1">
      <c r="A105" s="111"/>
      <c r="B105" s="117">
        <v>5</v>
      </c>
      <c r="C105" s="112" t="s">
        <v>634</v>
      </c>
      <c r="D105" s="113" t="s">
        <v>635</v>
      </c>
      <c r="E105" s="114" t="str">
        <f>FORM2.3!I114</f>
        <v>Selecione a Resposta</v>
      </c>
      <c r="F105" s="323"/>
      <c r="G105" s="324"/>
      <c r="H105" s="325" t="str">
        <f>IF(G105="","Selecionar Responsável",_xlfn.XLOOKUP(G105,FORM1!$B$22:$B$1100,FORM1!$C$22:$C$1100,"",1))</f>
        <v>Selecionar Responsável</v>
      </c>
      <c r="I105" s="326"/>
      <c r="J105" s="327"/>
      <c r="K105" s="327"/>
      <c r="L105" s="322" t="str">
        <f t="shared" ca="1" si="5"/>
        <v>Atrasado</v>
      </c>
      <c r="M105" s="115" t="str">
        <f t="shared" si="8"/>
        <v>Não Finalizado</v>
      </c>
      <c r="N105" s="116"/>
      <c r="O105" s="117" t="s">
        <v>1188</v>
      </c>
      <c r="P105" s="122">
        <f t="shared" si="6"/>
        <v>1</v>
      </c>
      <c r="Q105" s="123">
        <f t="shared" si="7"/>
        <v>1</v>
      </c>
      <c r="R105" s="120">
        <f>IF(Table26[[#This Row],[Status Medida]]="Finalizado",IF(Table26[[#This Row],[Prioridade2]]=1,1,0),0)</f>
        <v>0</v>
      </c>
    </row>
    <row r="106" spans="1:18" s="121" customFormat="1" ht="150" hidden="1" customHeight="1">
      <c r="A106" s="111"/>
      <c r="B106" s="117" t="s">
        <v>1189</v>
      </c>
      <c r="C106" s="112" t="s">
        <v>637</v>
      </c>
      <c r="D106" s="113" t="s">
        <v>638</v>
      </c>
      <c r="E106" s="114" t="str">
        <f>FORM2.3!I115</f>
        <v>Selecione a Resposta</v>
      </c>
      <c r="F106" s="323"/>
      <c r="G106" s="324"/>
      <c r="H106" s="325" t="str">
        <f>IF(G106="","Selecionar Responsável",_xlfn.XLOOKUP(G106,FORM1!$B$22:$B$1100,FORM1!$C$22:$C$1100,"",1))</f>
        <v>Selecionar Responsável</v>
      </c>
      <c r="I106" s="326"/>
      <c r="J106" s="327"/>
      <c r="K106" s="327"/>
      <c r="L106" s="322" t="str">
        <f t="shared" ca="1" si="5"/>
        <v>Atrasado</v>
      </c>
      <c r="M106" s="115" t="str">
        <f t="shared" si="8"/>
        <v>Não Finalizado</v>
      </c>
      <c r="N106" s="116"/>
      <c r="O106" s="117" t="s">
        <v>305</v>
      </c>
      <c r="P106" s="122">
        <f t="shared" si="6"/>
        <v>0</v>
      </c>
      <c r="Q106" s="123">
        <f t="shared" si="7"/>
        <v>1</v>
      </c>
      <c r="R106" s="120">
        <f>IF(Table26[[#This Row],[Status Medida]]="Finalizado",IF(Table26[[#This Row],[Prioridade2]]=1,1,0),0)</f>
        <v>0</v>
      </c>
    </row>
    <row r="107" spans="1:18" s="121" customFormat="1" ht="150" hidden="1" customHeight="1">
      <c r="A107" s="111"/>
      <c r="B107" s="117" t="s">
        <v>1189</v>
      </c>
      <c r="C107" s="112" t="s">
        <v>631</v>
      </c>
      <c r="D107" s="113" t="s">
        <v>640</v>
      </c>
      <c r="E107" s="114" t="str">
        <f>FORM2.3!I116</f>
        <v>Selecione a Resposta</v>
      </c>
      <c r="F107" s="323"/>
      <c r="G107" s="324"/>
      <c r="H107" s="325" t="str">
        <f>IF(G107="","Selecionar Responsável",_xlfn.XLOOKUP(G107,FORM1!$B$22:$B$1100,FORM1!$C$22:$C$1100,"",1))</f>
        <v>Selecionar Responsável</v>
      </c>
      <c r="I107" s="326"/>
      <c r="J107" s="327"/>
      <c r="K107" s="327"/>
      <c r="L107" s="322" t="str">
        <f t="shared" ca="1" si="5"/>
        <v>Atrasado</v>
      </c>
      <c r="M107" s="115" t="str">
        <f t="shared" si="8"/>
        <v>Não Finalizado</v>
      </c>
      <c r="N107" s="116"/>
      <c r="O107" s="117" t="s">
        <v>305</v>
      </c>
      <c r="P107" s="122">
        <f t="shared" si="6"/>
        <v>0</v>
      </c>
      <c r="Q107" s="123">
        <f t="shared" si="7"/>
        <v>1</v>
      </c>
      <c r="R107" s="120">
        <f>IF(Table26[[#This Row],[Status Medida]]="Finalizado",IF(Table26[[#This Row],[Prioridade2]]=1,1,0),0)</f>
        <v>0</v>
      </c>
    </row>
    <row r="108" spans="1:18" s="121" customFormat="1" ht="150" hidden="1" customHeight="1">
      <c r="A108" s="111"/>
      <c r="B108" s="117" t="s">
        <v>1189</v>
      </c>
      <c r="C108" s="112" t="s">
        <v>642</v>
      </c>
      <c r="D108" s="113" t="s">
        <v>643</v>
      </c>
      <c r="E108" s="114" t="str">
        <f>FORM2.3!I117</f>
        <v>Selecione a Resposta</v>
      </c>
      <c r="F108" s="323"/>
      <c r="G108" s="324"/>
      <c r="H108" s="325" t="str">
        <f>IF(G108="","Selecionar Responsável",_xlfn.XLOOKUP(G108,FORM1!$B$22:$B$1100,FORM1!$C$22:$C$1100,"",1))</f>
        <v>Selecionar Responsável</v>
      </c>
      <c r="I108" s="326"/>
      <c r="J108" s="327"/>
      <c r="K108" s="327"/>
      <c r="L108" s="322" t="str">
        <f t="shared" ca="1" si="5"/>
        <v>Atrasado</v>
      </c>
      <c r="M108" s="115" t="str">
        <f t="shared" si="8"/>
        <v>Não Finalizado</v>
      </c>
      <c r="N108" s="116"/>
      <c r="O108" s="117" t="s">
        <v>305</v>
      </c>
      <c r="P108" s="122">
        <f t="shared" si="6"/>
        <v>0</v>
      </c>
      <c r="Q108" s="123">
        <f t="shared" si="7"/>
        <v>1</v>
      </c>
      <c r="R108" s="120">
        <f>IF(Table26[[#This Row],[Status Medida]]="Finalizado",IF(Table26[[#This Row],[Prioridade2]]=1,1,0),0)</f>
        <v>0</v>
      </c>
    </row>
    <row r="109" spans="1:18" s="121" customFormat="1" ht="150" hidden="1" customHeight="1">
      <c r="A109" s="111"/>
      <c r="B109" s="117" t="s">
        <v>1189</v>
      </c>
      <c r="C109" s="112" t="s">
        <v>645</v>
      </c>
      <c r="D109" s="113" t="s">
        <v>646</v>
      </c>
      <c r="E109" s="114" t="str">
        <f>FORM2.3!I118</f>
        <v>Selecione a Resposta</v>
      </c>
      <c r="F109" s="323"/>
      <c r="G109" s="324"/>
      <c r="H109" s="325" t="str">
        <f>IF(G109="","Selecionar Responsável",_xlfn.XLOOKUP(G109,FORM1!$B$22:$B$1100,FORM1!$C$22:$C$1100,"",1))</f>
        <v>Selecionar Responsável</v>
      </c>
      <c r="I109" s="326"/>
      <c r="J109" s="327"/>
      <c r="K109" s="327"/>
      <c r="L109" s="322" t="str">
        <f t="shared" ca="1" si="5"/>
        <v>Atrasado</v>
      </c>
      <c r="M109" s="115" t="str">
        <f t="shared" si="8"/>
        <v>Não Finalizado</v>
      </c>
      <c r="N109" s="116"/>
      <c r="O109" s="117" t="s">
        <v>305</v>
      </c>
      <c r="P109" s="122">
        <f t="shared" si="6"/>
        <v>0</v>
      </c>
      <c r="Q109" s="123">
        <f t="shared" si="7"/>
        <v>1</v>
      </c>
      <c r="R109" s="120">
        <f>IF(Table26[[#This Row],[Status Medida]]="Finalizado",IF(Table26[[#This Row],[Prioridade2]]=1,1,0),0)</f>
        <v>0</v>
      </c>
    </row>
    <row r="110" spans="1:18" s="121" customFormat="1" ht="150" hidden="1" customHeight="1">
      <c r="A110" s="111"/>
      <c r="B110" s="117" t="s">
        <v>1189</v>
      </c>
      <c r="C110" s="112" t="s">
        <v>648</v>
      </c>
      <c r="D110" s="113" t="s">
        <v>649</v>
      </c>
      <c r="E110" s="114" t="str">
        <f>FORM2.3!I119</f>
        <v>Selecione a Resposta</v>
      </c>
      <c r="F110" s="323"/>
      <c r="G110" s="324"/>
      <c r="H110" s="325" t="str">
        <f>IF(G110="","Selecionar Responsável",_xlfn.XLOOKUP(G110,FORM1!$B$22:$B$1100,FORM1!$C$22:$C$1100,"",1))</f>
        <v>Selecionar Responsável</v>
      </c>
      <c r="I110" s="326"/>
      <c r="J110" s="327"/>
      <c r="K110" s="327"/>
      <c r="L110" s="322" t="str">
        <f t="shared" ca="1" si="5"/>
        <v>Atrasado</v>
      </c>
      <c r="M110" s="115" t="str">
        <f t="shared" si="8"/>
        <v>Não Finalizado</v>
      </c>
      <c r="N110" s="116"/>
      <c r="O110" s="117" t="s">
        <v>305</v>
      </c>
      <c r="P110" s="122">
        <f t="shared" si="6"/>
        <v>0</v>
      </c>
      <c r="Q110" s="123">
        <f t="shared" si="7"/>
        <v>1</v>
      </c>
      <c r="R110" s="120">
        <f>IF(Table26[[#This Row],[Status Medida]]="Finalizado",IF(Table26[[#This Row],[Prioridade2]]=1,1,0),0)</f>
        <v>0</v>
      </c>
    </row>
    <row r="111" spans="1:18" s="121" customFormat="1" ht="150" hidden="1" customHeight="1">
      <c r="A111" s="111"/>
      <c r="B111" s="117" t="s">
        <v>1189</v>
      </c>
      <c r="C111" s="112" t="s">
        <v>651</v>
      </c>
      <c r="D111" s="113" t="s">
        <v>652</v>
      </c>
      <c r="E111" s="114" t="str">
        <f>FORM2.3!I120</f>
        <v>Selecione a Resposta</v>
      </c>
      <c r="F111" s="323"/>
      <c r="G111" s="324"/>
      <c r="H111" s="325" t="str">
        <f>IF(G111="","Selecionar Responsável",_xlfn.XLOOKUP(G111,FORM1!$B$22:$B$1100,FORM1!$C$22:$C$1100,"",1))</f>
        <v>Selecionar Responsável</v>
      </c>
      <c r="I111" s="326"/>
      <c r="J111" s="327"/>
      <c r="K111" s="327"/>
      <c r="L111" s="322" t="str">
        <f t="shared" ca="1" si="5"/>
        <v>Atrasado</v>
      </c>
      <c r="M111" s="115" t="str">
        <f t="shared" si="8"/>
        <v>Não Finalizado</v>
      </c>
      <c r="N111" s="116"/>
      <c r="O111" s="117" t="s">
        <v>305</v>
      </c>
      <c r="P111" s="122">
        <f t="shared" si="6"/>
        <v>0</v>
      </c>
      <c r="Q111" s="123">
        <f t="shared" si="7"/>
        <v>1</v>
      </c>
      <c r="R111" s="120">
        <f>IF(Table26[[#This Row],[Status Medida]]="Finalizado",IF(Table26[[#This Row],[Prioridade2]]=1,1,0),0)</f>
        <v>0</v>
      </c>
    </row>
    <row r="112" spans="1:18" s="121" customFormat="1" ht="150" hidden="1" customHeight="1">
      <c r="A112" s="111"/>
      <c r="B112" s="117" t="s">
        <v>1189</v>
      </c>
      <c r="C112" s="112" t="s">
        <v>655</v>
      </c>
      <c r="D112" s="113" t="s">
        <v>657</v>
      </c>
      <c r="E112" s="114" t="str">
        <f>FORM2.3!I122</f>
        <v>Selecione a Resposta</v>
      </c>
      <c r="F112" s="323"/>
      <c r="G112" s="324"/>
      <c r="H112" s="325" t="str">
        <f>IF(G112="","Selecionar Responsável",_xlfn.XLOOKUP(G112,FORM1!$B$22:$B$1100,FORM1!$C$22:$C$1100,"",1))</f>
        <v>Selecionar Responsável</v>
      </c>
      <c r="I112" s="326"/>
      <c r="J112" s="327"/>
      <c r="K112" s="327"/>
      <c r="L112" s="322" t="str">
        <f t="shared" ca="1" si="5"/>
        <v>Atrasado</v>
      </c>
      <c r="M112" s="115" t="str">
        <f t="shared" si="8"/>
        <v>Não Finalizado</v>
      </c>
      <c r="N112" s="116"/>
      <c r="O112" s="117" t="s">
        <v>305</v>
      </c>
      <c r="P112" s="122">
        <f t="shared" si="6"/>
        <v>0</v>
      </c>
      <c r="Q112" s="123">
        <f t="shared" si="7"/>
        <v>1</v>
      </c>
      <c r="R112" s="120">
        <f>IF(Table26[[#This Row],[Status Medida]]="Finalizado",IF(Table26[[#This Row],[Prioridade2]]=1,1,0),0)</f>
        <v>0</v>
      </c>
    </row>
    <row r="113" spans="1:18" s="121" customFormat="1" ht="150" hidden="1" customHeight="1">
      <c r="A113" s="111"/>
      <c r="B113" s="117" t="s">
        <v>1189</v>
      </c>
      <c r="C113" s="112" t="s">
        <v>659</v>
      </c>
      <c r="D113" s="113" t="s">
        <v>661</v>
      </c>
      <c r="E113" s="114" t="str">
        <f>FORM2.3!I123</f>
        <v>Selecione a Resposta</v>
      </c>
      <c r="F113" s="323"/>
      <c r="G113" s="324"/>
      <c r="H113" s="325" t="str">
        <f>IF(G113="","Selecionar Responsável",_xlfn.XLOOKUP(G113,FORM1!$B$22:$B$1100,FORM1!$C$22:$C$1100,"",1))</f>
        <v>Selecionar Responsável</v>
      </c>
      <c r="I113" s="326"/>
      <c r="J113" s="327"/>
      <c r="K113" s="327"/>
      <c r="L113" s="322" t="str">
        <f t="shared" ca="1" si="5"/>
        <v>Atrasado</v>
      </c>
      <c r="M113" s="115" t="str">
        <f t="shared" si="8"/>
        <v>Não Finalizado</v>
      </c>
      <c r="N113" s="116"/>
      <c r="O113" s="117" t="s">
        <v>305</v>
      </c>
      <c r="P113" s="122">
        <f t="shared" si="6"/>
        <v>0</v>
      </c>
      <c r="Q113" s="123">
        <f t="shared" si="7"/>
        <v>1</v>
      </c>
      <c r="R113" s="120">
        <f>IF(Table26[[#This Row],[Status Medida]]="Finalizado",IF(Table26[[#This Row],[Prioridade2]]=1,1,0),0)</f>
        <v>0</v>
      </c>
    </row>
    <row r="114" spans="1:18" s="121" customFormat="1" ht="150" hidden="1" customHeight="1">
      <c r="A114" s="111"/>
      <c r="B114" s="117" t="s">
        <v>1189</v>
      </c>
      <c r="C114" s="112" t="s">
        <v>663</v>
      </c>
      <c r="D114" s="113" t="s">
        <v>665</v>
      </c>
      <c r="E114" s="114" t="str">
        <f>FORM2.3!I124</f>
        <v>Selecione a Resposta</v>
      </c>
      <c r="F114" s="323"/>
      <c r="G114" s="324"/>
      <c r="H114" s="325" t="str">
        <f>IF(G114="","Selecionar Responsável",_xlfn.XLOOKUP(G114,FORM1!$B$22:$B$1100,FORM1!$C$22:$C$1100,"",1))</f>
        <v>Selecionar Responsável</v>
      </c>
      <c r="I114" s="326"/>
      <c r="J114" s="327"/>
      <c r="K114" s="327"/>
      <c r="L114" s="322" t="str">
        <f t="shared" ca="1" si="5"/>
        <v>Atrasado</v>
      </c>
      <c r="M114" s="115" t="str">
        <f t="shared" si="8"/>
        <v>Não Finalizado</v>
      </c>
      <c r="N114" s="116"/>
      <c r="O114" s="117" t="s">
        <v>305</v>
      </c>
      <c r="P114" s="122">
        <f t="shared" si="6"/>
        <v>0</v>
      </c>
      <c r="Q114" s="123">
        <f t="shared" si="7"/>
        <v>1</v>
      </c>
      <c r="R114" s="120">
        <f>IF(Table26[[#This Row],[Status Medida]]="Finalizado",IF(Table26[[#This Row],[Prioridade2]]=1,1,0),0)</f>
        <v>0</v>
      </c>
    </row>
    <row r="115" spans="1:18" s="121" customFormat="1" ht="150" hidden="1" customHeight="1">
      <c r="A115" s="111"/>
      <c r="B115" s="117" t="s">
        <v>1189</v>
      </c>
      <c r="C115" s="112" t="s">
        <v>656</v>
      </c>
      <c r="D115" s="113" t="s">
        <v>668</v>
      </c>
      <c r="E115" s="114" t="str">
        <f>FORM2.3!I125</f>
        <v>Selecione a Resposta</v>
      </c>
      <c r="F115" s="323"/>
      <c r="G115" s="324"/>
      <c r="H115" s="325" t="str">
        <f>IF(G115="","Selecionar Responsável",_xlfn.XLOOKUP(G115,FORM1!$B$22:$B$1100,FORM1!$C$22:$C$1100,"",1))</f>
        <v>Selecionar Responsável</v>
      </c>
      <c r="I115" s="326"/>
      <c r="J115" s="327"/>
      <c r="K115" s="327"/>
      <c r="L115" s="322" t="str">
        <f t="shared" ca="1" si="5"/>
        <v>Atrasado</v>
      </c>
      <c r="M115" s="115" t="str">
        <f t="shared" si="8"/>
        <v>Não Finalizado</v>
      </c>
      <c r="N115" s="116"/>
      <c r="O115" s="117" t="s">
        <v>305</v>
      </c>
      <c r="P115" s="122">
        <f t="shared" si="6"/>
        <v>0</v>
      </c>
      <c r="Q115" s="123">
        <f t="shared" si="7"/>
        <v>1</v>
      </c>
      <c r="R115" s="120">
        <f>IF(Table26[[#This Row],[Status Medida]]="Finalizado",IF(Table26[[#This Row],[Prioridade2]]=1,1,0),0)</f>
        <v>0</v>
      </c>
    </row>
    <row r="116" spans="1:18" s="121" customFormat="1" ht="150" hidden="1" customHeight="1">
      <c r="A116" s="111"/>
      <c r="B116" s="117" t="s">
        <v>1189</v>
      </c>
      <c r="C116" s="112" t="s">
        <v>660</v>
      </c>
      <c r="D116" s="113" t="s">
        <v>671</v>
      </c>
      <c r="E116" s="114" t="str">
        <f>FORM2.3!I126</f>
        <v>Selecione a Resposta</v>
      </c>
      <c r="F116" s="323"/>
      <c r="G116" s="324"/>
      <c r="H116" s="325" t="str">
        <f>IF(G116="","Selecionar Responsável",_xlfn.XLOOKUP(G116,FORM1!$B$22:$B$1100,FORM1!$C$22:$C$1100,"",1))</f>
        <v>Selecionar Responsável</v>
      </c>
      <c r="I116" s="326"/>
      <c r="J116" s="327"/>
      <c r="K116" s="327"/>
      <c r="L116" s="322" t="str">
        <f t="shared" ca="1" si="5"/>
        <v>Atrasado</v>
      </c>
      <c r="M116" s="115" t="str">
        <f t="shared" si="8"/>
        <v>Não Finalizado</v>
      </c>
      <c r="N116" s="116"/>
      <c r="O116" s="117" t="s">
        <v>305</v>
      </c>
      <c r="P116" s="122">
        <f t="shared" si="6"/>
        <v>0</v>
      </c>
      <c r="Q116" s="123">
        <f t="shared" si="7"/>
        <v>1</v>
      </c>
      <c r="R116" s="120">
        <f>IF(Table26[[#This Row],[Status Medida]]="Finalizado",IF(Table26[[#This Row],[Prioridade2]]=1,1,0),0)</f>
        <v>0</v>
      </c>
    </row>
    <row r="117" spans="1:18" s="121" customFormat="1" ht="150" hidden="1" customHeight="1">
      <c r="A117" s="111"/>
      <c r="B117" s="117" t="s">
        <v>1189</v>
      </c>
      <c r="C117" s="112" t="s">
        <v>673</v>
      </c>
      <c r="D117" s="113" t="s">
        <v>675</v>
      </c>
      <c r="E117" s="114" t="str">
        <f>FORM2.3!I127</f>
        <v>Selecione a Resposta</v>
      </c>
      <c r="F117" s="323"/>
      <c r="G117" s="324"/>
      <c r="H117" s="325" t="str">
        <f>IF(G117="","Selecionar Responsável",_xlfn.XLOOKUP(G117,FORM1!$B$22:$B$1100,FORM1!$C$22:$C$1100,"",1))</f>
        <v>Selecionar Responsável</v>
      </c>
      <c r="I117" s="326"/>
      <c r="J117" s="327"/>
      <c r="K117" s="327"/>
      <c r="L117" s="322" t="str">
        <f t="shared" ca="1" si="5"/>
        <v>Atrasado</v>
      </c>
      <c r="M117" s="115" t="str">
        <f t="shared" si="8"/>
        <v>Não Finalizado</v>
      </c>
      <c r="N117" s="116"/>
      <c r="O117" s="117" t="s">
        <v>305</v>
      </c>
      <c r="P117" s="122">
        <f t="shared" si="6"/>
        <v>0</v>
      </c>
      <c r="Q117" s="123">
        <f t="shared" si="7"/>
        <v>1</v>
      </c>
      <c r="R117" s="120">
        <f>IF(Table26[[#This Row],[Status Medida]]="Finalizado",IF(Table26[[#This Row],[Prioridade2]]=1,1,0),0)</f>
        <v>0</v>
      </c>
    </row>
    <row r="118" spans="1:18" s="121" customFormat="1" ht="150" hidden="1" customHeight="1">
      <c r="A118" s="111"/>
      <c r="B118" s="117" t="s">
        <v>1189</v>
      </c>
      <c r="C118" s="112" t="s">
        <v>664</v>
      </c>
      <c r="D118" s="113" t="s">
        <v>677</v>
      </c>
      <c r="E118" s="114" t="str">
        <f>FORM2.3!I128</f>
        <v>Selecione a Resposta</v>
      </c>
      <c r="F118" s="323"/>
      <c r="G118" s="324"/>
      <c r="H118" s="325" t="str">
        <f>IF(G118="","Selecionar Responsável",_xlfn.XLOOKUP(G118,FORM1!$B$22:$B$1100,FORM1!$C$22:$C$1100,"",1))</f>
        <v>Selecionar Responsável</v>
      </c>
      <c r="I118" s="326"/>
      <c r="J118" s="327"/>
      <c r="K118" s="327"/>
      <c r="L118" s="322" t="str">
        <f t="shared" ca="1" si="5"/>
        <v>Atrasado</v>
      </c>
      <c r="M118" s="115" t="str">
        <f t="shared" si="8"/>
        <v>Não Finalizado</v>
      </c>
      <c r="N118" s="116"/>
      <c r="O118" s="117" t="s">
        <v>305</v>
      </c>
      <c r="P118" s="122">
        <f t="shared" si="6"/>
        <v>0</v>
      </c>
      <c r="Q118" s="123">
        <f t="shared" si="7"/>
        <v>1</v>
      </c>
      <c r="R118" s="120">
        <f>IF(Table26[[#This Row],[Status Medida]]="Finalizado",IF(Table26[[#This Row],[Prioridade2]]=1,1,0),0)</f>
        <v>0</v>
      </c>
    </row>
    <row r="119" spans="1:18" s="121" customFormat="1" ht="150" hidden="1" customHeight="1">
      <c r="A119" s="111"/>
      <c r="B119" s="117" t="s">
        <v>1189</v>
      </c>
      <c r="C119" s="112" t="s">
        <v>667</v>
      </c>
      <c r="D119" s="113" t="s">
        <v>679</v>
      </c>
      <c r="E119" s="114" t="str">
        <f>FORM2.3!I129</f>
        <v>Selecione a Resposta</v>
      </c>
      <c r="F119" s="323"/>
      <c r="G119" s="324"/>
      <c r="H119" s="325" t="str">
        <f>IF(G119="","Selecionar Responsável",_xlfn.XLOOKUP(G119,FORM1!$B$22:$B$1100,FORM1!$C$22:$C$1100,"",1))</f>
        <v>Selecionar Responsável</v>
      </c>
      <c r="I119" s="326"/>
      <c r="J119" s="327"/>
      <c r="K119" s="327"/>
      <c r="L119" s="322" t="str">
        <f t="shared" ca="1" si="5"/>
        <v>Atrasado</v>
      </c>
      <c r="M119" s="115" t="str">
        <f t="shared" si="8"/>
        <v>Não Finalizado</v>
      </c>
      <c r="N119" s="116"/>
      <c r="O119" s="117" t="s">
        <v>305</v>
      </c>
      <c r="P119" s="122">
        <f t="shared" si="6"/>
        <v>0</v>
      </c>
      <c r="Q119" s="123">
        <f t="shared" si="7"/>
        <v>1</v>
      </c>
      <c r="R119" s="120">
        <f>IF(Table26[[#This Row],[Status Medida]]="Finalizado",IF(Table26[[#This Row],[Prioridade2]]=1,1,0),0)</f>
        <v>0</v>
      </c>
    </row>
    <row r="120" spans="1:18" s="121" customFormat="1" ht="150" hidden="1" customHeight="1">
      <c r="A120" s="111"/>
      <c r="B120" s="117" t="s">
        <v>1189</v>
      </c>
      <c r="C120" s="112" t="s">
        <v>670</v>
      </c>
      <c r="D120" s="113" t="s">
        <v>681</v>
      </c>
      <c r="E120" s="114" t="str">
        <f>FORM2.3!I130</f>
        <v>Selecione a Resposta</v>
      </c>
      <c r="F120" s="323"/>
      <c r="G120" s="324"/>
      <c r="H120" s="325" t="str">
        <f>IF(G120="","Selecionar Responsável",_xlfn.XLOOKUP(G120,FORM1!$B$22:$B$1100,FORM1!$C$22:$C$1100,"",1))</f>
        <v>Selecionar Responsável</v>
      </c>
      <c r="I120" s="326"/>
      <c r="J120" s="327"/>
      <c r="K120" s="327"/>
      <c r="L120" s="322" t="str">
        <f t="shared" ca="1" si="5"/>
        <v>Atrasado</v>
      </c>
      <c r="M120" s="115" t="str">
        <f t="shared" si="8"/>
        <v>Não Finalizado</v>
      </c>
      <c r="N120" s="116"/>
      <c r="O120" s="117" t="s">
        <v>305</v>
      </c>
      <c r="P120" s="122">
        <f t="shared" si="6"/>
        <v>0</v>
      </c>
      <c r="Q120" s="123">
        <f t="shared" si="7"/>
        <v>1</v>
      </c>
      <c r="R120" s="120">
        <f>IF(Table26[[#This Row],[Status Medida]]="Finalizado",IF(Table26[[#This Row],[Prioridade2]]=1,1,0),0)</f>
        <v>0</v>
      </c>
    </row>
    <row r="121" spans="1:18" s="121" customFormat="1" ht="150" hidden="1" customHeight="1">
      <c r="A121" s="111"/>
      <c r="B121" s="117" t="s">
        <v>1189</v>
      </c>
      <c r="C121" s="112" t="s">
        <v>674</v>
      </c>
      <c r="D121" s="113" t="s">
        <v>683</v>
      </c>
      <c r="E121" s="114" t="str">
        <f>FORM2.3!I131</f>
        <v>Selecione a Resposta</v>
      </c>
      <c r="F121" s="323"/>
      <c r="G121" s="324"/>
      <c r="H121" s="325" t="str">
        <f>IF(G121="","Selecionar Responsável",_xlfn.XLOOKUP(G121,FORM1!$B$22:$B$1100,FORM1!$C$22:$C$1100,"",1))</f>
        <v>Selecionar Responsável</v>
      </c>
      <c r="I121" s="326"/>
      <c r="J121" s="327"/>
      <c r="K121" s="327"/>
      <c r="L121" s="322" t="str">
        <f t="shared" ca="1" si="5"/>
        <v>Atrasado</v>
      </c>
      <c r="M121" s="115" t="str">
        <f t="shared" si="8"/>
        <v>Não Finalizado</v>
      </c>
      <c r="N121" s="116"/>
      <c r="O121" s="117" t="s">
        <v>305</v>
      </c>
      <c r="P121" s="122">
        <f t="shared" si="6"/>
        <v>0</v>
      </c>
      <c r="Q121" s="123">
        <f t="shared" si="7"/>
        <v>1</v>
      </c>
      <c r="R121" s="120">
        <f>IF(Table26[[#This Row],[Status Medida]]="Finalizado",IF(Table26[[#This Row],[Prioridade2]]=1,1,0),0)</f>
        <v>0</v>
      </c>
    </row>
    <row r="122" spans="1:18" s="121" customFormat="1" ht="150" hidden="1" customHeight="1">
      <c r="A122" s="111"/>
      <c r="B122" s="117" t="s">
        <v>1189</v>
      </c>
      <c r="C122" s="112" t="s">
        <v>685</v>
      </c>
      <c r="D122" s="113" t="s">
        <v>686</v>
      </c>
      <c r="E122" s="114" t="str">
        <f>FORM2.3!I132</f>
        <v>Selecione a Resposta</v>
      </c>
      <c r="F122" s="323"/>
      <c r="G122" s="324"/>
      <c r="H122" s="325" t="str">
        <f>IF(G122="","Selecionar Responsável",_xlfn.XLOOKUP(G122,FORM1!$B$22:$B$1100,FORM1!$C$22:$C$1100,"",1))</f>
        <v>Selecionar Responsável</v>
      </c>
      <c r="I122" s="326"/>
      <c r="J122" s="327"/>
      <c r="K122" s="327"/>
      <c r="L122" s="322" t="str">
        <f t="shared" ca="1" si="5"/>
        <v>Atrasado</v>
      </c>
      <c r="M122" s="115" t="str">
        <f t="shared" si="8"/>
        <v>Não Finalizado</v>
      </c>
      <c r="N122" s="116"/>
      <c r="O122" s="117" t="s">
        <v>305</v>
      </c>
      <c r="P122" s="122">
        <f t="shared" si="6"/>
        <v>0</v>
      </c>
      <c r="Q122" s="123">
        <f t="shared" si="7"/>
        <v>1</v>
      </c>
      <c r="R122" s="120">
        <f>IF(Table26[[#This Row],[Status Medida]]="Finalizado",IF(Table26[[#This Row],[Prioridade2]]=1,1,0),0)</f>
        <v>0</v>
      </c>
    </row>
    <row r="123" spans="1:18" s="121" customFormat="1" ht="150" customHeight="1">
      <c r="A123" s="111"/>
      <c r="B123" s="321">
        <v>2</v>
      </c>
      <c r="C123" s="112" t="s">
        <v>689</v>
      </c>
      <c r="D123" s="113" t="s">
        <v>690</v>
      </c>
      <c r="E123" s="114" t="str">
        <f>FORM2.3!I134</f>
        <v>Selecione a Resposta</v>
      </c>
      <c r="F123" s="323"/>
      <c r="G123" s="324"/>
      <c r="H123" s="325" t="str">
        <f>IF(G123="","Selecionar Responsável",_xlfn.XLOOKUP(G123,FORM1!$B$22:$B$1100,FORM1!$C$22:$C$1100,"",1))</f>
        <v>Selecionar Responsável</v>
      </c>
      <c r="I123" s="326"/>
      <c r="J123" s="327"/>
      <c r="K123" s="327"/>
      <c r="L123" s="322" t="str">
        <f t="shared" ca="1" si="5"/>
        <v>Atrasado</v>
      </c>
      <c r="M123" s="115" t="str">
        <f t="shared" si="8"/>
        <v>Não Finalizado</v>
      </c>
      <c r="N123" s="116"/>
      <c r="O123" s="117" t="s">
        <v>1188</v>
      </c>
      <c r="P123" s="122">
        <f t="shared" si="6"/>
        <v>1</v>
      </c>
      <c r="Q123" s="123">
        <f t="shared" si="7"/>
        <v>1</v>
      </c>
      <c r="R123" s="120">
        <f>IF(Table26[[#This Row],[Status Medida]]="Finalizado",IF(Table26[[#This Row],[Prioridade2]]=1,1,0),0)</f>
        <v>0</v>
      </c>
    </row>
    <row r="124" spans="1:18" s="121" customFormat="1" ht="150" customHeight="1">
      <c r="A124" s="111"/>
      <c r="B124" s="117">
        <v>4</v>
      </c>
      <c r="C124" s="112" t="s">
        <v>692</v>
      </c>
      <c r="D124" s="113" t="s">
        <v>693</v>
      </c>
      <c r="E124" s="114" t="str">
        <f>FORM2.3!I135</f>
        <v>Selecione a Resposta</v>
      </c>
      <c r="F124" s="323"/>
      <c r="G124" s="324"/>
      <c r="H124" s="325" t="str">
        <f>IF(G124="","Selecionar Responsável",_xlfn.XLOOKUP(G124,FORM1!$B$22:$B$1100,FORM1!$C$22:$C$1100,"",1))</f>
        <v>Selecionar Responsável</v>
      </c>
      <c r="I124" s="326"/>
      <c r="J124" s="327"/>
      <c r="K124" s="327"/>
      <c r="L124" s="322" t="str">
        <f t="shared" ca="1" si="5"/>
        <v>Atrasado</v>
      </c>
      <c r="M124" s="115" t="str">
        <f t="shared" si="8"/>
        <v>Não Finalizado</v>
      </c>
      <c r="N124" s="116"/>
      <c r="O124" s="117" t="s">
        <v>1188</v>
      </c>
      <c r="P124" s="122">
        <f t="shared" si="6"/>
        <v>1</v>
      </c>
      <c r="Q124" s="123">
        <f t="shared" si="7"/>
        <v>1</v>
      </c>
      <c r="R124" s="120">
        <f>IF(Table26[[#This Row],[Status Medida]]="Finalizado",IF(Table26[[#This Row],[Prioridade2]]=1,1,0),0)</f>
        <v>0</v>
      </c>
    </row>
    <row r="125" spans="1:18" s="121" customFormat="1" ht="150" customHeight="1">
      <c r="A125" s="111"/>
      <c r="B125" s="117">
        <v>5</v>
      </c>
      <c r="C125" s="112" t="s">
        <v>695</v>
      </c>
      <c r="D125" s="113" t="s">
        <v>696</v>
      </c>
      <c r="E125" s="114" t="str">
        <f>FORM2.3!I136</f>
        <v>Selecione a Resposta</v>
      </c>
      <c r="F125" s="323"/>
      <c r="G125" s="324"/>
      <c r="H125" s="325" t="str">
        <f>IF(G125="","Selecionar Responsável",_xlfn.XLOOKUP(G125,FORM1!$B$22:$B$1100,FORM1!$C$22:$C$1100,"",1))</f>
        <v>Selecionar Responsável</v>
      </c>
      <c r="I125" s="326"/>
      <c r="J125" s="327"/>
      <c r="K125" s="327"/>
      <c r="L125" s="322" t="str">
        <f t="shared" ca="1" si="5"/>
        <v>Atrasado</v>
      </c>
      <c r="M125" s="115" t="str">
        <f t="shared" si="8"/>
        <v>Não Finalizado</v>
      </c>
      <c r="N125" s="116"/>
      <c r="O125" s="117" t="s">
        <v>1188</v>
      </c>
      <c r="P125" s="122">
        <f t="shared" si="6"/>
        <v>1</v>
      </c>
      <c r="Q125" s="123">
        <f t="shared" si="7"/>
        <v>1</v>
      </c>
      <c r="R125" s="120">
        <f>IF(Table26[[#This Row],[Status Medida]]="Finalizado",IF(Table26[[#This Row],[Prioridade2]]=1,1,0),0)</f>
        <v>0</v>
      </c>
    </row>
    <row r="126" spans="1:18" s="121" customFormat="1" ht="150" customHeight="1">
      <c r="A126" s="111"/>
      <c r="B126" s="117">
        <v>4</v>
      </c>
      <c r="C126" s="112" t="s">
        <v>698</v>
      </c>
      <c r="D126" s="113" t="s">
        <v>699</v>
      </c>
      <c r="E126" s="114" t="str">
        <f>FORM2.3!I137</f>
        <v>Selecione a Resposta</v>
      </c>
      <c r="F126" s="323"/>
      <c r="G126" s="324"/>
      <c r="H126" s="325" t="str">
        <f>IF(G126="","Selecionar Responsável",_xlfn.XLOOKUP(G126,FORM1!$B$22:$B$1100,FORM1!$C$22:$C$1100,"",1))</f>
        <v>Selecionar Responsável</v>
      </c>
      <c r="I126" s="326"/>
      <c r="J126" s="327"/>
      <c r="K126" s="327"/>
      <c r="L126" s="322" t="str">
        <f t="shared" ca="1" si="5"/>
        <v>Atrasado</v>
      </c>
      <c r="M126" s="115" t="str">
        <f t="shared" si="8"/>
        <v>Não Finalizado</v>
      </c>
      <c r="N126" s="116"/>
      <c r="O126" s="117" t="s">
        <v>1188</v>
      </c>
      <c r="P126" s="122">
        <f t="shared" si="6"/>
        <v>1</v>
      </c>
      <c r="Q126" s="123">
        <f t="shared" si="7"/>
        <v>1</v>
      </c>
      <c r="R126" s="120">
        <f>IF(Table26[[#This Row],[Status Medida]]="Finalizado",IF(Table26[[#This Row],[Prioridade2]]=1,1,0),0)</f>
        <v>0</v>
      </c>
    </row>
    <row r="127" spans="1:18" s="121" customFormat="1" ht="150" customHeight="1">
      <c r="A127" s="111"/>
      <c r="B127" s="117">
        <v>4</v>
      </c>
      <c r="C127" s="112" t="s">
        <v>701</v>
      </c>
      <c r="D127" s="113" t="s">
        <v>702</v>
      </c>
      <c r="E127" s="114" t="str">
        <f>FORM2.3!I138</f>
        <v>Selecione a Resposta</v>
      </c>
      <c r="F127" s="323"/>
      <c r="G127" s="324"/>
      <c r="H127" s="325" t="str">
        <f>IF(G127="","Selecionar Responsável",_xlfn.XLOOKUP(G127,FORM1!$B$22:$B$1100,FORM1!$C$22:$C$1100,"",1))</f>
        <v>Selecionar Responsável</v>
      </c>
      <c r="I127" s="326"/>
      <c r="J127" s="327"/>
      <c r="K127" s="327"/>
      <c r="L127" s="322" t="str">
        <f t="shared" ca="1" si="5"/>
        <v>Atrasado</v>
      </c>
      <c r="M127" s="115" t="str">
        <f t="shared" si="8"/>
        <v>Não Finalizado</v>
      </c>
      <c r="N127" s="116"/>
      <c r="O127" s="117" t="s">
        <v>1188</v>
      </c>
      <c r="P127" s="122">
        <f t="shared" si="6"/>
        <v>1</v>
      </c>
      <c r="Q127" s="123">
        <f t="shared" si="7"/>
        <v>1</v>
      </c>
      <c r="R127" s="120">
        <f>IF(Table26[[#This Row],[Status Medida]]="Finalizado",IF(Table26[[#This Row],[Prioridade2]]=1,1,0),0)</f>
        <v>0</v>
      </c>
    </row>
    <row r="128" spans="1:18" s="121" customFormat="1" ht="150" customHeight="1">
      <c r="A128" s="111"/>
      <c r="B128" s="117">
        <v>5</v>
      </c>
      <c r="C128" s="112" t="s">
        <v>704</v>
      </c>
      <c r="D128" s="113" t="s">
        <v>705</v>
      </c>
      <c r="E128" s="114" t="str">
        <f>FORM2.3!I139</f>
        <v>Selecione a Resposta</v>
      </c>
      <c r="F128" s="323"/>
      <c r="G128" s="324"/>
      <c r="H128" s="325" t="str">
        <f>IF(G128="","Selecionar Responsável",_xlfn.XLOOKUP(G128,FORM1!$B$22:$B$1100,FORM1!$C$22:$C$1100,"",1))</f>
        <v>Selecionar Responsável</v>
      </c>
      <c r="I128" s="326"/>
      <c r="J128" s="327"/>
      <c r="K128" s="327"/>
      <c r="L128" s="322" t="str">
        <f t="shared" ca="1" si="5"/>
        <v>Atrasado</v>
      </c>
      <c r="M128" s="115" t="str">
        <f t="shared" si="8"/>
        <v>Não Finalizado</v>
      </c>
      <c r="N128" s="116"/>
      <c r="O128" s="117" t="s">
        <v>1188</v>
      </c>
      <c r="P128" s="122">
        <f t="shared" si="6"/>
        <v>1</v>
      </c>
      <c r="Q128" s="123">
        <f t="shared" si="7"/>
        <v>1</v>
      </c>
      <c r="R128" s="120">
        <f>IF(Table26[[#This Row],[Status Medida]]="Finalizado",IF(Table26[[#This Row],[Prioridade2]]=1,1,0),0)</f>
        <v>0</v>
      </c>
    </row>
    <row r="129" spans="1:18" s="121" customFormat="1" ht="150" customHeight="1">
      <c r="A129" s="111"/>
      <c r="B129" s="117">
        <v>5</v>
      </c>
      <c r="C129" s="112" t="s">
        <v>707</v>
      </c>
      <c r="D129" s="113" t="s">
        <v>708</v>
      </c>
      <c r="E129" s="114" t="str">
        <f>FORM2.3!I140</f>
        <v>Selecione a Resposta</v>
      </c>
      <c r="F129" s="323"/>
      <c r="G129" s="324"/>
      <c r="H129" s="325" t="str">
        <f>IF(G129="","Selecionar Responsável",_xlfn.XLOOKUP(G129,FORM1!$B$22:$B$1100,FORM1!$C$22:$C$1100,"",1))</f>
        <v>Selecionar Responsável</v>
      </c>
      <c r="I129" s="326"/>
      <c r="J129" s="327"/>
      <c r="K129" s="327"/>
      <c r="L129" s="322" t="str">
        <f t="shared" ca="1" si="5"/>
        <v>Atrasado</v>
      </c>
      <c r="M129" s="115" t="str">
        <f t="shared" si="8"/>
        <v>Não Finalizado</v>
      </c>
      <c r="N129" s="116"/>
      <c r="O129" s="117" t="s">
        <v>1188</v>
      </c>
      <c r="P129" s="122">
        <f t="shared" si="6"/>
        <v>1</v>
      </c>
      <c r="Q129" s="123">
        <f t="shared" si="7"/>
        <v>1</v>
      </c>
      <c r="R129" s="120">
        <f>IF(Table26[[#This Row],[Status Medida]]="Finalizado",IF(Table26[[#This Row],[Prioridade2]]=1,1,0),0)</f>
        <v>0</v>
      </c>
    </row>
    <row r="130" spans="1:18" s="121" customFormat="1" ht="150" customHeight="1">
      <c r="A130" s="111"/>
      <c r="B130" s="117">
        <v>3</v>
      </c>
      <c r="C130" s="112" t="s">
        <v>710</v>
      </c>
      <c r="D130" s="113" t="s">
        <v>711</v>
      </c>
      <c r="E130" s="114" t="str">
        <f>FORM2.3!I141</f>
        <v>Selecione a Resposta</v>
      </c>
      <c r="F130" s="323"/>
      <c r="G130" s="324"/>
      <c r="H130" s="325" t="str">
        <f>IF(G130="","Selecionar Responsável",_xlfn.XLOOKUP(G130,FORM1!$B$22:$B$1100,FORM1!$C$22:$C$1100,"",1))</f>
        <v>Selecionar Responsável</v>
      </c>
      <c r="I130" s="326"/>
      <c r="J130" s="327"/>
      <c r="K130" s="327"/>
      <c r="L130" s="322" t="str">
        <f t="shared" ca="1" si="5"/>
        <v>Atrasado</v>
      </c>
      <c r="M130" s="115" t="str">
        <f t="shared" si="8"/>
        <v>Não Finalizado</v>
      </c>
      <c r="N130" s="116"/>
      <c r="O130" s="117" t="s">
        <v>1188</v>
      </c>
      <c r="P130" s="122">
        <f t="shared" si="6"/>
        <v>1</v>
      </c>
      <c r="Q130" s="123">
        <f t="shared" si="7"/>
        <v>1</v>
      </c>
      <c r="R130" s="120">
        <f>IF(Table26[[#This Row],[Status Medida]]="Finalizado",IF(Table26[[#This Row],[Prioridade2]]=1,1,0),0)</f>
        <v>0</v>
      </c>
    </row>
    <row r="131" spans="1:18" s="121" customFormat="1" ht="150" hidden="1" customHeight="1">
      <c r="A131" s="111"/>
      <c r="B131" s="117" t="s">
        <v>1189</v>
      </c>
      <c r="C131" s="112" t="s">
        <v>713</v>
      </c>
      <c r="D131" s="113" t="s">
        <v>714</v>
      </c>
      <c r="E131" s="114" t="str">
        <f>FORM2.3!I142</f>
        <v>Selecione a Resposta</v>
      </c>
      <c r="F131" s="323"/>
      <c r="G131" s="324"/>
      <c r="H131" s="325" t="str">
        <f>IF(G131="","Selecionar Responsável",_xlfn.XLOOKUP(G131,FORM1!$B$22:$B$1100,FORM1!$C$22:$C$1100,"",1))</f>
        <v>Selecionar Responsável</v>
      </c>
      <c r="I131" s="326"/>
      <c r="J131" s="327"/>
      <c r="K131" s="327"/>
      <c r="L131" s="322" t="str">
        <f t="shared" ca="1" si="5"/>
        <v>Atrasado</v>
      </c>
      <c r="M131" s="115" t="str">
        <f t="shared" si="8"/>
        <v>Não Finalizado</v>
      </c>
      <c r="N131" s="116"/>
      <c r="O131" s="117" t="s">
        <v>305</v>
      </c>
      <c r="P131" s="122">
        <f t="shared" si="6"/>
        <v>0</v>
      </c>
      <c r="Q131" s="123">
        <f t="shared" si="7"/>
        <v>1</v>
      </c>
      <c r="R131" s="120">
        <f>IF(Table26[[#This Row],[Status Medida]]="Finalizado",IF(Table26[[#This Row],[Prioridade2]]=1,1,0),0)</f>
        <v>0</v>
      </c>
    </row>
    <row r="132" spans="1:18" s="121" customFormat="1" ht="150" customHeight="1">
      <c r="A132" s="111"/>
      <c r="B132" s="321">
        <v>2</v>
      </c>
      <c r="C132" s="112" t="s">
        <v>717</v>
      </c>
      <c r="D132" s="113" t="s">
        <v>718</v>
      </c>
      <c r="E132" s="114" t="str">
        <f>FORM2.3!I144</f>
        <v>Selecione a Resposta</v>
      </c>
      <c r="F132" s="323"/>
      <c r="G132" s="324"/>
      <c r="H132" s="325" t="str">
        <f>IF(G132="","Selecionar Responsável",_xlfn.XLOOKUP(G132,FORM1!$B$22:$B$1100,FORM1!$C$22:$C$1100,"",1))</f>
        <v>Selecionar Responsável</v>
      </c>
      <c r="I132" s="326"/>
      <c r="J132" s="327"/>
      <c r="K132" s="327"/>
      <c r="L132" s="322" t="str">
        <f t="shared" ca="1" si="5"/>
        <v>Atrasado</v>
      </c>
      <c r="M132" s="115" t="str">
        <f t="shared" si="8"/>
        <v>Não Finalizado</v>
      </c>
      <c r="N132" s="116"/>
      <c r="O132" s="117" t="s">
        <v>1188</v>
      </c>
      <c r="P132" s="122">
        <f t="shared" si="6"/>
        <v>1</v>
      </c>
      <c r="Q132" s="123">
        <f t="shared" si="7"/>
        <v>1</v>
      </c>
      <c r="R132" s="120">
        <f>IF(Table26[[#This Row],[Status Medida]]="Finalizado",IF(Table26[[#This Row],[Prioridade2]]=1,1,0),0)</f>
        <v>0</v>
      </c>
    </row>
    <row r="133" spans="1:18" s="121" customFormat="1" ht="150" hidden="1" customHeight="1">
      <c r="A133" s="111"/>
      <c r="B133" s="117" t="s">
        <v>1189</v>
      </c>
      <c r="C133" s="112" t="s">
        <v>720</v>
      </c>
      <c r="D133" s="113" t="s">
        <v>721</v>
      </c>
      <c r="E133" s="114" t="str">
        <f>FORM2.3!I145</f>
        <v>Selecione a Resposta</v>
      </c>
      <c r="F133" s="323"/>
      <c r="G133" s="324"/>
      <c r="H133" s="325" t="str">
        <f>IF(G133="","Selecionar Responsável",_xlfn.XLOOKUP(G133,FORM1!$B$22:$B$1100,FORM1!$C$22:$C$1100,"",1))</f>
        <v>Selecionar Responsável</v>
      </c>
      <c r="I133" s="326"/>
      <c r="J133" s="327"/>
      <c r="K133" s="327"/>
      <c r="L133" s="322" t="str">
        <f t="shared" ca="1" si="5"/>
        <v>Atrasado</v>
      </c>
      <c r="M133" s="115" t="str">
        <f t="shared" si="8"/>
        <v>Não Finalizado</v>
      </c>
      <c r="N133" s="116"/>
      <c r="O133" s="117" t="s">
        <v>305</v>
      </c>
      <c r="P133" s="122">
        <f t="shared" si="6"/>
        <v>0</v>
      </c>
      <c r="Q133" s="123">
        <f t="shared" si="7"/>
        <v>1</v>
      </c>
      <c r="R133" s="120">
        <f>IF(Table26[[#This Row],[Status Medida]]="Finalizado",IF(Table26[[#This Row],[Prioridade2]]=1,1,0),0)</f>
        <v>0</v>
      </c>
    </row>
    <row r="134" spans="1:18" s="121" customFormat="1" ht="150" hidden="1" customHeight="1">
      <c r="A134" s="111"/>
      <c r="B134" s="117" t="s">
        <v>1189</v>
      </c>
      <c r="C134" s="112" t="s">
        <v>723</v>
      </c>
      <c r="D134" s="113" t="s">
        <v>724</v>
      </c>
      <c r="E134" s="114" t="str">
        <f>FORM2.3!I146</f>
        <v>Selecione a Resposta</v>
      </c>
      <c r="F134" s="323"/>
      <c r="G134" s="324"/>
      <c r="H134" s="325" t="str">
        <f>IF(G134="","Selecionar Responsável",_xlfn.XLOOKUP(G134,FORM1!$B$22:$B$1100,FORM1!$C$22:$C$1100,"",1))</f>
        <v>Selecionar Responsável</v>
      </c>
      <c r="I134" s="326"/>
      <c r="J134" s="327"/>
      <c r="K134" s="327"/>
      <c r="L134" s="322" t="str">
        <f t="shared" ca="1" si="5"/>
        <v>Atrasado</v>
      </c>
      <c r="M134" s="115" t="str">
        <f t="shared" si="8"/>
        <v>Não Finalizado</v>
      </c>
      <c r="N134" s="116"/>
      <c r="O134" s="117" t="s">
        <v>305</v>
      </c>
      <c r="P134" s="122">
        <f t="shared" si="6"/>
        <v>0</v>
      </c>
      <c r="Q134" s="123">
        <f t="shared" si="7"/>
        <v>1</v>
      </c>
      <c r="R134" s="120">
        <f>IF(Table26[[#This Row],[Status Medida]]="Finalizado",IF(Table26[[#This Row],[Prioridade2]]=1,1,0),0)</f>
        <v>0</v>
      </c>
    </row>
    <row r="135" spans="1:18" s="121" customFormat="1" ht="150" hidden="1" customHeight="1">
      <c r="A135" s="111"/>
      <c r="B135" s="117" t="s">
        <v>1189</v>
      </c>
      <c r="C135" s="112" t="s">
        <v>726</v>
      </c>
      <c r="D135" s="113" t="s">
        <v>728</v>
      </c>
      <c r="E135" s="114" t="str">
        <f>FORM2.3!I147</f>
        <v>Selecione a Resposta</v>
      </c>
      <c r="F135" s="323"/>
      <c r="G135" s="324"/>
      <c r="H135" s="325" t="str">
        <f>IF(G135="","Selecionar Responsável",_xlfn.XLOOKUP(G135,FORM1!$B$22:$B$1100,FORM1!$C$22:$C$1100,"",1))</f>
        <v>Selecionar Responsável</v>
      </c>
      <c r="I135" s="326"/>
      <c r="J135" s="327"/>
      <c r="K135" s="327"/>
      <c r="L135" s="322" t="str">
        <f t="shared" ref="L135:L198" ca="1" si="9">IF(J135&gt;K135,"Datas inválidas",IF(M135="Finalizado","Concluído",IF(J135&gt;TODAY(),"Não iniciado",_xlfn.IFS(J135=TODAY(),"Em andamento",TODAY()&gt;K135,"Atrasado",AND(TODAY()&gt;J135,TODAY()&lt;=K135),"Em andamento"))))</f>
        <v>Atrasado</v>
      </c>
      <c r="M135" s="115" t="str">
        <f t="shared" si="8"/>
        <v>Não Finalizado</v>
      </c>
      <c r="N135" s="116"/>
      <c r="O135" s="117" t="s">
        <v>305</v>
      </c>
      <c r="P135" s="122">
        <f t="shared" ref="P135:P198" si="10">IF(O135="Sim",1,0)</f>
        <v>0</v>
      </c>
      <c r="Q135" s="123">
        <f t="shared" ref="Q135:Q198" si="11">IF(N135=E135,0,1)</f>
        <v>1</v>
      </c>
      <c r="R135" s="120">
        <f>IF(Table26[[#This Row],[Status Medida]]="Finalizado",IF(Table26[[#This Row],[Prioridade2]]=1,1,0),0)</f>
        <v>0</v>
      </c>
    </row>
    <row r="136" spans="1:18" s="121" customFormat="1" ht="150" hidden="1" customHeight="1">
      <c r="A136" s="111"/>
      <c r="B136" s="117" t="s">
        <v>1189</v>
      </c>
      <c r="C136" s="112" t="s">
        <v>727</v>
      </c>
      <c r="D136" s="113" t="s">
        <v>730</v>
      </c>
      <c r="E136" s="114" t="str">
        <f>FORM2.3!I148</f>
        <v>Selecione a Resposta</v>
      </c>
      <c r="F136" s="323"/>
      <c r="G136" s="324"/>
      <c r="H136" s="325" t="str">
        <f>IF(G136="","Selecionar Responsável",_xlfn.XLOOKUP(G136,FORM1!$B$22:$B$1100,FORM1!$C$22:$C$1100,"",1))</f>
        <v>Selecionar Responsável</v>
      </c>
      <c r="I136" s="326"/>
      <c r="J136" s="327"/>
      <c r="K136" s="327"/>
      <c r="L136" s="322" t="str">
        <f t="shared" ca="1" si="9"/>
        <v>Atrasado</v>
      </c>
      <c r="M136" s="115" t="str">
        <f t="shared" si="8"/>
        <v>Não Finalizado</v>
      </c>
      <c r="N136" s="116"/>
      <c r="O136" s="117" t="s">
        <v>305</v>
      </c>
      <c r="P136" s="122">
        <f t="shared" si="10"/>
        <v>0</v>
      </c>
      <c r="Q136" s="123">
        <f t="shared" si="11"/>
        <v>1</v>
      </c>
      <c r="R136" s="120">
        <f>IF(Table26[[#This Row],[Status Medida]]="Finalizado",IF(Table26[[#This Row],[Prioridade2]]=1,1,0),0)</f>
        <v>0</v>
      </c>
    </row>
    <row r="137" spans="1:18" s="121" customFormat="1" ht="150" hidden="1" customHeight="1">
      <c r="A137" s="111"/>
      <c r="B137" s="117" t="s">
        <v>1189</v>
      </c>
      <c r="C137" s="112" t="s">
        <v>732</v>
      </c>
      <c r="D137" s="113" t="s">
        <v>734</v>
      </c>
      <c r="E137" s="114" t="str">
        <f>FORM2.3!I149</f>
        <v>Selecione a Resposta</v>
      </c>
      <c r="F137" s="323"/>
      <c r="G137" s="324"/>
      <c r="H137" s="325" t="str">
        <f>IF(G137="","Selecionar Responsável",_xlfn.XLOOKUP(G137,FORM1!$B$22:$B$1100,FORM1!$C$22:$C$1100,"",1))</f>
        <v>Selecionar Responsável</v>
      </c>
      <c r="I137" s="326"/>
      <c r="J137" s="327"/>
      <c r="K137" s="327"/>
      <c r="L137" s="322" t="str">
        <f t="shared" ca="1" si="9"/>
        <v>Atrasado</v>
      </c>
      <c r="M137" s="115" t="str">
        <f t="shared" si="8"/>
        <v>Não Finalizado</v>
      </c>
      <c r="N137" s="116"/>
      <c r="O137" s="117" t="s">
        <v>305</v>
      </c>
      <c r="P137" s="122">
        <f t="shared" si="10"/>
        <v>0</v>
      </c>
      <c r="Q137" s="123">
        <f t="shared" si="11"/>
        <v>1</v>
      </c>
      <c r="R137" s="120">
        <f>IF(Table26[[#This Row],[Status Medida]]="Finalizado",IF(Table26[[#This Row],[Prioridade2]]=1,1,0),0)</f>
        <v>0</v>
      </c>
    </row>
    <row r="138" spans="1:18" s="121" customFormat="1" ht="150" hidden="1" customHeight="1">
      <c r="A138" s="111"/>
      <c r="B138" s="117" t="s">
        <v>1189</v>
      </c>
      <c r="C138" s="112" t="s">
        <v>733</v>
      </c>
      <c r="D138" s="113" t="s">
        <v>736</v>
      </c>
      <c r="E138" s="114" t="str">
        <f>FORM2.3!I150</f>
        <v>Selecione a Resposta</v>
      </c>
      <c r="F138" s="323"/>
      <c r="G138" s="324"/>
      <c r="H138" s="325" t="str">
        <f>IF(G138="","Selecionar Responsável",_xlfn.XLOOKUP(G138,FORM1!$B$22:$B$1100,FORM1!$C$22:$C$1100,"",1))</f>
        <v>Selecionar Responsável</v>
      </c>
      <c r="I138" s="326"/>
      <c r="J138" s="327"/>
      <c r="K138" s="327"/>
      <c r="L138" s="322" t="str">
        <f t="shared" ca="1" si="9"/>
        <v>Atrasado</v>
      </c>
      <c r="M138" s="115" t="str">
        <f t="shared" si="8"/>
        <v>Não Finalizado</v>
      </c>
      <c r="N138" s="116"/>
      <c r="O138" s="117" t="s">
        <v>305</v>
      </c>
      <c r="P138" s="122">
        <f t="shared" si="10"/>
        <v>0</v>
      </c>
      <c r="Q138" s="123">
        <f t="shared" si="11"/>
        <v>1</v>
      </c>
      <c r="R138" s="120">
        <f>IF(Table26[[#This Row],[Status Medida]]="Finalizado",IF(Table26[[#This Row],[Prioridade2]]=1,1,0),0)</f>
        <v>0</v>
      </c>
    </row>
    <row r="139" spans="1:18" s="121" customFormat="1" ht="150" hidden="1" customHeight="1">
      <c r="A139" s="111"/>
      <c r="B139" s="117" t="s">
        <v>1189</v>
      </c>
      <c r="C139" s="112" t="s">
        <v>739</v>
      </c>
      <c r="D139" s="113" t="s">
        <v>740</v>
      </c>
      <c r="E139" s="114" t="str">
        <f>FORM2.3!I152</f>
        <v>Selecione a Resposta</v>
      </c>
      <c r="F139" s="323"/>
      <c r="G139" s="324"/>
      <c r="H139" s="325" t="str">
        <f>IF(G139="","Selecionar Responsável",_xlfn.XLOOKUP(G139,FORM1!$B$22:$B$1100,FORM1!$C$22:$C$1100,"",1))</f>
        <v>Selecionar Responsável</v>
      </c>
      <c r="I139" s="326"/>
      <c r="J139" s="327"/>
      <c r="K139" s="327"/>
      <c r="L139" s="322" t="str">
        <f t="shared" ca="1" si="9"/>
        <v>Atrasado</v>
      </c>
      <c r="M139" s="115" t="str">
        <f t="shared" si="8"/>
        <v>Não Finalizado</v>
      </c>
      <c r="N139" s="116"/>
      <c r="O139" s="117" t="s">
        <v>305</v>
      </c>
      <c r="P139" s="122">
        <f t="shared" si="10"/>
        <v>0</v>
      </c>
      <c r="Q139" s="123">
        <f t="shared" si="11"/>
        <v>1</v>
      </c>
      <c r="R139" s="120">
        <f>IF(Table26[[#This Row],[Status Medida]]="Finalizado",IF(Table26[[#This Row],[Prioridade2]]=1,1,0),0)</f>
        <v>0</v>
      </c>
    </row>
    <row r="140" spans="1:18" s="121" customFormat="1" ht="150" hidden="1" customHeight="1">
      <c r="A140" s="111"/>
      <c r="B140" s="117" t="s">
        <v>1189</v>
      </c>
      <c r="C140" s="112" t="s">
        <v>742</v>
      </c>
      <c r="D140" s="113" t="s">
        <v>743</v>
      </c>
      <c r="E140" s="114" t="str">
        <f>FORM2.3!I153</f>
        <v>Selecione a Resposta</v>
      </c>
      <c r="F140" s="323"/>
      <c r="G140" s="324"/>
      <c r="H140" s="325" t="str">
        <f>IF(G140="","Selecionar Responsável",_xlfn.XLOOKUP(G140,FORM1!$B$22:$B$1100,FORM1!$C$22:$C$1100,"",1))</f>
        <v>Selecionar Responsável</v>
      </c>
      <c r="I140" s="326"/>
      <c r="J140" s="327"/>
      <c r="K140" s="327"/>
      <c r="L140" s="322" t="str">
        <f t="shared" ca="1" si="9"/>
        <v>Atrasado</v>
      </c>
      <c r="M140" s="115" t="str">
        <f t="shared" si="8"/>
        <v>Não Finalizado</v>
      </c>
      <c r="N140" s="116"/>
      <c r="O140" s="117" t="s">
        <v>305</v>
      </c>
      <c r="P140" s="122">
        <f t="shared" si="10"/>
        <v>0</v>
      </c>
      <c r="Q140" s="123">
        <f t="shared" si="11"/>
        <v>1</v>
      </c>
      <c r="R140" s="120">
        <f>IF(Table26[[#This Row],[Status Medida]]="Finalizado",IF(Table26[[#This Row],[Prioridade2]]=1,1,0),0)</f>
        <v>0</v>
      </c>
    </row>
    <row r="141" spans="1:18" s="121" customFormat="1" ht="150" hidden="1" customHeight="1">
      <c r="A141" s="111"/>
      <c r="B141" s="117" t="s">
        <v>1189</v>
      </c>
      <c r="C141" s="112" t="s">
        <v>745</v>
      </c>
      <c r="D141" s="113" t="s">
        <v>746</v>
      </c>
      <c r="E141" s="114" t="str">
        <f>FORM2.3!I154</f>
        <v>Selecione a Resposta</v>
      </c>
      <c r="F141" s="323"/>
      <c r="G141" s="324"/>
      <c r="H141" s="325" t="str">
        <f>IF(G141="","Selecionar Responsável",_xlfn.XLOOKUP(G141,FORM1!$B$22:$B$1100,FORM1!$C$22:$C$1100,"",1))</f>
        <v>Selecionar Responsável</v>
      </c>
      <c r="I141" s="326"/>
      <c r="J141" s="327"/>
      <c r="K141" s="327"/>
      <c r="L141" s="322" t="str">
        <f t="shared" ca="1" si="9"/>
        <v>Atrasado</v>
      </c>
      <c r="M141" s="115" t="str">
        <f t="shared" si="8"/>
        <v>Não Finalizado</v>
      </c>
      <c r="N141" s="116"/>
      <c r="O141" s="117" t="s">
        <v>305</v>
      </c>
      <c r="P141" s="122">
        <f t="shared" si="10"/>
        <v>0</v>
      </c>
      <c r="Q141" s="123">
        <f t="shared" si="11"/>
        <v>1</v>
      </c>
      <c r="R141" s="120">
        <f>IF(Table26[[#This Row],[Status Medida]]="Finalizado",IF(Table26[[#This Row],[Prioridade2]]=1,1,0),0)</f>
        <v>0</v>
      </c>
    </row>
    <row r="142" spans="1:18" s="121" customFormat="1" ht="150" hidden="1" customHeight="1">
      <c r="A142" s="111"/>
      <c r="B142" s="117" t="s">
        <v>1189</v>
      </c>
      <c r="C142" s="112" t="s">
        <v>748</v>
      </c>
      <c r="D142" s="113" t="s">
        <v>749</v>
      </c>
      <c r="E142" s="114" t="str">
        <f>FORM2.3!I155</f>
        <v>Selecione a Resposta</v>
      </c>
      <c r="F142" s="323"/>
      <c r="G142" s="324"/>
      <c r="H142" s="325" t="str">
        <f>IF(G142="","Selecionar Responsável",_xlfn.XLOOKUP(G142,FORM1!$B$22:$B$1100,FORM1!$C$22:$C$1100,"",1))</f>
        <v>Selecionar Responsável</v>
      </c>
      <c r="I142" s="326"/>
      <c r="J142" s="327"/>
      <c r="K142" s="327"/>
      <c r="L142" s="322" t="str">
        <f t="shared" ca="1" si="9"/>
        <v>Atrasado</v>
      </c>
      <c r="M142" s="115" t="str">
        <f t="shared" si="8"/>
        <v>Não Finalizado</v>
      </c>
      <c r="N142" s="116"/>
      <c r="O142" s="117" t="s">
        <v>305</v>
      </c>
      <c r="P142" s="122">
        <f t="shared" si="10"/>
        <v>0</v>
      </c>
      <c r="Q142" s="123">
        <f t="shared" si="11"/>
        <v>1</v>
      </c>
      <c r="R142" s="120">
        <f>IF(Table26[[#This Row],[Status Medida]]="Finalizado",IF(Table26[[#This Row],[Prioridade2]]=1,1,0),0)</f>
        <v>0</v>
      </c>
    </row>
    <row r="143" spans="1:18" s="121" customFormat="1" ht="150" hidden="1" customHeight="1">
      <c r="A143" s="111"/>
      <c r="B143" s="117" t="s">
        <v>1189</v>
      </c>
      <c r="C143" s="112" t="s">
        <v>751</v>
      </c>
      <c r="D143" s="113" t="s">
        <v>752</v>
      </c>
      <c r="E143" s="114" t="str">
        <f>FORM2.3!I156</f>
        <v>Selecione a Resposta</v>
      </c>
      <c r="F143" s="323"/>
      <c r="G143" s="324"/>
      <c r="H143" s="325" t="str">
        <f>IF(G143="","Selecionar Responsável",_xlfn.XLOOKUP(G143,FORM1!$B$22:$B$1100,FORM1!$C$22:$C$1100,"",1))</f>
        <v>Selecionar Responsável</v>
      </c>
      <c r="I143" s="326"/>
      <c r="J143" s="327"/>
      <c r="K143" s="327"/>
      <c r="L143" s="322" t="str">
        <f t="shared" ca="1" si="9"/>
        <v>Atrasado</v>
      </c>
      <c r="M143" s="115" t="str">
        <f t="shared" ref="M143:M206" si="12">IF(E143="Adota em maior parte ou totalmente","Finalizado","Não Finalizado")</f>
        <v>Não Finalizado</v>
      </c>
      <c r="N143" s="116"/>
      <c r="O143" s="117" t="s">
        <v>305</v>
      </c>
      <c r="P143" s="122">
        <f t="shared" si="10"/>
        <v>0</v>
      </c>
      <c r="Q143" s="123">
        <f t="shared" si="11"/>
        <v>1</v>
      </c>
      <c r="R143" s="120">
        <f>IF(Table26[[#This Row],[Status Medida]]="Finalizado",IF(Table26[[#This Row],[Prioridade2]]=1,1,0),0)</f>
        <v>0</v>
      </c>
    </row>
    <row r="144" spans="1:18" s="121" customFormat="1" ht="150" hidden="1" customHeight="1">
      <c r="A144" s="111"/>
      <c r="B144" s="117" t="s">
        <v>1189</v>
      </c>
      <c r="C144" s="112" t="s">
        <v>754</v>
      </c>
      <c r="D144" s="113" t="s">
        <v>755</v>
      </c>
      <c r="E144" s="114" t="str">
        <f>FORM2.3!I157</f>
        <v>Selecione a Resposta</v>
      </c>
      <c r="F144" s="323"/>
      <c r="G144" s="324"/>
      <c r="H144" s="325" t="str">
        <f>IF(G144="","Selecionar Responsável",_xlfn.XLOOKUP(G144,FORM1!$B$22:$B$1100,FORM1!$C$22:$C$1100,"",1))</f>
        <v>Selecionar Responsável</v>
      </c>
      <c r="I144" s="326"/>
      <c r="J144" s="327"/>
      <c r="K144" s="327"/>
      <c r="L144" s="322" t="str">
        <f t="shared" ca="1" si="9"/>
        <v>Atrasado</v>
      </c>
      <c r="M144" s="115" t="str">
        <f t="shared" si="12"/>
        <v>Não Finalizado</v>
      </c>
      <c r="N144" s="116"/>
      <c r="O144" s="117" t="s">
        <v>305</v>
      </c>
      <c r="P144" s="122">
        <f t="shared" si="10"/>
        <v>0</v>
      </c>
      <c r="Q144" s="123">
        <f t="shared" si="11"/>
        <v>1</v>
      </c>
      <c r="R144" s="120">
        <f>IF(Table26[[#This Row],[Status Medida]]="Finalizado",IF(Table26[[#This Row],[Prioridade2]]=1,1,0),0)</f>
        <v>0</v>
      </c>
    </row>
    <row r="145" spans="1:18" s="121" customFormat="1" ht="150" hidden="1" customHeight="1">
      <c r="A145" s="111"/>
      <c r="B145" s="117" t="s">
        <v>1189</v>
      </c>
      <c r="C145" s="112" t="s">
        <v>757</v>
      </c>
      <c r="D145" s="113" t="s">
        <v>758</v>
      </c>
      <c r="E145" s="114" t="str">
        <f>FORM2.3!I158</f>
        <v>Selecione a Resposta</v>
      </c>
      <c r="F145" s="323"/>
      <c r="G145" s="324"/>
      <c r="H145" s="325" t="str">
        <f>IF(G145="","Selecionar Responsável",_xlfn.XLOOKUP(G145,FORM1!$B$22:$B$1100,FORM1!$C$22:$C$1100,"",1))</f>
        <v>Selecionar Responsável</v>
      </c>
      <c r="I145" s="326"/>
      <c r="J145" s="327"/>
      <c r="K145" s="327"/>
      <c r="L145" s="322" t="str">
        <f t="shared" ca="1" si="9"/>
        <v>Atrasado</v>
      </c>
      <c r="M145" s="115" t="str">
        <f t="shared" si="12"/>
        <v>Não Finalizado</v>
      </c>
      <c r="N145" s="116"/>
      <c r="O145" s="117" t="s">
        <v>305</v>
      </c>
      <c r="P145" s="122">
        <f t="shared" si="10"/>
        <v>0</v>
      </c>
      <c r="Q145" s="123">
        <f t="shared" si="11"/>
        <v>1</v>
      </c>
      <c r="R145" s="120">
        <f>IF(Table26[[#This Row],[Status Medida]]="Finalizado",IF(Table26[[#This Row],[Prioridade2]]=1,1,0),0)</f>
        <v>0</v>
      </c>
    </row>
    <row r="146" spans="1:18" s="121" customFormat="1" ht="150" customHeight="1">
      <c r="A146" s="111"/>
      <c r="B146" s="117">
        <v>3</v>
      </c>
      <c r="C146" s="112" t="s">
        <v>760</v>
      </c>
      <c r="D146" s="113" t="s">
        <v>761</v>
      </c>
      <c r="E146" s="114" t="str">
        <f>FORM2.3!I159</f>
        <v>Selecione a Resposta</v>
      </c>
      <c r="F146" s="323"/>
      <c r="G146" s="324"/>
      <c r="H146" s="325" t="str">
        <f>IF(G146="","Selecionar Responsável",_xlfn.XLOOKUP(G146,FORM1!$B$22:$B$1100,FORM1!$C$22:$C$1100,"",1))</f>
        <v>Selecionar Responsável</v>
      </c>
      <c r="I146" s="326"/>
      <c r="J146" s="327"/>
      <c r="K146" s="327"/>
      <c r="L146" s="322" t="str">
        <f t="shared" ca="1" si="9"/>
        <v>Atrasado</v>
      </c>
      <c r="M146" s="115" t="str">
        <f t="shared" si="12"/>
        <v>Não Finalizado</v>
      </c>
      <c r="N146" s="116"/>
      <c r="O146" s="117" t="s">
        <v>1188</v>
      </c>
      <c r="P146" s="122">
        <f t="shared" si="10"/>
        <v>1</v>
      </c>
      <c r="Q146" s="123">
        <f t="shared" si="11"/>
        <v>1</v>
      </c>
      <c r="R146" s="120">
        <f>IF(Table26[[#This Row],[Status Medida]]="Finalizado",IF(Table26[[#This Row],[Prioridade2]]=1,1,0),0)</f>
        <v>0</v>
      </c>
    </row>
    <row r="147" spans="1:18" s="121" customFormat="1" ht="150" hidden="1" customHeight="1">
      <c r="A147" s="111"/>
      <c r="B147" s="117" t="s">
        <v>1189</v>
      </c>
      <c r="C147" s="112" t="s">
        <v>763</v>
      </c>
      <c r="D147" s="113" t="s">
        <v>764</v>
      </c>
      <c r="E147" s="114" t="str">
        <f>FORM2.3!I160</f>
        <v>Selecione a Resposta</v>
      </c>
      <c r="F147" s="323"/>
      <c r="G147" s="324"/>
      <c r="H147" s="325" t="str">
        <f>IF(G147="","Selecionar Responsável",_xlfn.XLOOKUP(G147,FORM1!$B$22:$B$1100,FORM1!$C$22:$C$1100,"",1))</f>
        <v>Selecionar Responsável</v>
      </c>
      <c r="I147" s="326"/>
      <c r="J147" s="327"/>
      <c r="K147" s="327"/>
      <c r="L147" s="322" t="str">
        <f t="shared" ca="1" si="9"/>
        <v>Atrasado</v>
      </c>
      <c r="M147" s="115" t="str">
        <f t="shared" si="12"/>
        <v>Não Finalizado</v>
      </c>
      <c r="N147" s="116"/>
      <c r="O147" s="117" t="s">
        <v>305</v>
      </c>
      <c r="P147" s="122">
        <f t="shared" si="10"/>
        <v>0</v>
      </c>
      <c r="Q147" s="123">
        <f t="shared" si="11"/>
        <v>1</v>
      </c>
      <c r="R147" s="120">
        <f>IF(Table26[[#This Row],[Status Medida]]="Finalizado",IF(Table26[[#This Row],[Prioridade2]]=1,1,0),0)</f>
        <v>0</v>
      </c>
    </row>
    <row r="148" spans="1:18" s="121" customFormat="1" ht="150" hidden="1" customHeight="1">
      <c r="A148" s="111"/>
      <c r="B148" s="117" t="s">
        <v>1189</v>
      </c>
      <c r="C148" s="112" t="s">
        <v>766</v>
      </c>
      <c r="D148" s="113" t="s">
        <v>767</v>
      </c>
      <c r="E148" s="114" t="str">
        <f>FORM2.3!I161</f>
        <v>Selecione a Resposta</v>
      </c>
      <c r="F148" s="323"/>
      <c r="G148" s="324"/>
      <c r="H148" s="325" t="str">
        <f>IF(G148="","Selecionar Responsável",_xlfn.XLOOKUP(G148,FORM1!$B$22:$B$1100,FORM1!$C$22:$C$1100,"",1))</f>
        <v>Selecionar Responsável</v>
      </c>
      <c r="I148" s="326"/>
      <c r="J148" s="327"/>
      <c r="K148" s="327"/>
      <c r="L148" s="322" t="str">
        <f t="shared" ca="1" si="9"/>
        <v>Atrasado</v>
      </c>
      <c r="M148" s="115" t="str">
        <f t="shared" si="12"/>
        <v>Não Finalizado</v>
      </c>
      <c r="N148" s="116"/>
      <c r="O148" s="117" t="s">
        <v>305</v>
      </c>
      <c r="P148" s="122">
        <f t="shared" si="10"/>
        <v>0</v>
      </c>
      <c r="Q148" s="123">
        <f t="shared" si="11"/>
        <v>1</v>
      </c>
      <c r="R148" s="120">
        <f>IF(Table26[[#This Row],[Status Medida]]="Finalizado",IF(Table26[[#This Row],[Prioridade2]]=1,1,0),0)</f>
        <v>0</v>
      </c>
    </row>
    <row r="149" spans="1:18" s="121" customFormat="1" ht="150" hidden="1" customHeight="1">
      <c r="A149" s="111"/>
      <c r="B149" s="117" t="s">
        <v>1189</v>
      </c>
      <c r="C149" s="112" t="s">
        <v>769</v>
      </c>
      <c r="D149" s="113" t="s">
        <v>770</v>
      </c>
      <c r="E149" s="114" t="str">
        <f>FORM2.3!I162</f>
        <v>Selecione a Resposta</v>
      </c>
      <c r="F149" s="323"/>
      <c r="G149" s="324"/>
      <c r="H149" s="325" t="str">
        <f>IF(G149="","Selecionar Responsável",_xlfn.XLOOKUP(G149,FORM1!$B$22:$B$1100,FORM1!$C$22:$C$1100,"",1))</f>
        <v>Selecionar Responsável</v>
      </c>
      <c r="I149" s="326"/>
      <c r="J149" s="327"/>
      <c r="K149" s="327"/>
      <c r="L149" s="322" t="str">
        <f t="shared" ca="1" si="9"/>
        <v>Atrasado</v>
      </c>
      <c r="M149" s="115" t="str">
        <f t="shared" si="12"/>
        <v>Não Finalizado</v>
      </c>
      <c r="N149" s="116"/>
      <c r="O149" s="117" t="s">
        <v>305</v>
      </c>
      <c r="P149" s="122">
        <f t="shared" si="10"/>
        <v>0</v>
      </c>
      <c r="Q149" s="123">
        <f t="shared" si="11"/>
        <v>1</v>
      </c>
      <c r="R149" s="120">
        <f>IF(Table26[[#This Row],[Status Medida]]="Finalizado",IF(Table26[[#This Row],[Prioridade2]]=1,1,0),0)</f>
        <v>0</v>
      </c>
    </row>
    <row r="150" spans="1:18" s="121" customFormat="1" ht="150" hidden="1" customHeight="1">
      <c r="A150" s="111"/>
      <c r="B150" s="117" t="s">
        <v>1189</v>
      </c>
      <c r="C150" s="112" t="s">
        <v>772</v>
      </c>
      <c r="D150" s="113" t="s">
        <v>773</v>
      </c>
      <c r="E150" s="114" t="str">
        <f>FORM2.3!I163</f>
        <v>Selecione a Resposta</v>
      </c>
      <c r="F150" s="323"/>
      <c r="G150" s="324"/>
      <c r="H150" s="325" t="str">
        <f>IF(G150="","Selecionar Responsável",_xlfn.XLOOKUP(G150,FORM1!$B$22:$B$1100,FORM1!$C$22:$C$1100,"",1))</f>
        <v>Selecionar Responsável</v>
      </c>
      <c r="I150" s="326"/>
      <c r="J150" s="327"/>
      <c r="K150" s="327"/>
      <c r="L150" s="322" t="str">
        <f t="shared" ca="1" si="9"/>
        <v>Atrasado</v>
      </c>
      <c r="M150" s="115" t="str">
        <f t="shared" si="12"/>
        <v>Não Finalizado</v>
      </c>
      <c r="N150" s="116"/>
      <c r="O150" s="117" t="s">
        <v>305</v>
      </c>
      <c r="P150" s="122">
        <f t="shared" si="10"/>
        <v>0</v>
      </c>
      <c r="Q150" s="123">
        <f t="shared" si="11"/>
        <v>1</v>
      </c>
      <c r="R150" s="120">
        <f>IF(Table26[[#This Row],[Status Medida]]="Finalizado",IF(Table26[[#This Row],[Prioridade2]]=1,1,0),0)</f>
        <v>0</v>
      </c>
    </row>
    <row r="151" spans="1:18" s="121" customFormat="1" ht="150" hidden="1" customHeight="1">
      <c r="A151" s="111"/>
      <c r="B151" s="117" t="s">
        <v>1189</v>
      </c>
      <c r="C151" s="112" t="s">
        <v>775</v>
      </c>
      <c r="D151" s="113" t="s">
        <v>776</v>
      </c>
      <c r="E151" s="114" t="str">
        <f>FORM2.3!I164</f>
        <v>Selecione a Resposta</v>
      </c>
      <c r="F151" s="323"/>
      <c r="G151" s="324"/>
      <c r="H151" s="325" t="str">
        <f>IF(G151="","Selecionar Responsável",_xlfn.XLOOKUP(G151,FORM1!$B$22:$B$1100,FORM1!$C$22:$C$1100,"",1))</f>
        <v>Selecionar Responsável</v>
      </c>
      <c r="I151" s="326"/>
      <c r="J151" s="327"/>
      <c r="K151" s="327"/>
      <c r="L151" s="322" t="str">
        <f t="shared" ca="1" si="9"/>
        <v>Atrasado</v>
      </c>
      <c r="M151" s="115" t="str">
        <f t="shared" si="12"/>
        <v>Não Finalizado</v>
      </c>
      <c r="N151" s="116"/>
      <c r="O151" s="117" t="s">
        <v>305</v>
      </c>
      <c r="P151" s="122">
        <f t="shared" si="10"/>
        <v>0</v>
      </c>
      <c r="Q151" s="123">
        <f t="shared" si="11"/>
        <v>1</v>
      </c>
      <c r="R151" s="120">
        <f>IF(Table26[[#This Row],[Status Medida]]="Finalizado",IF(Table26[[#This Row],[Prioridade2]]=1,1,0),0)</f>
        <v>0</v>
      </c>
    </row>
    <row r="152" spans="1:18" s="121" customFormat="1" ht="150" hidden="1" customHeight="1">
      <c r="A152" s="111"/>
      <c r="B152" s="117" t="s">
        <v>1189</v>
      </c>
      <c r="C152" s="112" t="s">
        <v>778</v>
      </c>
      <c r="D152" s="113" t="s">
        <v>779</v>
      </c>
      <c r="E152" s="114" t="str">
        <f>FORM2.3!I165</f>
        <v>Selecione a Resposta</v>
      </c>
      <c r="F152" s="323"/>
      <c r="G152" s="324"/>
      <c r="H152" s="325" t="str">
        <f>IF(G152="","Selecionar Responsável",_xlfn.XLOOKUP(G152,FORM1!$B$22:$B$1100,FORM1!$C$22:$C$1100,"",1))</f>
        <v>Selecionar Responsável</v>
      </c>
      <c r="I152" s="326"/>
      <c r="J152" s="327"/>
      <c r="K152" s="327"/>
      <c r="L152" s="322" t="str">
        <f t="shared" ca="1" si="9"/>
        <v>Atrasado</v>
      </c>
      <c r="M152" s="115" t="str">
        <f t="shared" si="12"/>
        <v>Não Finalizado</v>
      </c>
      <c r="N152" s="116"/>
      <c r="O152" s="117" t="s">
        <v>305</v>
      </c>
      <c r="P152" s="122">
        <f t="shared" si="10"/>
        <v>0</v>
      </c>
      <c r="Q152" s="123">
        <f t="shared" si="11"/>
        <v>1</v>
      </c>
      <c r="R152" s="120">
        <f>IF(Table26[[#This Row],[Status Medida]]="Finalizado",IF(Table26[[#This Row],[Prioridade2]]=1,1,0),0)</f>
        <v>0</v>
      </c>
    </row>
    <row r="153" spans="1:18" s="121" customFormat="1" ht="150" customHeight="1">
      <c r="A153" s="111"/>
      <c r="B153" s="321">
        <v>1</v>
      </c>
      <c r="C153" s="112" t="s">
        <v>782</v>
      </c>
      <c r="D153" s="113" t="s">
        <v>783</v>
      </c>
      <c r="E153" s="114" t="str">
        <f>FORM2.3!I167</f>
        <v>Selecione a Resposta</v>
      </c>
      <c r="F153" s="323"/>
      <c r="G153" s="324"/>
      <c r="H153" s="325" t="str">
        <f>IF(G153="","Selecionar Responsável",_xlfn.XLOOKUP(G153,FORM1!$B$22:$B$1100,FORM1!$C$22:$C$1100,"",1))</f>
        <v>Selecionar Responsável</v>
      </c>
      <c r="I153" s="326"/>
      <c r="J153" s="327"/>
      <c r="K153" s="327"/>
      <c r="L153" s="322" t="str">
        <f t="shared" ca="1" si="9"/>
        <v>Atrasado</v>
      </c>
      <c r="M153" s="115" t="str">
        <f t="shared" si="12"/>
        <v>Não Finalizado</v>
      </c>
      <c r="N153" s="116"/>
      <c r="O153" s="117" t="s">
        <v>1188</v>
      </c>
      <c r="P153" s="122">
        <f t="shared" si="10"/>
        <v>1</v>
      </c>
      <c r="Q153" s="123">
        <f t="shared" si="11"/>
        <v>1</v>
      </c>
      <c r="R153" s="120">
        <f>IF(Table26[[#This Row],[Status Medida]]="Finalizado",IF(Table26[[#This Row],[Prioridade2]]=1,1,0),0)</f>
        <v>0</v>
      </c>
    </row>
    <row r="154" spans="1:18" s="121" customFormat="1" ht="150" customHeight="1">
      <c r="A154" s="111"/>
      <c r="B154" s="321">
        <v>1</v>
      </c>
      <c r="C154" s="112" t="s">
        <v>785</v>
      </c>
      <c r="D154" s="113" t="s">
        <v>786</v>
      </c>
      <c r="E154" s="114" t="str">
        <f>FORM2.3!I168</f>
        <v>Selecione a Resposta</v>
      </c>
      <c r="F154" s="323"/>
      <c r="G154" s="324"/>
      <c r="H154" s="325" t="str">
        <f>IF(G154="","Selecionar Responsável",_xlfn.XLOOKUP(G154,FORM1!$B$22:$B$1100,FORM1!$C$22:$C$1100,"",1))</f>
        <v>Selecionar Responsável</v>
      </c>
      <c r="I154" s="326"/>
      <c r="J154" s="327"/>
      <c r="K154" s="327"/>
      <c r="L154" s="322" t="str">
        <f t="shared" ca="1" si="9"/>
        <v>Atrasado</v>
      </c>
      <c r="M154" s="115" t="str">
        <f t="shared" si="12"/>
        <v>Não Finalizado</v>
      </c>
      <c r="N154" s="116"/>
      <c r="O154" s="117" t="s">
        <v>1188</v>
      </c>
      <c r="P154" s="122">
        <f t="shared" si="10"/>
        <v>1</v>
      </c>
      <c r="Q154" s="123">
        <f t="shared" si="11"/>
        <v>1</v>
      </c>
      <c r="R154" s="120">
        <f>IF(Table26[[#This Row],[Status Medida]]="Finalizado",IF(Table26[[#This Row],[Prioridade2]]=1,1,0),0)</f>
        <v>0</v>
      </c>
    </row>
    <row r="155" spans="1:18" s="121" customFormat="1" ht="150" customHeight="1">
      <c r="A155" s="111"/>
      <c r="B155" s="321">
        <v>1</v>
      </c>
      <c r="C155" s="112" t="s">
        <v>788</v>
      </c>
      <c r="D155" s="113" t="s">
        <v>789</v>
      </c>
      <c r="E155" s="114" t="str">
        <f>FORM2.3!I169</f>
        <v>Selecione a Resposta</v>
      </c>
      <c r="F155" s="323"/>
      <c r="G155" s="324"/>
      <c r="H155" s="325" t="str">
        <f>IF(G155="","Selecionar Responsável",_xlfn.XLOOKUP(G155,FORM1!$B$22:$B$1100,FORM1!$C$22:$C$1100,"",1))</f>
        <v>Selecionar Responsável</v>
      </c>
      <c r="I155" s="326"/>
      <c r="J155" s="327"/>
      <c r="K155" s="327"/>
      <c r="L155" s="322" t="str">
        <f t="shared" ca="1" si="9"/>
        <v>Atrasado</v>
      </c>
      <c r="M155" s="115" t="str">
        <f t="shared" si="12"/>
        <v>Não Finalizado</v>
      </c>
      <c r="N155" s="116"/>
      <c r="O155" s="117" t="s">
        <v>1188</v>
      </c>
      <c r="P155" s="122">
        <f t="shared" si="10"/>
        <v>1</v>
      </c>
      <c r="Q155" s="123">
        <f t="shared" si="11"/>
        <v>1</v>
      </c>
      <c r="R155" s="120">
        <f>IF(Table26[[#This Row],[Status Medida]]="Finalizado",IF(Table26[[#This Row],[Prioridade2]]=1,1,0),0)</f>
        <v>0</v>
      </c>
    </row>
    <row r="156" spans="1:18" s="121" customFormat="1" ht="150" customHeight="1">
      <c r="A156" s="111"/>
      <c r="B156" s="117">
        <v>3</v>
      </c>
      <c r="C156" s="112" t="s">
        <v>791</v>
      </c>
      <c r="D156" s="113" t="s">
        <v>792</v>
      </c>
      <c r="E156" s="114" t="str">
        <f>FORM2.3!I170</f>
        <v>Selecione a Resposta</v>
      </c>
      <c r="F156" s="323"/>
      <c r="G156" s="324"/>
      <c r="H156" s="325" t="str">
        <f>IF(G156="","Selecionar Responsável",_xlfn.XLOOKUP(G156,FORM1!$B$22:$B$1100,FORM1!$C$22:$C$1100,"",1))</f>
        <v>Selecionar Responsável</v>
      </c>
      <c r="I156" s="326"/>
      <c r="J156" s="327"/>
      <c r="K156" s="327"/>
      <c r="L156" s="322" t="str">
        <f t="shared" ca="1" si="9"/>
        <v>Atrasado</v>
      </c>
      <c r="M156" s="115" t="str">
        <f t="shared" si="12"/>
        <v>Não Finalizado</v>
      </c>
      <c r="N156" s="116"/>
      <c r="O156" s="117" t="s">
        <v>1188</v>
      </c>
      <c r="P156" s="122">
        <f t="shared" si="10"/>
        <v>1</v>
      </c>
      <c r="Q156" s="123">
        <f t="shared" si="11"/>
        <v>1</v>
      </c>
      <c r="R156" s="120">
        <f>IF(Table26[[#This Row],[Status Medida]]="Finalizado",IF(Table26[[#This Row],[Prioridade2]]=1,1,0),0)</f>
        <v>0</v>
      </c>
    </row>
    <row r="157" spans="1:18" s="121" customFormat="1" ht="150" hidden="1" customHeight="1">
      <c r="A157" s="111"/>
      <c r="B157" s="117" t="s">
        <v>1189</v>
      </c>
      <c r="C157" s="112" t="s">
        <v>794</v>
      </c>
      <c r="D157" s="113" t="s">
        <v>795</v>
      </c>
      <c r="E157" s="114" t="str">
        <f>FORM2.3!I171</f>
        <v>Selecione a Resposta</v>
      </c>
      <c r="F157" s="323"/>
      <c r="G157" s="324"/>
      <c r="H157" s="325" t="str">
        <f>IF(G157="","Selecionar Responsável",_xlfn.XLOOKUP(G157,FORM1!$B$22:$B$1100,FORM1!$C$22:$C$1100,"",1))</f>
        <v>Selecionar Responsável</v>
      </c>
      <c r="I157" s="326"/>
      <c r="J157" s="327"/>
      <c r="K157" s="327"/>
      <c r="L157" s="322" t="str">
        <f t="shared" ca="1" si="9"/>
        <v>Atrasado</v>
      </c>
      <c r="M157" s="115" t="str">
        <f t="shared" si="12"/>
        <v>Não Finalizado</v>
      </c>
      <c r="N157" s="116"/>
      <c r="O157" s="117" t="s">
        <v>305</v>
      </c>
      <c r="P157" s="122">
        <f t="shared" si="10"/>
        <v>0</v>
      </c>
      <c r="Q157" s="123">
        <f t="shared" si="11"/>
        <v>1</v>
      </c>
      <c r="R157" s="120">
        <f>IF(Table26[[#This Row],[Status Medida]]="Finalizado",IF(Table26[[#This Row],[Prioridade2]]=1,1,0),0)</f>
        <v>0</v>
      </c>
    </row>
    <row r="158" spans="1:18" s="121" customFormat="1" ht="150" hidden="1" customHeight="1">
      <c r="A158" s="111"/>
      <c r="B158" s="117" t="s">
        <v>1189</v>
      </c>
      <c r="C158" s="112" t="s">
        <v>796</v>
      </c>
      <c r="D158" s="113" t="s">
        <v>797</v>
      </c>
      <c r="E158" s="114" t="str">
        <f>FORM2.3!I172</f>
        <v>Selecione a Resposta</v>
      </c>
      <c r="F158" s="323"/>
      <c r="G158" s="324"/>
      <c r="H158" s="325" t="str">
        <f>IF(G158="","Selecionar Responsável",_xlfn.XLOOKUP(G158,FORM1!$B$22:$B$1100,FORM1!$C$22:$C$1100,"",1))</f>
        <v>Selecionar Responsável</v>
      </c>
      <c r="I158" s="326"/>
      <c r="J158" s="327"/>
      <c r="K158" s="327"/>
      <c r="L158" s="322" t="str">
        <f t="shared" ca="1" si="9"/>
        <v>Atrasado</v>
      </c>
      <c r="M158" s="115" t="str">
        <f t="shared" si="12"/>
        <v>Não Finalizado</v>
      </c>
      <c r="N158" s="116"/>
      <c r="O158" s="117" t="s">
        <v>305</v>
      </c>
      <c r="P158" s="122">
        <f t="shared" si="10"/>
        <v>0</v>
      </c>
      <c r="Q158" s="123">
        <f t="shared" si="11"/>
        <v>1</v>
      </c>
      <c r="R158" s="120">
        <f>IF(Table26[[#This Row],[Status Medida]]="Finalizado",IF(Table26[[#This Row],[Prioridade2]]=1,1,0),0)</f>
        <v>0</v>
      </c>
    </row>
    <row r="159" spans="1:18" s="121" customFormat="1" ht="150" hidden="1" customHeight="1">
      <c r="A159" s="111"/>
      <c r="B159" s="117" t="s">
        <v>1189</v>
      </c>
      <c r="C159" s="112" t="s">
        <v>799</v>
      </c>
      <c r="D159" s="113" t="s">
        <v>800</v>
      </c>
      <c r="E159" s="114" t="str">
        <f>FORM2.3!I173</f>
        <v>Selecione a Resposta</v>
      </c>
      <c r="F159" s="323"/>
      <c r="G159" s="324"/>
      <c r="H159" s="325" t="str">
        <f>IF(G159="","Selecionar Responsável",_xlfn.XLOOKUP(G159,FORM1!$B$22:$B$1100,FORM1!$C$22:$C$1100,"",1))</f>
        <v>Selecionar Responsável</v>
      </c>
      <c r="I159" s="326"/>
      <c r="J159" s="327"/>
      <c r="K159" s="327"/>
      <c r="L159" s="322" t="str">
        <f t="shared" ca="1" si="9"/>
        <v>Atrasado</v>
      </c>
      <c r="M159" s="115" t="str">
        <f t="shared" si="12"/>
        <v>Não Finalizado</v>
      </c>
      <c r="N159" s="116"/>
      <c r="O159" s="117" t="s">
        <v>305</v>
      </c>
      <c r="P159" s="122">
        <f t="shared" si="10"/>
        <v>0</v>
      </c>
      <c r="Q159" s="123">
        <f t="shared" si="11"/>
        <v>1</v>
      </c>
      <c r="R159" s="120">
        <f>IF(Table26[[#This Row],[Status Medida]]="Finalizado",IF(Table26[[#This Row],[Prioridade2]]=1,1,0),0)</f>
        <v>0</v>
      </c>
    </row>
    <row r="160" spans="1:18" s="121" customFormat="1" ht="150" hidden="1" customHeight="1">
      <c r="A160" s="111"/>
      <c r="B160" s="117" t="s">
        <v>1189</v>
      </c>
      <c r="C160" s="112" t="s">
        <v>802</v>
      </c>
      <c r="D160" s="113" t="s">
        <v>803</v>
      </c>
      <c r="E160" s="114" t="str">
        <f>FORM2.3!I174</f>
        <v>Selecione a Resposta</v>
      </c>
      <c r="F160" s="323"/>
      <c r="G160" s="324"/>
      <c r="H160" s="325" t="str">
        <f>IF(G160="","Selecionar Responsável",_xlfn.XLOOKUP(G160,FORM1!$B$22:$B$1100,FORM1!$C$22:$C$1100,"",1))</f>
        <v>Selecionar Responsável</v>
      </c>
      <c r="I160" s="326"/>
      <c r="J160" s="327"/>
      <c r="K160" s="327"/>
      <c r="L160" s="322" t="str">
        <f t="shared" ca="1" si="9"/>
        <v>Atrasado</v>
      </c>
      <c r="M160" s="115" t="str">
        <f t="shared" si="12"/>
        <v>Não Finalizado</v>
      </c>
      <c r="N160" s="116"/>
      <c r="O160" s="117" t="s">
        <v>305</v>
      </c>
      <c r="P160" s="122">
        <f t="shared" si="10"/>
        <v>0</v>
      </c>
      <c r="Q160" s="123">
        <f t="shared" si="11"/>
        <v>1</v>
      </c>
      <c r="R160" s="120">
        <f>IF(Table26[[#This Row],[Status Medida]]="Finalizado",IF(Table26[[#This Row],[Prioridade2]]=1,1,0),0)</f>
        <v>0</v>
      </c>
    </row>
    <row r="161" spans="1:18" s="121" customFormat="1" ht="150" hidden="1" customHeight="1">
      <c r="A161" s="111"/>
      <c r="B161" s="117" t="s">
        <v>1189</v>
      </c>
      <c r="C161" s="112" t="s">
        <v>805</v>
      </c>
      <c r="D161" s="113" t="s">
        <v>806</v>
      </c>
      <c r="E161" s="114" t="str">
        <f>FORM2.3!I175</f>
        <v>Selecione a Resposta</v>
      </c>
      <c r="F161" s="323"/>
      <c r="G161" s="324"/>
      <c r="H161" s="325" t="str">
        <f>IF(G161="","Selecionar Responsável",_xlfn.XLOOKUP(G161,FORM1!$B$22:$B$1100,FORM1!$C$22:$C$1100,"",1))</f>
        <v>Selecionar Responsável</v>
      </c>
      <c r="I161" s="326"/>
      <c r="J161" s="327"/>
      <c r="K161" s="327"/>
      <c r="L161" s="322" t="str">
        <f t="shared" ca="1" si="9"/>
        <v>Atrasado</v>
      </c>
      <c r="M161" s="115" t="str">
        <f t="shared" si="12"/>
        <v>Não Finalizado</v>
      </c>
      <c r="N161" s="116"/>
      <c r="O161" s="117" t="s">
        <v>305</v>
      </c>
      <c r="P161" s="122">
        <f t="shared" si="10"/>
        <v>0</v>
      </c>
      <c r="Q161" s="123">
        <f t="shared" si="11"/>
        <v>1</v>
      </c>
      <c r="R161" s="120">
        <f>IF(Table26[[#This Row],[Status Medida]]="Finalizado",IF(Table26[[#This Row],[Prioridade2]]=1,1,0),0)</f>
        <v>0</v>
      </c>
    </row>
    <row r="162" spans="1:18" s="121" customFormat="1" ht="150" hidden="1" customHeight="1">
      <c r="A162" s="111"/>
      <c r="B162" s="117" t="s">
        <v>1189</v>
      </c>
      <c r="C162" s="112" t="s">
        <v>809</v>
      </c>
      <c r="D162" s="113" t="s">
        <v>810</v>
      </c>
      <c r="E162" s="114" t="str">
        <f>FORM2.3!I177</f>
        <v>Selecione a Resposta</v>
      </c>
      <c r="F162" s="323"/>
      <c r="G162" s="324"/>
      <c r="H162" s="325" t="str">
        <f>IF(G162="","Selecionar Responsável",_xlfn.XLOOKUP(G162,FORM1!$B$22:$B$1100,FORM1!$C$22:$C$1100,"",1))</f>
        <v>Selecionar Responsável</v>
      </c>
      <c r="I162" s="326"/>
      <c r="J162" s="327"/>
      <c r="K162" s="327"/>
      <c r="L162" s="322" t="str">
        <f t="shared" ca="1" si="9"/>
        <v>Atrasado</v>
      </c>
      <c r="M162" s="115" t="str">
        <f t="shared" si="12"/>
        <v>Não Finalizado</v>
      </c>
      <c r="N162" s="116"/>
      <c r="O162" s="117" t="s">
        <v>305</v>
      </c>
      <c r="P162" s="122">
        <f t="shared" si="10"/>
        <v>0</v>
      </c>
      <c r="Q162" s="123">
        <f t="shared" si="11"/>
        <v>1</v>
      </c>
      <c r="R162" s="120">
        <f>IF(Table26[[#This Row],[Status Medida]]="Finalizado",IF(Table26[[#This Row],[Prioridade2]]=1,1,0),0)</f>
        <v>0</v>
      </c>
    </row>
    <row r="163" spans="1:18" s="121" customFormat="1" ht="150" hidden="1" customHeight="1">
      <c r="A163" s="111"/>
      <c r="B163" s="117" t="s">
        <v>1189</v>
      </c>
      <c r="C163" s="112" t="s">
        <v>812</v>
      </c>
      <c r="D163" s="113" t="s">
        <v>813</v>
      </c>
      <c r="E163" s="114" t="str">
        <f>FORM2.3!I178</f>
        <v>Selecione a Resposta</v>
      </c>
      <c r="F163" s="323"/>
      <c r="G163" s="324"/>
      <c r="H163" s="325" t="str">
        <f>IF(G163="","Selecionar Responsável",_xlfn.XLOOKUP(G163,FORM1!$B$22:$B$1100,FORM1!$C$22:$C$1100,"",1))</f>
        <v>Selecionar Responsável</v>
      </c>
      <c r="I163" s="326"/>
      <c r="J163" s="327"/>
      <c r="K163" s="327"/>
      <c r="L163" s="322" t="str">
        <f t="shared" ca="1" si="9"/>
        <v>Atrasado</v>
      </c>
      <c r="M163" s="115" t="str">
        <f t="shared" si="12"/>
        <v>Não Finalizado</v>
      </c>
      <c r="N163" s="116"/>
      <c r="O163" s="117" t="s">
        <v>305</v>
      </c>
      <c r="P163" s="122">
        <f t="shared" si="10"/>
        <v>0</v>
      </c>
      <c r="Q163" s="123">
        <f t="shared" si="11"/>
        <v>1</v>
      </c>
      <c r="R163" s="120">
        <f>IF(Table26[[#This Row],[Status Medida]]="Finalizado",IF(Table26[[#This Row],[Prioridade2]]=1,1,0),0)</f>
        <v>0</v>
      </c>
    </row>
    <row r="164" spans="1:18" s="121" customFormat="1" ht="150" hidden="1" customHeight="1">
      <c r="A164" s="111"/>
      <c r="B164" s="117" t="s">
        <v>1189</v>
      </c>
      <c r="C164" s="112" t="s">
        <v>815</v>
      </c>
      <c r="D164" s="113" t="s">
        <v>817</v>
      </c>
      <c r="E164" s="114" t="str">
        <f>FORM2.3!I179</f>
        <v>Selecione a Resposta</v>
      </c>
      <c r="F164" s="323"/>
      <c r="G164" s="324"/>
      <c r="H164" s="325" t="str">
        <f>IF(G164="","Selecionar Responsável",_xlfn.XLOOKUP(G164,FORM1!$B$22:$B$1100,FORM1!$C$22:$C$1100,"",1))</f>
        <v>Selecionar Responsável</v>
      </c>
      <c r="I164" s="326"/>
      <c r="J164" s="327"/>
      <c r="K164" s="327"/>
      <c r="L164" s="322" t="str">
        <f t="shared" ca="1" si="9"/>
        <v>Atrasado</v>
      </c>
      <c r="M164" s="115" t="str">
        <f t="shared" si="12"/>
        <v>Não Finalizado</v>
      </c>
      <c r="N164" s="116"/>
      <c r="O164" s="117" t="s">
        <v>305</v>
      </c>
      <c r="P164" s="122">
        <f t="shared" si="10"/>
        <v>0</v>
      </c>
      <c r="Q164" s="123">
        <f t="shared" si="11"/>
        <v>1</v>
      </c>
      <c r="R164" s="120">
        <f>IF(Table26[[#This Row],[Status Medida]]="Finalizado",IF(Table26[[#This Row],[Prioridade2]]=1,1,0),0)</f>
        <v>0</v>
      </c>
    </row>
    <row r="165" spans="1:18" s="121" customFormat="1" ht="150" hidden="1" customHeight="1">
      <c r="A165" s="111"/>
      <c r="B165" s="117" t="s">
        <v>1189</v>
      </c>
      <c r="C165" s="112" t="s">
        <v>819</v>
      </c>
      <c r="D165" s="113" t="s">
        <v>820</v>
      </c>
      <c r="E165" s="114" t="str">
        <f>FORM2.3!I180</f>
        <v>Selecione a Resposta</v>
      </c>
      <c r="F165" s="323"/>
      <c r="G165" s="324"/>
      <c r="H165" s="325" t="str">
        <f>IF(G165="","Selecionar Responsável",_xlfn.XLOOKUP(G165,FORM1!$B$22:$B$1100,FORM1!$C$22:$C$1100,"",1))</f>
        <v>Selecionar Responsável</v>
      </c>
      <c r="I165" s="326"/>
      <c r="J165" s="327"/>
      <c r="K165" s="327"/>
      <c r="L165" s="322" t="str">
        <f t="shared" ca="1" si="9"/>
        <v>Atrasado</v>
      </c>
      <c r="M165" s="115" t="str">
        <f t="shared" si="12"/>
        <v>Não Finalizado</v>
      </c>
      <c r="N165" s="116"/>
      <c r="O165" s="117" t="s">
        <v>305</v>
      </c>
      <c r="P165" s="122">
        <f t="shared" si="10"/>
        <v>0</v>
      </c>
      <c r="Q165" s="123">
        <f t="shared" si="11"/>
        <v>1</v>
      </c>
      <c r="R165" s="120">
        <f>IF(Table26[[#This Row],[Status Medida]]="Finalizado",IF(Table26[[#This Row],[Prioridade2]]=1,1,0),0)</f>
        <v>0</v>
      </c>
    </row>
    <row r="166" spans="1:18" s="121" customFormat="1" ht="150" hidden="1" customHeight="1">
      <c r="A166" s="111"/>
      <c r="B166" s="117" t="s">
        <v>1189</v>
      </c>
      <c r="C166" s="112" t="s">
        <v>816</v>
      </c>
      <c r="D166" s="113" t="s">
        <v>822</v>
      </c>
      <c r="E166" s="114" t="str">
        <f>FORM2.3!I181</f>
        <v>Selecione a Resposta</v>
      </c>
      <c r="F166" s="323"/>
      <c r="G166" s="324"/>
      <c r="H166" s="325" t="str">
        <f>IF(G166="","Selecionar Responsável",_xlfn.XLOOKUP(G166,FORM1!$B$22:$B$1100,FORM1!$C$22:$C$1100,"",1))</f>
        <v>Selecionar Responsável</v>
      </c>
      <c r="I166" s="326"/>
      <c r="J166" s="327"/>
      <c r="K166" s="327"/>
      <c r="L166" s="322" t="str">
        <f t="shared" ca="1" si="9"/>
        <v>Atrasado</v>
      </c>
      <c r="M166" s="115" t="str">
        <f t="shared" si="12"/>
        <v>Não Finalizado</v>
      </c>
      <c r="N166" s="116"/>
      <c r="O166" s="117" t="s">
        <v>305</v>
      </c>
      <c r="P166" s="122">
        <f t="shared" si="10"/>
        <v>0</v>
      </c>
      <c r="Q166" s="123">
        <f t="shared" si="11"/>
        <v>1</v>
      </c>
      <c r="R166" s="120">
        <f>IF(Table26[[#This Row],[Status Medida]]="Finalizado",IF(Table26[[#This Row],[Prioridade2]]=1,1,0),0)</f>
        <v>0</v>
      </c>
    </row>
    <row r="167" spans="1:18" s="121" customFormat="1" ht="150" customHeight="1">
      <c r="A167" s="111"/>
      <c r="B167" s="321">
        <v>1</v>
      </c>
      <c r="C167" s="112" t="s">
        <v>831</v>
      </c>
      <c r="D167" s="113" t="s">
        <v>833</v>
      </c>
      <c r="E167" s="114" t="str">
        <f>FORM2.4!F10</f>
        <v>Selecione a Resposta</v>
      </c>
      <c r="F167" s="323"/>
      <c r="G167" s="324"/>
      <c r="H167" s="325" t="str">
        <f>IF(G167="","Selecionar Responsável",_xlfn.XLOOKUP(G167,FORM1!$B$22:$B$1100,FORM1!$C$22:$C$1100,"",1))</f>
        <v>Selecionar Responsável</v>
      </c>
      <c r="I167" s="326"/>
      <c r="J167" s="327"/>
      <c r="K167" s="327"/>
      <c r="L167" s="322" t="str">
        <f t="shared" ca="1" si="9"/>
        <v>Atrasado</v>
      </c>
      <c r="M167" s="115" t="str">
        <f t="shared" si="12"/>
        <v>Não Finalizado</v>
      </c>
      <c r="N167" s="116"/>
      <c r="O167" s="117" t="s">
        <v>1188</v>
      </c>
      <c r="P167" s="122">
        <f t="shared" si="10"/>
        <v>1</v>
      </c>
      <c r="Q167" s="123">
        <f t="shared" si="11"/>
        <v>1</v>
      </c>
      <c r="R167" s="120">
        <f>IF(Table26[[#This Row],[Status Medida]]="Finalizado",IF(Table26[[#This Row],[Prioridade2]]=1,1,0),0)</f>
        <v>0</v>
      </c>
    </row>
    <row r="168" spans="1:18" s="121" customFormat="1" ht="150" customHeight="1">
      <c r="A168" s="111"/>
      <c r="B168" s="321">
        <v>1</v>
      </c>
      <c r="C168" s="112" t="s">
        <v>834</v>
      </c>
      <c r="D168" s="113" t="s">
        <v>835</v>
      </c>
      <c r="E168" s="114" t="str">
        <f>FORM2.4!F11</f>
        <v>Selecione a Resposta</v>
      </c>
      <c r="F168" s="323"/>
      <c r="G168" s="324"/>
      <c r="H168" s="325" t="str">
        <f>IF(G168="","Selecionar Responsável",_xlfn.XLOOKUP(G168,FORM1!$B$22:$B$1100,FORM1!$C$22:$C$1100,"",1))</f>
        <v>Selecionar Responsável</v>
      </c>
      <c r="I168" s="326"/>
      <c r="J168" s="327"/>
      <c r="K168" s="327"/>
      <c r="L168" s="322" t="str">
        <f t="shared" ca="1" si="9"/>
        <v>Atrasado</v>
      </c>
      <c r="M168" s="115" t="str">
        <f t="shared" si="12"/>
        <v>Não Finalizado</v>
      </c>
      <c r="N168" s="116"/>
      <c r="O168" s="117" t="s">
        <v>1188</v>
      </c>
      <c r="P168" s="122">
        <f t="shared" si="10"/>
        <v>1</v>
      </c>
      <c r="Q168" s="123">
        <f t="shared" si="11"/>
        <v>1</v>
      </c>
      <c r="R168" s="120">
        <f>IF(Table26[[#This Row],[Status Medida]]="Finalizado",IF(Table26[[#This Row],[Prioridade2]]=1,1,0),0)</f>
        <v>0</v>
      </c>
    </row>
    <row r="169" spans="1:18" s="121" customFormat="1" ht="150" customHeight="1">
      <c r="A169" s="111"/>
      <c r="B169" s="117">
        <v>5</v>
      </c>
      <c r="C169" s="112" t="s">
        <v>836</v>
      </c>
      <c r="D169" s="113" t="s">
        <v>837</v>
      </c>
      <c r="E169" s="114" t="str">
        <f>FORM2.4!F12</f>
        <v>Selecione a Resposta</v>
      </c>
      <c r="F169" s="323"/>
      <c r="G169" s="324"/>
      <c r="H169" s="325" t="str">
        <f>IF(G169="","Selecionar Responsável",_xlfn.XLOOKUP(G169,FORM1!$B$22:$B$1100,FORM1!$C$22:$C$1100,"",1))</f>
        <v>Selecionar Responsável</v>
      </c>
      <c r="I169" s="326"/>
      <c r="J169" s="327"/>
      <c r="K169" s="327"/>
      <c r="L169" s="322" t="str">
        <f t="shared" ca="1" si="9"/>
        <v>Atrasado</v>
      </c>
      <c r="M169" s="115" t="str">
        <f t="shared" si="12"/>
        <v>Não Finalizado</v>
      </c>
      <c r="N169" s="116"/>
      <c r="O169" s="117" t="s">
        <v>1188</v>
      </c>
      <c r="P169" s="122">
        <f t="shared" si="10"/>
        <v>1</v>
      </c>
      <c r="Q169" s="123">
        <f t="shared" si="11"/>
        <v>1</v>
      </c>
      <c r="R169" s="120">
        <f>IF(Table26[[#This Row],[Status Medida]]="Finalizado",IF(Table26[[#This Row],[Prioridade2]]=1,1,0),0)</f>
        <v>0</v>
      </c>
    </row>
    <row r="170" spans="1:18" s="121" customFormat="1" ht="150" customHeight="1">
      <c r="A170" s="111"/>
      <c r="B170" s="117">
        <v>5</v>
      </c>
      <c r="C170" s="112" t="s">
        <v>838</v>
      </c>
      <c r="D170" s="113" t="s">
        <v>839</v>
      </c>
      <c r="E170" s="114" t="str">
        <f>FORM2.4!F13</f>
        <v>Selecione a Resposta</v>
      </c>
      <c r="F170" s="323"/>
      <c r="G170" s="324"/>
      <c r="H170" s="325" t="str">
        <f>IF(G170="","Selecionar Responsável",_xlfn.XLOOKUP(G170,FORM1!$B$22:$B$1100,FORM1!$C$22:$C$1100,"",1))</f>
        <v>Selecionar Responsável</v>
      </c>
      <c r="I170" s="326"/>
      <c r="J170" s="327"/>
      <c r="K170" s="327"/>
      <c r="L170" s="322" t="str">
        <f t="shared" ca="1" si="9"/>
        <v>Atrasado</v>
      </c>
      <c r="M170" s="115" t="str">
        <f t="shared" si="12"/>
        <v>Não Finalizado</v>
      </c>
      <c r="N170" s="116"/>
      <c r="O170" s="117" t="s">
        <v>1188</v>
      </c>
      <c r="P170" s="122">
        <f t="shared" si="10"/>
        <v>1</v>
      </c>
      <c r="Q170" s="123">
        <f t="shared" si="11"/>
        <v>1</v>
      </c>
      <c r="R170" s="120">
        <f>IF(Table26[[#This Row],[Status Medida]]="Finalizado",IF(Table26[[#This Row],[Prioridade2]]=1,1,0),0)</f>
        <v>0</v>
      </c>
    </row>
    <row r="171" spans="1:18" s="121" customFormat="1" ht="150" customHeight="1">
      <c r="A171" s="111"/>
      <c r="B171" s="321">
        <v>1</v>
      </c>
      <c r="C171" s="112" t="s">
        <v>840</v>
      </c>
      <c r="D171" s="113" t="s">
        <v>841</v>
      </c>
      <c r="E171" s="114" t="str">
        <f>FORM2.4!F14</f>
        <v>Selecione a Resposta</v>
      </c>
      <c r="F171" s="323"/>
      <c r="G171" s="324"/>
      <c r="H171" s="325" t="str">
        <f>IF(G171="","Selecionar Responsável",_xlfn.XLOOKUP(G171,FORM1!$B$22:$B$1100,FORM1!$C$22:$C$1100,"",1))</f>
        <v>Selecionar Responsável</v>
      </c>
      <c r="I171" s="326"/>
      <c r="J171" s="327"/>
      <c r="K171" s="327"/>
      <c r="L171" s="322" t="str">
        <f t="shared" ca="1" si="9"/>
        <v>Atrasado</v>
      </c>
      <c r="M171" s="115" t="str">
        <f t="shared" si="12"/>
        <v>Não Finalizado</v>
      </c>
      <c r="N171" s="116"/>
      <c r="O171" s="117" t="s">
        <v>1188</v>
      </c>
      <c r="P171" s="122">
        <f t="shared" si="10"/>
        <v>1</v>
      </c>
      <c r="Q171" s="123">
        <f t="shared" si="11"/>
        <v>1</v>
      </c>
      <c r="R171" s="120">
        <f>IF(Table26[[#This Row],[Status Medida]]="Finalizado",IF(Table26[[#This Row],[Prioridade2]]=1,1,0),0)</f>
        <v>0</v>
      </c>
    </row>
    <row r="172" spans="1:18" s="121" customFormat="1" ht="150" customHeight="1">
      <c r="A172" s="111"/>
      <c r="B172" s="117">
        <v>3</v>
      </c>
      <c r="C172" s="112" t="s">
        <v>842</v>
      </c>
      <c r="D172" s="113" t="s">
        <v>843</v>
      </c>
      <c r="E172" s="114" t="str">
        <f>FORM2.4!F15</f>
        <v>Selecione a Resposta</v>
      </c>
      <c r="F172" s="323"/>
      <c r="G172" s="324"/>
      <c r="H172" s="325" t="str">
        <f>IF(G172="","Selecionar Responsável",_xlfn.XLOOKUP(G172,FORM1!$B$22:$B$1100,FORM1!$C$22:$C$1100,"",1))</f>
        <v>Selecionar Responsável</v>
      </c>
      <c r="I172" s="326"/>
      <c r="J172" s="327"/>
      <c r="K172" s="327"/>
      <c r="L172" s="322" t="str">
        <f t="shared" ca="1" si="9"/>
        <v>Atrasado</v>
      </c>
      <c r="M172" s="115" t="str">
        <f t="shared" si="12"/>
        <v>Não Finalizado</v>
      </c>
      <c r="N172" s="116"/>
      <c r="O172" s="117" t="s">
        <v>1188</v>
      </c>
      <c r="P172" s="122">
        <f t="shared" si="10"/>
        <v>1</v>
      </c>
      <c r="Q172" s="123">
        <f t="shared" si="11"/>
        <v>1</v>
      </c>
      <c r="R172" s="120">
        <f>IF(Table26[[#This Row],[Status Medida]]="Finalizado",IF(Table26[[#This Row],[Prioridade2]]=1,1,0),0)</f>
        <v>0</v>
      </c>
    </row>
    <row r="173" spans="1:18" s="121" customFormat="1" ht="150" customHeight="1">
      <c r="A173" s="111"/>
      <c r="B173" s="321">
        <v>1</v>
      </c>
      <c r="C173" s="112" t="s">
        <v>844</v>
      </c>
      <c r="D173" s="113" t="s">
        <v>845</v>
      </c>
      <c r="E173" s="114" t="str">
        <f>FORM2.4!F16</f>
        <v>Selecione a Resposta</v>
      </c>
      <c r="F173" s="323"/>
      <c r="G173" s="324"/>
      <c r="H173" s="325" t="str">
        <f>IF(G173="","Selecionar Responsável",_xlfn.XLOOKUP(G173,FORM1!$B$22:$B$1100,FORM1!$C$22:$C$1100,"",1))</f>
        <v>Selecionar Responsável</v>
      </c>
      <c r="I173" s="326"/>
      <c r="J173" s="327"/>
      <c r="K173" s="327"/>
      <c r="L173" s="322" t="str">
        <f t="shared" ca="1" si="9"/>
        <v>Atrasado</v>
      </c>
      <c r="M173" s="115" t="str">
        <f t="shared" si="12"/>
        <v>Não Finalizado</v>
      </c>
      <c r="N173" s="116"/>
      <c r="O173" s="117" t="s">
        <v>1188</v>
      </c>
      <c r="P173" s="122">
        <f t="shared" si="10"/>
        <v>1</v>
      </c>
      <c r="Q173" s="123">
        <f t="shared" si="11"/>
        <v>1</v>
      </c>
      <c r="R173" s="120">
        <f>IF(Table26[[#This Row],[Status Medida]]="Finalizado",IF(Table26[[#This Row],[Prioridade2]]=1,1,0),0)</f>
        <v>0</v>
      </c>
    </row>
    <row r="174" spans="1:18" s="121" customFormat="1" ht="150" customHeight="1">
      <c r="A174" s="111"/>
      <c r="B174" s="117">
        <v>3</v>
      </c>
      <c r="C174" s="112" t="s">
        <v>846</v>
      </c>
      <c r="D174" s="113" t="s">
        <v>847</v>
      </c>
      <c r="E174" s="114" t="str">
        <f>FORM2.4!F17</f>
        <v>Selecione a Resposta</v>
      </c>
      <c r="F174" s="323"/>
      <c r="G174" s="324"/>
      <c r="H174" s="325" t="str">
        <f>IF(G174="","Selecionar Responsável",_xlfn.XLOOKUP(G174,FORM1!$B$22:$B$1100,FORM1!$C$22:$C$1100,"",1))</f>
        <v>Selecionar Responsável</v>
      </c>
      <c r="I174" s="326"/>
      <c r="J174" s="327"/>
      <c r="K174" s="327"/>
      <c r="L174" s="322" t="str">
        <f t="shared" ca="1" si="9"/>
        <v>Atrasado</v>
      </c>
      <c r="M174" s="115" t="str">
        <f t="shared" si="12"/>
        <v>Não Finalizado</v>
      </c>
      <c r="N174" s="116"/>
      <c r="O174" s="117" t="s">
        <v>1188</v>
      </c>
      <c r="P174" s="122">
        <f t="shared" si="10"/>
        <v>1</v>
      </c>
      <c r="Q174" s="123">
        <f t="shared" si="11"/>
        <v>1</v>
      </c>
      <c r="R174" s="120">
        <f>IF(Table26[[#This Row],[Status Medida]]="Finalizado",IF(Table26[[#This Row],[Prioridade2]]=1,1,0),0)</f>
        <v>0</v>
      </c>
    </row>
    <row r="175" spans="1:18" s="121" customFormat="1" ht="150" customHeight="1">
      <c r="A175" s="111"/>
      <c r="B175" s="117">
        <v>5</v>
      </c>
      <c r="C175" s="112" t="s">
        <v>848</v>
      </c>
      <c r="D175" s="113" t="s">
        <v>849</v>
      </c>
      <c r="E175" s="114" t="str">
        <f>FORM2.4!F18</f>
        <v>Selecione a Resposta</v>
      </c>
      <c r="F175" s="323"/>
      <c r="G175" s="324"/>
      <c r="H175" s="325" t="str">
        <f>IF(G175="","Selecionar Responsável",_xlfn.XLOOKUP(G175,FORM1!$B$22:$B$1100,FORM1!$C$22:$C$1100,"",1))</f>
        <v>Selecionar Responsável</v>
      </c>
      <c r="I175" s="326"/>
      <c r="J175" s="327"/>
      <c r="K175" s="327"/>
      <c r="L175" s="322" t="str">
        <f t="shared" ca="1" si="9"/>
        <v>Atrasado</v>
      </c>
      <c r="M175" s="115" t="str">
        <f t="shared" si="12"/>
        <v>Não Finalizado</v>
      </c>
      <c r="N175" s="116"/>
      <c r="O175" s="117" t="s">
        <v>1188</v>
      </c>
      <c r="P175" s="122">
        <f t="shared" si="10"/>
        <v>1</v>
      </c>
      <c r="Q175" s="123">
        <f t="shared" si="11"/>
        <v>1</v>
      </c>
      <c r="R175" s="120">
        <f>IF(Table26[[#This Row],[Status Medida]]="Finalizado",IF(Table26[[#This Row],[Prioridade2]]=1,1,0),0)</f>
        <v>0</v>
      </c>
    </row>
    <row r="176" spans="1:18" s="121" customFormat="1" ht="150" customHeight="1">
      <c r="A176" s="111"/>
      <c r="B176" s="117">
        <v>4</v>
      </c>
      <c r="C176" s="112" t="s">
        <v>850</v>
      </c>
      <c r="D176" s="113" t="s">
        <v>851</v>
      </c>
      <c r="E176" s="114" t="str">
        <f>FORM2.4!F19</f>
        <v>Selecione a Resposta</v>
      </c>
      <c r="F176" s="323"/>
      <c r="G176" s="324"/>
      <c r="H176" s="325" t="str">
        <f>IF(G176="","Selecionar Responsável",_xlfn.XLOOKUP(G176,FORM1!$B$22:$B$1100,FORM1!$C$22:$C$1100,"",1))</f>
        <v>Selecionar Responsável</v>
      </c>
      <c r="I176" s="326"/>
      <c r="J176" s="327"/>
      <c r="K176" s="327"/>
      <c r="L176" s="322" t="str">
        <f t="shared" ca="1" si="9"/>
        <v>Atrasado</v>
      </c>
      <c r="M176" s="115" t="str">
        <f t="shared" si="12"/>
        <v>Não Finalizado</v>
      </c>
      <c r="N176" s="116"/>
      <c r="O176" s="117" t="s">
        <v>1188</v>
      </c>
      <c r="P176" s="122">
        <f t="shared" si="10"/>
        <v>1</v>
      </c>
      <c r="Q176" s="123">
        <f t="shared" si="11"/>
        <v>1</v>
      </c>
      <c r="R176" s="120">
        <f>IF(Table26[[#This Row],[Status Medida]]="Finalizado",IF(Table26[[#This Row],[Prioridade2]]=1,1,0),0)</f>
        <v>0</v>
      </c>
    </row>
    <row r="177" spans="1:18" s="121" customFormat="1" ht="150" customHeight="1">
      <c r="A177" s="111"/>
      <c r="B177" s="321">
        <v>1</v>
      </c>
      <c r="C177" s="112" t="s">
        <v>852</v>
      </c>
      <c r="D177" s="113" t="s">
        <v>853</v>
      </c>
      <c r="E177" s="114" t="str">
        <f>FORM2.4!F20</f>
        <v>Selecione a Resposta</v>
      </c>
      <c r="F177" s="323"/>
      <c r="G177" s="324"/>
      <c r="H177" s="325" t="str">
        <f>IF(G177="","Selecionar Responsável",_xlfn.XLOOKUP(G177,FORM1!$B$22:$B$1100,FORM1!$C$22:$C$1100,"",1))</f>
        <v>Selecionar Responsável</v>
      </c>
      <c r="I177" s="326"/>
      <c r="J177" s="327"/>
      <c r="K177" s="327"/>
      <c r="L177" s="322" t="str">
        <f t="shared" ca="1" si="9"/>
        <v>Atrasado</v>
      </c>
      <c r="M177" s="115" t="str">
        <f t="shared" si="12"/>
        <v>Não Finalizado</v>
      </c>
      <c r="N177" s="116"/>
      <c r="O177" s="117" t="s">
        <v>1188</v>
      </c>
      <c r="P177" s="122">
        <f t="shared" si="10"/>
        <v>1</v>
      </c>
      <c r="Q177" s="123">
        <f t="shared" si="11"/>
        <v>1</v>
      </c>
      <c r="R177" s="120">
        <f>IF(Table26[[#This Row],[Status Medida]]="Finalizado",IF(Table26[[#This Row],[Prioridade2]]=1,1,0),0)</f>
        <v>0</v>
      </c>
    </row>
    <row r="178" spans="1:18" s="121" customFormat="1" ht="150" customHeight="1">
      <c r="A178" s="111"/>
      <c r="B178" s="321">
        <v>1</v>
      </c>
      <c r="C178" s="112" t="s">
        <v>854</v>
      </c>
      <c r="D178" s="113" t="s">
        <v>855</v>
      </c>
      <c r="E178" s="114" t="str">
        <f>FORM2.4!F21</f>
        <v>Selecione a Resposta</v>
      </c>
      <c r="F178" s="323"/>
      <c r="G178" s="324"/>
      <c r="H178" s="325" t="str">
        <f>IF(G178="","Selecionar Responsável",_xlfn.XLOOKUP(G178,FORM1!$B$22:$B$1100,FORM1!$C$22:$C$1100,"",1))</f>
        <v>Selecionar Responsável</v>
      </c>
      <c r="I178" s="326"/>
      <c r="J178" s="327"/>
      <c r="K178" s="327"/>
      <c r="L178" s="322" t="str">
        <f t="shared" ca="1" si="9"/>
        <v>Atrasado</v>
      </c>
      <c r="M178" s="115" t="str">
        <f t="shared" si="12"/>
        <v>Não Finalizado</v>
      </c>
      <c r="N178" s="116"/>
      <c r="O178" s="117" t="s">
        <v>1188</v>
      </c>
      <c r="P178" s="122">
        <f t="shared" si="10"/>
        <v>1</v>
      </c>
      <c r="Q178" s="123">
        <f t="shared" si="11"/>
        <v>1</v>
      </c>
      <c r="R178" s="120">
        <f>IF(Table26[[#This Row],[Status Medida]]="Finalizado",IF(Table26[[#This Row],[Prioridade2]]=1,1,0),0)</f>
        <v>0</v>
      </c>
    </row>
    <row r="179" spans="1:18" s="121" customFormat="1" ht="150" customHeight="1">
      <c r="A179" s="111"/>
      <c r="B179" s="321">
        <v>1</v>
      </c>
      <c r="C179" s="112" t="s">
        <v>856</v>
      </c>
      <c r="D179" s="113" t="s">
        <v>857</v>
      </c>
      <c r="E179" s="114" t="str">
        <f>FORM2.4!F22</f>
        <v>Selecione a Resposta</v>
      </c>
      <c r="F179" s="323"/>
      <c r="G179" s="324"/>
      <c r="H179" s="325" t="str">
        <f>IF(G179="","Selecionar Responsável",_xlfn.XLOOKUP(G179,FORM1!$B$22:$B$1100,FORM1!$C$22:$C$1100,"",1))</f>
        <v>Selecionar Responsável</v>
      </c>
      <c r="I179" s="326"/>
      <c r="J179" s="327"/>
      <c r="K179" s="327"/>
      <c r="L179" s="322" t="str">
        <f t="shared" ca="1" si="9"/>
        <v>Atrasado</v>
      </c>
      <c r="M179" s="115" t="str">
        <f t="shared" si="12"/>
        <v>Não Finalizado</v>
      </c>
      <c r="N179" s="116"/>
      <c r="O179" s="117" t="s">
        <v>1188</v>
      </c>
      <c r="P179" s="122">
        <f t="shared" si="10"/>
        <v>1</v>
      </c>
      <c r="Q179" s="123">
        <f t="shared" si="11"/>
        <v>1</v>
      </c>
      <c r="R179" s="120">
        <f>IF(Table26[[#This Row],[Status Medida]]="Finalizado",IF(Table26[[#This Row],[Prioridade2]]=1,1,0),0)</f>
        <v>0</v>
      </c>
    </row>
    <row r="180" spans="1:18" s="121" customFormat="1" ht="150" customHeight="1">
      <c r="A180" s="111"/>
      <c r="B180" s="321">
        <v>1</v>
      </c>
      <c r="C180" s="112" t="s">
        <v>858</v>
      </c>
      <c r="D180" s="113" t="s">
        <v>859</v>
      </c>
      <c r="E180" s="114" t="str">
        <f>FORM2.4!F23</f>
        <v>Selecione a Resposta</v>
      </c>
      <c r="F180" s="323"/>
      <c r="G180" s="324"/>
      <c r="H180" s="325" t="str">
        <f>IF(G180="","Selecionar Responsável",_xlfn.XLOOKUP(G180,FORM1!$B$22:$B$1100,FORM1!$C$22:$C$1100,"",1))</f>
        <v>Selecionar Responsável</v>
      </c>
      <c r="I180" s="326"/>
      <c r="J180" s="327"/>
      <c r="K180" s="327"/>
      <c r="L180" s="322" t="str">
        <f t="shared" ca="1" si="9"/>
        <v>Atrasado</v>
      </c>
      <c r="M180" s="115" t="str">
        <f t="shared" si="12"/>
        <v>Não Finalizado</v>
      </c>
      <c r="N180" s="116"/>
      <c r="O180" s="117" t="s">
        <v>1188</v>
      </c>
      <c r="P180" s="122">
        <f t="shared" si="10"/>
        <v>1</v>
      </c>
      <c r="Q180" s="123">
        <f t="shared" si="11"/>
        <v>1</v>
      </c>
      <c r="R180" s="120">
        <f>IF(Table26[[#This Row],[Status Medida]]="Finalizado",IF(Table26[[#This Row],[Prioridade2]]=1,1,0),0)</f>
        <v>0</v>
      </c>
    </row>
    <row r="181" spans="1:18" s="121" customFormat="1" ht="150" customHeight="1">
      <c r="A181" s="111"/>
      <c r="B181" s="321">
        <v>2</v>
      </c>
      <c r="C181" s="112" t="s">
        <v>861</v>
      </c>
      <c r="D181" s="113" t="s">
        <v>862</v>
      </c>
      <c r="E181" s="114" t="str">
        <f>FORM2.4!F25</f>
        <v>Selecione a Resposta</v>
      </c>
      <c r="F181" s="323"/>
      <c r="G181" s="324"/>
      <c r="H181" s="325" t="str">
        <f>IF(G181="","Selecionar Responsável",_xlfn.XLOOKUP(G181,FORM1!$B$22:$B$1100,FORM1!$C$22:$C$1100,"",1))</f>
        <v>Selecionar Responsável</v>
      </c>
      <c r="I181" s="326"/>
      <c r="J181" s="327"/>
      <c r="K181" s="327"/>
      <c r="L181" s="322" t="str">
        <f t="shared" ca="1" si="9"/>
        <v>Atrasado</v>
      </c>
      <c r="M181" s="115" t="str">
        <f t="shared" si="12"/>
        <v>Não Finalizado</v>
      </c>
      <c r="N181" s="116"/>
      <c r="O181" s="117" t="s">
        <v>1188</v>
      </c>
      <c r="P181" s="122">
        <f t="shared" si="10"/>
        <v>1</v>
      </c>
      <c r="Q181" s="123">
        <f t="shared" si="11"/>
        <v>1</v>
      </c>
      <c r="R181" s="120">
        <f>IF(Table26[[#This Row],[Status Medida]]="Finalizado",IF(Table26[[#This Row],[Prioridade2]]=1,1,0),0)</f>
        <v>0</v>
      </c>
    </row>
    <row r="182" spans="1:18" s="121" customFormat="1" ht="150" customHeight="1">
      <c r="A182" s="111"/>
      <c r="B182" s="321">
        <v>2</v>
      </c>
      <c r="C182" s="112" t="s">
        <v>863</v>
      </c>
      <c r="D182" s="113" t="s">
        <v>864</v>
      </c>
      <c r="E182" s="114" t="str">
        <f>FORM2.4!F26</f>
        <v>Selecione a Resposta</v>
      </c>
      <c r="F182" s="323"/>
      <c r="G182" s="324"/>
      <c r="H182" s="325" t="str">
        <f>IF(G182="","Selecionar Responsável",_xlfn.XLOOKUP(G182,FORM1!$B$22:$B$1100,FORM1!$C$22:$C$1100,"",1))</f>
        <v>Selecionar Responsável</v>
      </c>
      <c r="I182" s="326"/>
      <c r="J182" s="327"/>
      <c r="K182" s="327"/>
      <c r="L182" s="322" t="str">
        <f t="shared" ca="1" si="9"/>
        <v>Atrasado</v>
      </c>
      <c r="M182" s="115" t="str">
        <f t="shared" si="12"/>
        <v>Não Finalizado</v>
      </c>
      <c r="N182" s="116"/>
      <c r="O182" s="117" t="s">
        <v>1188</v>
      </c>
      <c r="P182" s="122">
        <f t="shared" si="10"/>
        <v>1</v>
      </c>
      <c r="Q182" s="123">
        <f t="shared" si="11"/>
        <v>1</v>
      </c>
      <c r="R182" s="120">
        <f>IF(Table26[[#This Row],[Status Medida]]="Finalizado",IF(Table26[[#This Row],[Prioridade2]]=1,1,0),0)</f>
        <v>0</v>
      </c>
    </row>
    <row r="183" spans="1:18" s="121" customFormat="1" ht="150" customHeight="1">
      <c r="A183" s="111"/>
      <c r="B183" s="321">
        <v>2</v>
      </c>
      <c r="C183" s="112" t="s">
        <v>865</v>
      </c>
      <c r="D183" s="113" t="s">
        <v>866</v>
      </c>
      <c r="E183" s="114" t="str">
        <f>FORM2.4!F27</f>
        <v>Selecione a Resposta</v>
      </c>
      <c r="F183" s="323"/>
      <c r="G183" s="324"/>
      <c r="H183" s="325" t="str">
        <f>IF(G183="","Selecionar Responsável",_xlfn.XLOOKUP(G183,FORM1!$B$22:$B$1100,FORM1!$C$22:$C$1100,"",1))</f>
        <v>Selecionar Responsável</v>
      </c>
      <c r="I183" s="326"/>
      <c r="J183" s="327"/>
      <c r="K183" s="327"/>
      <c r="L183" s="322" t="str">
        <f t="shared" ca="1" si="9"/>
        <v>Atrasado</v>
      </c>
      <c r="M183" s="115" t="str">
        <f t="shared" si="12"/>
        <v>Não Finalizado</v>
      </c>
      <c r="N183" s="116"/>
      <c r="O183" s="117" t="s">
        <v>1188</v>
      </c>
      <c r="P183" s="122">
        <f t="shared" si="10"/>
        <v>1</v>
      </c>
      <c r="Q183" s="123">
        <f t="shared" si="11"/>
        <v>1</v>
      </c>
      <c r="R183" s="120">
        <f>IF(Table26[[#This Row],[Status Medida]]="Finalizado",IF(Table26[[#This Row],[Prioridade2]]=1,1,0),0)</f>
        <v>0</v>
      </c>
    </row>
    <row r="184" spans="1:18" s="121" customFormat="1" ht="150" customHeight="1">
      <c r="A184" s="111"/>
      <c r="B184" s="321">
        <v>2</v>
      </c>
      <c r="C184" s="112" t="s">
        <v>867</v>
      </c>
      <c r="D184" s="113" t="s">
        <v>869</v>
      </c>
      <c r="E184" s="114" t="str">
        <f>FORM2.4!F28</f>
        <v>Selecione a Resposta</v>
      </c>
      <c r="F184" s="323"/>
      <c r="G184" s="324"/>
      <c r="H184" s="325" t="str">
        <f>IF(G184="","Selecionar Responsável",_xlfn.XLOOKUP(G184,FORM1!$B$22:$B$1100,FORM1!$C$22:$C$1100,"",1))</f>
        <v>Selecionar Responsável</v>
      </c>
      <c r="I184" s="326"/>
      <c r="J184" s="327"/>
      <c r="K184" s="327"/>
      <c r="L184" s="322" t="str">
        <f t="shared" ca="1" si="9"/>
        <v>Atrasado</v>
      </c>
      <c r="M184" s="115" t="str">
        <f t="shared" si="12"/>
        <v>Não Finalizado</v>
      </c>
      <c r="N184" s="116"/>
      <c r="O184" s="117" t="s">
        <v>1188</v>
      </c>
      <c r="P184" s="122">
        <f t="shared" si="10"/>
        <v>1</v>
      </c>
      <c r="Q184" s="123">
        <f t="shared" si="11"/>
        <v>1</v>
      </c>
      <c r="R184" s="120">
        <f>IF(Table26[[#This Row],[Status Medida]]="Finalizado",IF(Table26[[#This Row],[Prioridade2]]=1,1,0),0)</f>
        <v>0</v>
      </c>
    </row>
    <row r="185" spans="1:18" s="121" customFormat="1" ht="150" customHeight="1">
      <c r="A185" s="111"/>
      <c r="B185" s="117">
        <v>4</v>
      </c>
      <c r="C185" s="112" t="s">
        <v>870</v>
      </c>
      <c r="D185" s="113" t="s">
        <v>871</v>
      </c>
      <c r="E185" s="114" t="str">
        <f>FORM2.4!F29</f>
        <v>Selecione a Resposta</v>
      </c>
      <c r="F185" s="323"/>
      <c r="G185" s="324"/>
      <c r="H185" s="325" t="str">
        <f>IF(G185="","Selecionar Responsável",_xlfn.XLOOKUP(G185,FORM1!$B$22:$B$1100,FORM1!$C$22:$C$1100,"",1))</f>
        <v>Selecionar Responsável</v>
      </c>
      <c r="I185" s="326"/>
      <c r="J185" s="327"/>
      <c r="K185" s="327"/>
      <c r="L185" s="322" t="str">
        <f t="shared" ca="1" si="9"/>
        <v>Atrasado</v>
      </c>
      <c r="M185" s="115" t="str">
        <f t="shared" si="12"/>
        <v>Não Finalizado</v>
      </c>
      <c r="N185" s="116"/>
      <c r="O185" s="117" t="s">
        <v>1188</v>
      </c>
      <c r="P185" s="122">
        <f t="shared" si="10"/>
        <v>1</v>
      </c>
      <c r="Q185" s="123">
        <f t="shared" si="11"/>
        <v>1</v>
      </c>
      <c r="R185" s="120">
        <f>IF(Table26[[#This Row],[Status Medida]]="Finalizado",IF(Table26[[#This Row],[Prioridade2]]=1,1,0),0)</f>
        <v>0</v>
      </c>
    </row>
    <row r="186" spans="1:18" s="121" customFormat="1" ht="150" customHeight="1">
      <c r="A186" s="111"/>
      <c r="B186" s="117">
        <v>5</v>
      </c>
      <c r="C186" s="112" t="s">
        <v>872</v>
      </c>
      <c r="D186" s="113" t="s">
        <v>873</v>
      </c>
      <c r="E186" s="114" t="str">
        <f>FORM2.4!F30</f>
        <v>Selecione a Resposta</v>
      </c>
      <c r="F186" s="323"/>
      <c r="G186" s="324"/>
      <c r="H186" s="325" t="str">
        <f>IF(G186="","Selecionar Responsável",_xlfn.XLOOKUP(G186,FORM1!$B$22:$B$1100,FORM1!$C$22:$C$1100,"",1))</f>
        <v>Selecionar Responsável</v>
      </c>
      <c r="I186" s="326"/>
      <c r="J186" s="327"/>
      <c r="K186" s="327"/>
      <c r="L186" s="322" t="str">
        <f t="shared" ca="1" si="9"/>
        <v>Atrasado</v>
      </c>
      <c r="M186" s="115" t="str">
        <f t="shared" si="12"/>
        <v>Não Finalizado</v>
      </c>
      <c r="N186" s="116"/>
      <c r="O186" s="117" t="s">
        <v>1188</v>
      </c>
      <c r="P186" s="122">
        <f t="shared" si="10"/>
        <v>1</v>
      </c>
      <c r="Q186" s="123">
        <f t="shared" si="11"/>
        <v>1</v>
      </c>
      <c r="R186" s="120">
        <f>IF(Table26[[#This Row],[Status Medida]]="Finalizado",IF(Table26[[#This Row],[Prioridade2]]=1,1,0),0)</f>
        <v>0</v>
      </c>
    </row>
    <row r="187" spans="1:18" s="121" customFormat="1" ht="150" customHeight="1">
      <c r="A187" s="111"/>
      <c r="B187" s="117">
        <v>5</v>
      </c>
      <c r="C187" s="112" t="s">
        <v>874</v>
      </c>
      <c r="D187" s="113" t="s">
        <v>875</v>
      </c>
      <c r="E187" s="114" t="str">
        <f>FORM2.4!F31</f>
        <v>Selecione a Resposta</v>
      </c>
      <c r="F187" s="323"/>
      <c r="G187" s="324"/>
      <c r="H187" s="325" t="str">
        <f>IF(G187="","Selecionar Responsável",_xlfn.XLOOKUP(G187,FORM1!$B$22:$B$1100,FORM1!$C$22:$C$1100,"",1))</f>
        <v>Selecionar Responsável</v>
      </c>
      <c r="I187" s="326"/>
      <c r="J187" s="327"/>
      <c r="K187" s="327"/>
      <c r="L187" s="322" t="str">
        <f t="shared" ca="1" si="9"/>
        <v>Atrasado</v>
      </c>
      <c r="M187" s="115" t="str">
        <f t="shared" si="12"/>
        <v>Não Finalizado</v>
      </c>
      <c r="N187" s="116"/>
      <c r="O187" s="117" t="s">
        <v>1188</v>
      </c>
      <c r="P187" s="122">
        <f t="shared" si="10"/>
        <v>1</v>
      </c>
      <c r="Q187" s="123">
        <f t="shared" si="11"/>
        <v>1</v>
      </c>
      <c r="R187" s="120">
        <f>IF(Table26[[#This Row],[Status Medida]]="Finalizado",IF(Table26[[#This Row],[Prioridade2]]=1,1,0),0)</f>
        <v>0</v>
      </c>
    </row>
    <row r="188" spans="1:18" s="121" customFormat="1" ht="150" customHeight="1">
      <c r="A188" s="111"/>
      <c r="B188" s="117">
        <v>5</v>
      </c>
      <c r="C188" s="112" t="s">
        <v>876</v>
      </c>
      <c r="D188" s="113" t="s">
        <v>877</v>
      </c>
      <c r="E188" s="114" t="str">
        <f>FORM2.4!F32</f>
        <v>Selecione a Resposta</v>
      </c>
      <c r="F188" s="323"/>
      <c r="G188" s="324"/>
      <c r="H188" s="325" t="str">
        <f>IF(G188="","Selecionar Responsável",_xlfn.XLOOKUP(G188,FORM1!$B$22:$B$1100,FORM1!$C$22:$C$1100,"",1))</f>
        <v>Selecionar Responsável</v>
      </c>
      <c r="I188" s="326"/>
      <c r="J188" s="327"/>
      <c r="K188" s="327"/>
      <c r="L188" s="322" t="str">
        <f t="shared" ca="1" si="9"/>
        <v>Atrasado</v>
      </c>
      <c r="M188" s="115" t="str">
        <f t="shared" si="12"/>
        <v>Não Finalizado</v>
      </c>
      <c r="N188" s="116"/>
      <c r="O188" s="117" t="s">
        <v>1188</v>
      </c>
      <c r="P188" s="122">
        <f t="shared" si="10"/>
        <v>1</v>
      </c>
      <c r="Q188" s="123">
        <f t="shared" si="11"/>
        <v>1</v>
      </c>
      <c r="R188" s="120">
        <f>IF(Table26[[#This Row],[Status Medida]]="Finalizado",IF(Table26[[#This Row],[Prioridade2]]=1,1,0),0)</f>
        <v>0</v>
      </c>
    </row>
    <row r="189" spans="1:18" s="121" customFormat="1" ht="150" customHeight="1">
      <c r="A189" s="111"/>
      <c r="B189" s="117">
        <v>5</v>
      </c>
      <c r="C189" s="112" t="s">
        <v>878</v>
      </c>
      <c r="D189" s="113" t="s">
        <v>879</v>
      </c>
      <c r="E189" s="114" t="str">
        <f>FORM2.4!F33</f>
        <v>Selecione a Resposta</v>
      </c>
      <c r="F189" s="323"/>
      <c r="G189" s="324"/>
      <c r="H189" s="325" t="str">
        <f>IF(G189="","Selecionar Responsável",_xlfn.XLOOKUP(G189,FORM1!$B$22:$B$1100,FORM1!$C$22:$C$1100,"",1))</f>
        <v>Selecionar Responsável</v>
      </c>
      <c r="I189" s="326"/>
      <c r="J189" s="327"/>
      <c r="K189" s="327"/>
      <c r="L189" s="322" t="str">
        <f t="shared" ca="1" si="9"/>
        <v>Atrasado</v>
      </c>
      <c r="M189" s="115" t="str">
        <f t="shared" si="12"/>
        <v>Não Finalizado</v>
      </c>
      <c r="N189" s="116"/>
      <c r="O189" s="117" t="s">
        <v>1188</v>
      </c>
      <c r="P189" s="122">
        <f t="shared" si="10"/>
        <v>1</v>
      </c>
      <c r="Q189" s="123">
        <f t="shared" si="11"/>
        <v>1</v>
      </c>
      <c r="R189" s="120">
        <f>IF(Table26[[#This Row],[Status Medida]]="Finalizado",IF(Table26[[#This Row],[Prioridade2]]=1,1,0),0)</f>
        <v>0</v>
      </c>
    </row>
    <row r="190" spans="1:18" s="121" customFormat="1" ht="150" customHeight="1">
      <c r="A190" s="111"/>
      <c r="B190" s="321">
        <v>2</v>
      </c>
      <c r="C190" s="112" t="s">
        <v>880</v>
      </c>
      <c r="D190" s="113" t="s">
        <v>881</v>
      </c>
      <c r="E190" s="114" t="str">
        <f>FORM2.4!F34</f>
        <v>Selecione a Resposta</v>
      </c>
      <c r="F190" s="323"/>
      <c r="G190" s="324"/>
      <c r="H190" s="325" t="str">
        <f>IF(G190="","Selecionar Responsável",_xlfn.XLOOKUP(G190,FORM1!$B$22:$B$1100,FORM1!$C$22:$C$1100,"",1))</f>
        <v>Selecionar Responsável</v>
      </c>
      <c r="I190" s="326"/>
      <c r="J190" s="327"/>
      <c r="K190" s="327"/>
      <c r="L190" s="322" t="str">
        <f t="shared" ca="1" si="9"/>
        <v>Atrasado</v>
      </c>
      <c r="M190" s="115" t="str">
        <f t="shared" si="12"/>
        <v>Não Finalizado</v>
      </c>
      <c r="N190" s="116"/>
      <c r="O190" s="117" t="s">
        <v>1188</v>
      </c>
      <c r="P190" s="122">
        <f t="shared" si="10"/>
        <v>1</v>
      </c>
      <c r="Q190" s="123">
        <f t="shared" si="11"/>
        <v>1</v>
      </c>
      <c r="R190" s="120">
        <f>IF(Table26[[#This Row],[Status Medida]]="Finalizado",IF(Table26[[#This Row],[Prioridade2]]=1,1,0),0)</f>
        <v>0</v>
      </c>
    </row>
    <row r="191" spans="1:18" s="121" customFormat="1" ht="150" customHeight="1">
      <c r="A191" s="111"/>
      <c r="B191" s="117">
        <v>4</v>
      </c>
      <c r="C191" s="112" t="s">
        <v>882</v>
      </c>
      <c r="D191" s="113" t="s">
        <v>883</v>
      </c>
      <c r="E191" s="114" t="str">
        <f>FORM2.4!F35</f>
        <v>Selecione a Resposta</v>
      </c>
      <c r="F191" s="323"/>
      <c r="G191" s="324"/>
      <c r="H191" s="325" t="str">
        <f>IF(G191="","Selecionar Responsável",_xlfn.XLOOKUP(G191,FORM1!$B$22:$B$1100,FORM1!$C$22:$C$1100,"",1))</f>
        <v>Selecionar Responsável</v>
      </c>
      <c r="I191" s="326"/>
      <c r="J191" s="327"/>
      <c r="K191" s="327"/>
      <c r="L191" s="322" t="str">
        <f t="shared" ca="1" si="9"/>
        <v>Atrasado</v>
      </c>
      <c r="M191" s="115" t="str">
        <f t="shared" si="12"/>
        <v>Não Finalizado</v>
      </c>
      <c r="N191" s="116"/>
      <c r="O191" s="117" t="s">
        <v>1188</v>
      </c>
      <c r="P191" s="122">
        <f t="shared" si="10"/>
        <v>1</v>
      </c>
      <c r="Q191" s="123">
        <f t="shared" si="11"/>
        <v>1</v>
      </c>
      <c r="R191" s="120">
        <f>IF(Table26[[#This Row],[Status Medida]]="Finalizado",IF(Table26[[#This Row],[Prioridade2]]=1,1,0),0)</f>
        <v>0</v>
      </c>
    </row>
    <row r="192" spans="1:18" s="121" customFormat="1" ht="150" customHeight="1">
      <c r="A192" s="111"/>
      <c r="B192" s="117">
        <v>4</v>
      </c>
      <c r="C192" s="112" t="s">
        <v>884</v>
      </c>
      <c r="D192" s="113" t="s">
        <v>885</v>
      </c>
      <c r="E192" s="114" t="str">
        <f>FORM2.4!F36</f>
        <v>Selecione a Resposta</v>
      </c>
      <c r="F192" s="323"/>
      <c r="G192" s="324"/>
      <c r="H192" s="325" t="str">
        <f>IF(G192="","Selecionar Responsável",_xlfn.XLOOKUP(G192,FORM1!$B$22:$B$1100,FORM1!$C$22:$C$1100,"",1))</f>
        <v>Selecionar Responsável</v>
      </c>
      <c r="I192" s="326"/>
      <c r="J192" s="327"/>
      <c r="K192" s="327"/>
      <c r="L192" s="322" t="str">
        <f t="shared" ca="1" si="9"/>
        <v>Atrasado</v>
      </c>
      <c r="M192" s="115" t="str">
        <f t="shared" si="12"/>
        <v>Não Finalizado</v>
      </c>
      <c r="N192" s="116"/>
      <c r="O192" s="117" t="s">
        <v>1188</v>
      </c>
      <c r="P192" s="122">
        <f t="shared" si="10"/>
        <v>1</v>
      </c>
      <c r="Q192" s="123">
        <f t="shared" si="11"/>
        <v>1</v>
      </c>
      <c r="R192" s="120">
        <f>IF(Table26[[#This Row],[Status Medida]]="Finalizado",IF(Table26[[#This Row],[Prioridade2]]=1,1,0),0)</f>
        <v>0</v>
      </c>
    </row>
    <row r="193" spans="1:18" s="121" customFormat="1" ht="150" customHeight="1">
      <c r="A193" s="111"/>
      <c r="B193" s="117">
        <v>4</v>
      </c>
      <c r="C193" s="112" t="s">
        <v>886</v>
      </c>
      <c r="D193" s="113" t="s">
        <v>887</v>
      </c>
      <c r="E193" s="114" t="str">
        <f>FORM2.4!F37</f>
        <v>Selecione a Resposta</v>
      </c>
      <c r="F193" s="323"/>
      <c r="G193" s="324"/>
      <c r="H193" s="325" t="str">
        <f>IF(G193="","Selecionar Responsável",_xlfn.XLOOKUP(G193,FORM1!$B$22:$B$1100,FORM1!$C$22:$C$1100,"",1))</f>
        <v>Selecionar Responsável</v>
      </c>
      <c r="I193" s="326"/>
      <c r="J193" s="327"/>
      <c r="K193" s="327"/>
      <c r="L193" s="322" t="str">
        <f t="shared" ca="1" si="9"/>
        <v>Atrasado</v>
      </c>
      <c r="M193" s="115" t="str">
        <f t="shared" si="12"/>
        <v>Não Finalizado</v>
      </c>
      <c r="N193" s="116"/>
      <c r="O193" s="117" t="s">
        <v>1188</v>
      </c>
      <c r="P193" s="122">
        <f t="shared" si="10"/>
        <v>1</v>
      </c>
      <c r="Q193" s="123">
        <f t="shared" si="11"/>
        <v>1</v>
      </c>
      <c r="R193" s="120">
        <f>IF(Table26[[#This Row],[Status Medida]]="Finalizado",IF(Table26[[#This Row],[Prioridade2]]=1,1,0),0)</f>
        <v>0</v>
      </c>
    </row>
    <row r="194" spans="1:18" s="121" customFormat="1" ht="150" customHeight="1">
      <c r="A194" s="111"/>
      <c r="B194" s="321">
        <v>2</v>
      </c>
      <c r="C194" s="112" t="s">
        <v>888</v>
      </c>
      <c r="D194" s="113" t="s">
        <v>889</v>
      </c>
      <c r="E194" s="114" t="str">
        <f>FORM2.4!F38</f>
        <v>Selecione a Resposta</v>
      </c>
      <c r="F194" s="323"/>
      <c r="G194" s="324"/>
      <c r="H194" s="325" t="str">
        <f>IF(G194="","Selecionar Responsável",_xlfn.XLOOKUP(G194,FORM1!$B$22:$B$1100,FORM1!$C$22:$C$1100,"",1))</f>
        <v>Selecionar Responsável</v>
      </c>
      <c r="I194" s="326"/>
      <c r="J194" s="327"/>
      <c r="K194" s="327"/>
      <c r="L194" s="322" t="str">
        <f t="shared" ca="1" si="9"/>
        <v>Atrasado</v>
      </c>
      <c r="M194" s="115" t="str">
        <f t="shared" si="12"/>
        <v>Não Finalizado</v>
      </c>
      <c r="N194" s="116"/>
      <c r="O194" s="117" t="s">
        <v>1188</v>
      </c>
      <c r="P194" s="122">
        <f t="shared" si="10"/>
        <v>1</v>
      </c>
      <c r="Q194" s="123">
        <f t="shared" si="11"/>
        <v>1</v>
      </c>
      <c r="R194" s="120">
        <f>IF(Table26[[#This Row],[Status Medida]]="Finalizado",IF(Table26[[#This Row],[Prioridade2]]=1,1,0),0)</f>
        <v>0</v>
      </c>
    </row>
    <row r="195" spans="1:18" s="121" customFormat="1" ht="150" customHeight="1">
      <c r="A195" s="111"/>
      <c r="B195" s="117">
        <v>5</v>
      </c>
      <c r="C195" s="112" t="s">
        <v>891</v>
      </c>
      <c r="D195" s="113" t="s">
        <v>893</v>
      </c>
      <c r="E195" s="114" t="str">
        <f>FORM2.4!F40</f>
        <v>Selecione a Resposta</v>
      </c>
      <c r="F195" s="323"/>
      <c r="G195" s="324"/>
      <c r="H195" s="325" t="str">
        <f>IF(G195="","Selecionar Responsável",_xlfn.XLOOKUP(G195,FORM1!$B$22:$B$1100,FORM1!$C$22:$C$1100,"",1))</f>
        <v>Selecionar Responsável</v>
      </c>
      <c r="I195" s="326"/>
      <c r="J195" s="327"/>
      <c r="K195" s="327"/>
      <c r="L195" s="322" t="str">
        <f t="shared" ca="1" si="9"/>
        <v>Atrasado</v>
      </c>
      <c r="M195" s="115" t="str">
        <f t="shared" si="12"/>
        <v>Não Finalizado</v>
      </c>
      <c r="N195" s="116"/>
      <c r="O195" s="117" t="s">
        <v>1188</v>
      </c>
      <c r="P195" s="122">
        <f t="shared" si="10"/>
        <v>1</v>
      </c>
      <c r="Q195" s="123">
        <f t="shared" si="11"/>
        <v>1</v>
      </c>
      <c r="R195" s="120">
        <f>IF(Table26[[#This Row],[Status Medida]]="Finalizado",IF(Table26[[#This Row],[Prioridade2]]=1,1,0),0)</f>
        <v>0</v>
      </c>
    </row>
    <row r="196" spans="1:18" s="121" customFormat="1" ht="150" customHeight="1">
      <c r="A196" s="111"/>
      <c r="B196" s="321">
        <v>1</v>
      </c>
      <c r="C196" s="112" t="s">
        <v>894</v>
      </c>
      <c r="D196" s="113" t="s">
        <v>895</v>
      </c>
      <c r="E196" s="114" t="str">
        <f>FORM2.4!F41</f>
        <v>Selecione a Resposta</v>
      </c>
      <c r="F196" s="323"/>
      <c r="G196" s="324"/>
      <c r="H196" s="325" t="str">
        <f>IF(G196="","Selecionar Responsável",_xlfn.XLOOKUP(G196,FORM1!$B$22:$B$1100,FORM1!$C$22:$C$1100,"",1))</f>
        <v>Selecionar Responsável</v>
      </c>
      <c r="I196" s="326"/>
      <c r="J196" s="327"/>
      <c r="K196" s="327"/>
      <c r="L196" s="322" t="str">
        <f t="shared" ca="1" si="9"/>
        <v>Atrasado</v>
      </c>
      <c r="M196" s="115" t="str">
        <f t="shared" si="12"/>
        <v>Não Finalizado</v>
      </c>
      <c r="N196" s="116"/>
      <c r="O196" s="117" t="s">
        <v>1188</v>
      </c>
      <c r="P196" s="122">
        <f t="shared" si="10"/>
        <v>1</v>
      </c>
      <c r="Q196" s="123">
        <f t="shared" si="11"/>
        <v>1</v>
      </c>
      <c r="R196" s="120">
        <f>IF(Table26[[#This Row],[Status Medida]]="Finalizado",IF(Table26[[#This Row],[Prioridade2]]=1,1,0),0)</f>
        <v>0</v>
      </c>
    </row>
    <row r="197" spans="1:18" s="121" customFormat="1" ht="150" customHeight="1">
      <c r="A197" s="111"/>
      <c r="B197" s="117">
        <v>4</v>
      </c>
      <c r="C197" s="112" t="s">
        <v>896</v>
      </c>
      <c r="D197" s="113" t="s">
        <v>897</v>
      </c>
      <c r="E197" s="114" t="str">
        <f>FORM2.4!F42</f>
        <v>Selecione a Resposta</v>
      </c>
      <c r="F197" s="323"/>
      <c r="G197" s="324"/>
      <c r="H197" s="325" t="str">
        <f>IF(G197="","Selecionar Responsável",_xlfn.XLOOKUP(G197,FORM1!$B$22:$B$1100,FORM1!$C$22:$C$1100,"",1))</f>
        <v>Selecionar Responsável</v>
      </c>
      <c r="I197" s="326"/>
      <c r="J197" s="327"/>
      <c r="K197" s="327"/>
      <c r="L197" s="322" t="str">
        <f t="shared" ca="1" si="9"/>
        <v>Atrasado</v>
      </c>
      <c r="M197" s="115" t="str">
        <f t="shared" si="12"/>
        <v>Não Finalizado</v>
      </c>
      <c r="N197" s="116"/>
      <c r="O197" s="117" t="s">
        <v>1188</v>
      </c>
      <c r="P197" s="122">
        <f t="shared" si="10"/>
        <v>1</v>
      </c>
      <c r="Q197" s="123">
        <f t="shared" si="11"/>
        <v>1</v>
      </c>
      <c r="R197" s="120">
        <f>IF(Table26[[#This Row],[Status Medida]]="Finalizado",IF(Table26[[#This Row],[Prioridade2]]=1,1,0),0)</f>
        <v>0</v>
      </c>
    </row>
    <row r="198" spans="1:18" s="121" customFormat="1" ht="150" customHeight="1">
      <c r="A198" s="111"/>
      <c r="B198" s="321">
        <v>2</v>
      </c>
      <c r="C198" s="112" t="s">
        <v>898</v>
      </c>
      <c r="D198" s="113" t="s">
        <v>899</v>
      </c>
      <c r="E198" s="114" t="str">
        <f>FORM2.4!F43</f>
        <v>Selecione a Resposta</v>
      </c>
      <c r="F198" s="323"/>
      <c r="G198" s="324"/>
      <c r="H198" s="325" t="str">
        <f>IF(G198="","Selecionar Responsável",_xlfn.XLOOKUP(G198,FORM1!$B$22:$B$1100,FORM1!$C$22:$C$1100,"",1))</f>
        <v>Selecionar Responsável</v>
      </c>
      <c r="I198" s="326"/>
      <c r="J198" s="327"/>
      <c r="K198" s="327"/>
      <c r="L198" s="322" t="str">
        <f t="shared" ca="1" si="9"/>
        <v>Atrasado</v>
      </c>
      <c r="M198" s="115" t="str">
        <f t="shared" si="12"/>
        <v>Não Finalizado</v>
      </c>
      <c r="N198" s="116"/>
      <c r="O198" s="117" t="s">
        <v>1188</v>
      </c>
      <c r="P198" s="122">
        <f t="shared" si="10"/>
        <v>1</v>
      </c>
      <c r="Q198" s="123">
        <f t="shared" si="11"/>
        <v>1</v>
      </c>
      <c r="R198" s="120">
        <f>IF(Table26[[#This Row],[Status Medida]]="Finalizado",IF(Table26[[#This Row],[Prioridade2]]=1,1,0),0)</f>
        <v>0</v>
      </c>
    </row>
    <row r="199" spans="1:18" s="121" customFormat="1" ht="150" hidden="1" customHeight="1">
      <c r="A199" s="111"/>
      <c r="B199" s="117" t="s">
        <v>1189</v>
      </c>
      <c r="C199" s="112" t="s">
        <v>900</v>
      </c>
      <c r="D199" s="113" t="s">
        <v>901</v>
      </c>
      <c r="E199" s="114" t="str">
        <f>FORM2.4!F44</f>
        <v>Selecione a Resposta</v>
      </c>
      <c r="F199" s="323"/>
      <c r="G199" s="324"/>
      <c r="H199" s="325" t="str">
        <f>IF(G199="","Selecionar Responsável",_xlfn.XLOOKUP(G199,FORM1!$B$22:$B$1100,FORM1!$C$22:$C$1100,"",1))</f>
        <v>Selecionar Responsável</v>
      </c>
      <c r="I199" s="326"/>
      <c r="J199" s="327"/>
      <c r="K199" s="327"/>
      <c r="L199" s="322" t="str">
        <f t="shared" ref="L199:L262" ca="1" si="13">IF(J199&gt;K199,"Datas inválidas",IF(M199="Finalizado","Concluído",IF(J199&gt;TODAY(),"Não iniciado",_xlfn.IFS(J199=TODAY(),"Em andamento",TODAY()&gt;K199,"Atrasado",AND(TODAY()&gt;J199,TODAY()&lt;=K199),"Em andamento"))))</f>
        <v>Atrasado</v>
      </c>
      <c r="M199" s="115" t="str">
        <f t="shared" si="12"/>
        <v>Não Finalizado</v>
      </c>
      <c r="N199" s="116"/>
      <c r="O199" s="117" t="s">
        <v>305</v>
      </c>
      <c r="P199" s="122">
        <f t="shared" ref="P199:P262" si="14">IF(O199="Sim",1,0)</f>
        <v>0</v>
      </c>
      <c r="Q199" s="123">
        <f t="shared" ref="Q199:Q262" si="15">IF(N199=E199,0,1)</f>
        <v>1</v>
      </c>
      <c r="R199" s="120">
        <f>IF(Table26[[#This Row],[Status Medida]]="Finalizado",IF(Table26[[#This Row],[Prioridade2]]=1,1,0),0)</f>
        <v>0</v>
      </c>
    </row>
    <row r="200" spans="1:18" s="121" customFormat="1" ht="150" customHeight="1">
      <c r="A200" s="111"/>
      <c r="B200" s="321">
        <v>2</v>
      </c>
      <c r="C200" s="112" t="s">
        <v>902</v>
      </c>
      <c r="D200" s="113" t="s">
        <v>903</v>
      </c>
      <c r="E200" s="114" t="str">
        <f>FORM2.4!F45</f>
        <v>Selecione a Resposta</v>
      </c>
      <c r="F200" s="323"/>
      <c r="G200" s="324"/>
      <c r="H200" s="325" t="str">
        <f>IF(G200="","Selecionar Responsável",_xlfn.XLOOKUP(G200,FORM1!$B$22:$B$1100,FORM1!$C$22:$C$1100,"",1))</f>
        <v>Selecionar Responsável</v>
      </c>
      <c r="I200" s="326"/>
      <c r="J200" s="327"/>
      <c r="K200" s="327"/>
      <c r="L200" s="322" t="str">
        <f t="shared" ca="1" si="13"/>
        <v>Atrasado</v>
      </c>
      <c r="M200" s="115" t="str">
        <f t="shared" si="12"/>
        <v>Não Finalizado</v>
      </c>
      <c r="N200" s="116"/>
      <c r="O200" s="117" t="s">
        <v>1188</v>
      </c>
      <c r="P200" s="122">
        <f t="shared" si="14"/>
        <v>1</v>
      </c>
      <c r="Q200" s="123">
        <f t="shared" si="15"/>
        <v>1</v>
      </c>
      <c r="R200" s="120">
        <f>IF(Table26[[#This Row],[Status Medida]]="Finalizado",IF(Table26[[#This Row],[Prioridade2]]=1,1,0),0)</f>
        <v>0</v>
      </c>
    </row>
    <row r="201" spans="1:18" s="121" customFormat="1" ht="150" customHeight="1">
      <c r="A201" s="111"/>
      <c r="B201" s="117">
        <v>5</v>
      </c>
      <c r="C201" s="112" t="s">
        <v>904</v>
      </c>
      <c r="D201" s="113" t="s">
        <v>905</v>
      </c>
      <c r="E201" s="114" t="str">
        <f>FORM2.4!F46</f>
        <v>Selecione a Resposta</v>
      </c>
      <c r="F201" s="323"/>
      <c r="G201" s="324"/>
      <c r="H201" s="325" t="str">
        <f>IF(G201="","Selecionar Responsável",_xlfn.XLOOKUP(G201,FORM1!$B$22:$B$1100,FORM1!$C$22:$C$1100,"",1))</f>
        <v>Selecionar Responsável</v>
      </c>
      <c r="I201" s="326"/>
      <c r="J201" s="327"/>
      <c r="K201" s="327"/>
      <c r="L201" s="322" t="str">
        <f t="shared" ca="1" si="13"/>
        <v>Atrasado</v>
      </c>
      <c r="M201" s="115" t="str">
        <f t="shared" si="12"/>
        <v>Não Finalizado</v>
      </c>
      <c r="N201" s="116"/>
      <c r="O201" s="117" t="s">
        <v>1188</v>
      </c>
      <c r="P201" s="122">
        <f t="shared" si="14"/>
        <v>1</v>
      </c>
      <c r="Q201" s="123">
        <f t="shared" si="15"/>
        <v>1</v>
      </c>
      <c r="R201" s="120">
        <f>IF(Table26[[#This Row],[Status Medida]]="Finalizado",IF(Table26[[#This Row],[Prioridade2]]=1,1,0),0)</f>
        <v>0</v>
      </c>
    </row>
    <row r="202" spans="1:18" s="121" customFormat="1" ht="150" hidden="1" customHeight="1">
      <c r="A202" s="111"/>
      <c r="B202" s="117" t="s">
        <v>1189</v>
      </c>
      <c r="C202" s="112" t="s">
        <v>906</v>
      </c>
      <c r="D202" s="113" t="s">
        <v>907</v>
      </c>
      <c r="E202" s="114" t="str">
        <f>FORM2.4!F47</f>
        <v>Selecione a Resposta</v>
      </c>
      <c r="F202" s="323"/>
      <c r="G202" s="324"/>
      <c r="H202" s="325" t="str">
        <f>IF(G202="","Selecionar Responsável",_xlfn.XLOOKUP(G202,FORM1!$B$22:$B$1100,FORM1!$C$22:$C$1100,"",1))</f>
        <v>Selecionar Responsável</v>
      </c>
      <c r="I202" s="326"/>
      <c r="J202" s="327"/>
      <c r="K202" s="327"/>
      <c r="L202" s="322" t="str">
        <f t="shared" ca="1" si="13"/>
        <v>Atrasado</v>
      </c>
      <c r="M202" s="115" t="str">
        <f t="shared" si="12"/>
        <v>Não Finalizado</v>
      </c>
      <c r="N202" s="116"/>
      <c r="O202" s="117" t="s">
        <v>305</v>
      </c>
      <c r="P202" s="122">
        <f t="shared" si="14"/>
        <v>0</v>
      </c>
      <c r="Q202" s="123">
        <f t="shared" si="15"/>
        <v>1</v>
      </c>
      <c r="R202" s="120">
        <f>IF(Table26[[#This Row],[Status Medida]]="Finalizado",IF(Table26[[#This Row],[Prioridade2]]=1,1,0),0)</f>
        <v>0</v>
      </c>
    </row>
    <row r="203" spans="1:18" s="121" customFormat="1" ht="150" hidden="1" customHeight="1">
      <c r="A203" s="111"/>
      <c r="B203" s="117" t="s">
        <v>1189</v>
      </c>
      <c r="C203" s="112" t="s">
        <v>908</v>
      </c>
      <c r="D203" s="113" t="s">
        <v>909</v>
      </c>
      <c r="E203" s="114" t="str">
        <f>FORM2.4!F48</f>
        <v>Selecione a Resposta</v>
      </c>
      <c r="F203" s="323"/>
      <c r="G203" s="324"/>
      <c r="H203" s="325" t="str">
        <f>IF(G203="","Selecionar Responsável",_xlfn.XLOOKUP(G203,FORM1!$B$22:$B$1100,FORM1!$C$22:$C$1100,"",1))</f>
        <v>Selecionar Responsável</v>
      </c>
      <c r="I203" s="326"/>
      <c r="J203" s="327"/>
      <c r="K203" s="327"/>
      <c r="L203" s="322" t="str">
        <f t="shared" ca="1" si="13"/>
        <v>Atrasado</v>
      </c>
      <c r="M203" s="115" t="str">
        <f t="shared" si="12"/>
        <v>Não Finalizado</v>
      </c>
      <c r="N203" s="116"/>
      <c r="O203" s="117" t="s">
        <v>305</v>
      </c>
      <c r="P203" s="122">
        <f t="shared" si="14"/>
        <v>0</v>
      </c>
      <c r="Q203" s="123">
        <f t="shared" si="15"/>
        <v>1</v>
      </c>
      <c r="R203" s="120">
        <f>IF(Table26[[#This Row],[Status Medida]]="Finalizado",IF(Table26[[#This Row],[Prioridade2]]=1,1,0),0)</f>
        <v>0</v>
      </c>
    </row>
    <row r="204" spans="1:18" s="121" customFormat="1" ht="150" hidden="1" customHeight="1">
      <c r="A204" s="111"/>
      <c r="B204" s="117" t="s">
        <v>1189</v>
      </c>
      <c r="C204" s="112" t="s">
        <v>910</v>
      </c>
      <c r="D204" s="113" t="s">
        <v>911</v>
      </c>
      <c r="E204" s="114" t="str">
        <f>FORM2.4!F49</f>
        <v>Selecione a Resposta</v>
      </c>
      <c r="F204" s="323"/>
      <c r="G204" s="324"/>
      <c r="H204" s="325" t="str">
        <f>IF(G204="","Selecionar Responsável",_xlfn.XLOOKUP(G204,FORM1!$B$22:$B$1100,FORM1!$C$22:$C$1100,"",1))</f>
        <v>Selecionar Responsável</v>
      </c>
      <c r="I204" s="326"/>
      <c r="J204" s="327"/>
      <c r="K204" s="327"/>
      <c r="L204" s="322" t="str">
        <f t="shared" ca="1" si="13"/>
        <v>Atrasado</v>
      </c>
      <c r="M204" s="115" t="str">
        <f t="shared" si="12"/>
        <v>Não Finalizado</v>
      </c>
      <c r="N204" s="116"/>
      <c r="O204" s="117" t="s">
        <v>305</v>
      </c>
      <c r="P204" s="122">
        <f t="shared" si="14"/>
        <v>0</v>
      </c>
      <c r="Q204" s="123">
        <f t="shared" si="15"/>
        <v>1</v>
      </c>
      <c r="R204" s="120">
        <f>IF(Table26[[#This Row],[Status Medida]]="Finalizado",IF(Table26[[#This Row],[Prioridade2]]=1,1,0),0)</f>
        <v>0</v>
      </c>
    </row>
    <row r="205" spans="1:18" s="121" customFormat="1" ht="150" customHeight="1">
      <c r="A205" s="111"/>
      <c r="B205" s="321">
        <v>2</v>
      </c>
      <c r="C205" s="112" t="s">
        <v>913</v>
      </c>
      <c r="D205" s="113" t="s">
        <v>914</v>
      </c>
      <c r="E205" s="114" t="str">
        <f>FORM2.4!F51</f>
        <v>Selecione a Resposta</v>
      </c>
      <c r="F205" s="323"/>
      <c r="G205" s="324"/>
      <c r="H205" s="325" t="str">
        <f>IF(G205="","Selecionar Responsável",_xlfn.XLOOKUP(G205,FORM1!$B$22:$B$1100,FORM1!$C$22:$C$1100,"",1))</f>
        <v>Selecionar Responsável</v>
      </c>
      <c r="I205" s="326"/>
      <c r="J205" s="327"/>
      <c r="K205" s="327"/>
      <c r="L205" s="322" t="str">
        <f t="shared" ca="1" si="13"/>
        <v>Atrasado</v>
      </c>
      <c r="M205" s="115" t="str">
        <f t="shared" si="12"/>
        <v>Não Finalizado</v>
      </c>
      <c r="N205" s="116"/>
      <c r="O205" s="117" t="s">
        <v>1188</v>
      </c>
      <c r="P205" s="122">
        <f t="shared" si="14"/>
        <v>1</v>
      </c>
      <c r="Q205" s="123">
        <f t="shared" si="15"/>
        <v>1</v>
      </c>
      <c r="R205" s="120">
        <f>IF(Table26[[#This Row],[Status Medida]]="Finalizado",IF(Table26[[#This Row],[Prioridade2]]=1,1,0),0)</f>
        <v>0</v>
      </c>
    </row>
    <row r="206" spans="1:18" s="121" customFormat="1" ht="150" customHeight="1">
      <c r="A206" s="111"/>
      <c r="B206" s="117">
        <v>3</v>
      </c>
      <c r="C206" s="112" t="s">
        <v>915</v>
      </c>
      <c r="D206" s="113" t="s">
        <v>916</v>
      </c>
      <c r="E206" s="114" t="str">
        <f>FORM2.4!F52</f>
        <v>Selecione a Resposta</v>
      </c>
      <c r="F206" s="323"/>
      <c r="G206" s="324"/>
      <c r="H206" s="325" t="str">
        <f>IF(G206="","Selecionar Responsável",_xlfn.XLOOKUP(G206,FORM1!$B$22:$B$1100,FORM1!$C$22:$C$1100,"",1))</f>
        <v>Selecionar Responsável</v>
      </c>
      <c r="I206" s="326"/>
      <c r="J206" s="327"/>
      <c r="K206" s="327"/>
      <c r="L206" s="322" t="str">
        <f t="shared" ca="1" si="13"/>
        <v>Atrasado</v>
      </c>
      <c r="M206" s="115" t="str">
        <f t="shared" si="12"/>
        <v>Não Finalizado</v>
      </c>
      <c r="N206" s="116"/>
      <c r="O206" s="117" t="s">
        <v>1188</v>
      </c>
      <c r="P206" s="122">
        <f t="shared" si="14"/>
        <v>1</v>
      </c>
      <c r="Q206" s="123">
        <f t="shared" si="15"/>
        <v>1</v>
      </c>
      <c r="R206" s="120">
        <f>IF(Table26[[#This Row],[Status Medida]]="Finalizado",IF(Table26[[#This Row],[Prioridade2]]=1,1,0),0)</f>
        <v>0</v>
      </c>
    </row>
    <row r="207" spans="1:18" s="121" customFormat="1" ht="150" hidden="1" customHeight="1">
      <c r="A207" s="111"/>
      <c r="B207" s="117" t="s">
        <v>1189</v>
      </c>
      <c r="C207" s="112" t="s">
        <v>917</v>
      </c>
      <c r="D207" s="113" t="s">
        <v>918</v>
      </c>
      <c r="E207" s="114" t="str">
        <f>FORM2.4!F53</f>
        <v>Selecione a Resposta</v>
      </c>
      <c r="F207" s="323"/>
      <c r="G207" s="324"/>
      <c r="H207" s="325" t="str">
        <f>IF(G207="","Selecionar Responsável",_xlfn.XLOOKUP(G207,FORM1!$B$22:$B$1100,FORM1!$C$22:$C$1100,"",1))</f>
        <v>Selecionar Responsável</v>
      </c>
      <c r="I207" s="326"/>
      <c r="J207" s="327"/>
      <c r="K207" s="327"/>
      <c r="L207" s="322" t="str">
        <f t="shared" ca="1" si="13"/>
        <v>Atrasado</v>
      </c>
      <c r="M207" s="115" t="str">
        <f t="shared" ref="M207:M270" si="16">IF(E207="Adota em maior parte ou totalmente","Finalizado","Não Finalizado")</f>
        <v>Não Finalizado</v>
      </c>
      <c r="N207" s="116"/>
      <c r="O207" s="117" t="s">
        <v>305</v>
      </c>
      <c r="P207" s="122">
        <f t="shared" si="14"/>
        <v>0</v>
      </c>
      <c r="Q207" s="123">
        <f t="shared" si="15"/>
        <v>1</v>
      </c>
      <c r="R207" s="120">
        <f>IF(Table26[[#This Row],[Status Medida]]="Finalizado",IF(Table26[[#This Row],[Prioridade2]]=1,1,0),0)</f>
        <v>0</v>
      </c>
    </row>
    <row r="208" spans="1:18" s="121" customFormat="1" ht="150" customHeight="1">
      <c r="A208" s="111"/>
      <c r="B208" s="321">
        <v>2</v>
      </c>
      <c r="C208" s="112" t="s">
        <v>919</v>
      </c>
      <c r="D208" s="113" t="s">
        <v>920</v>
      </c>
      <c r="E208" s="114" t="str">
        <f>FORM2.4!F54</f>
        <v>Selecione a Resposta</v>
      </c>
      <c r="F208" s="323"/>
      <c r="G208" s="324"/>
      <c r="H208" s="325" t="str">
        <f>IF(G208="","Selecionar Responsável",_xlfn.XLOOKUP(G208,FORM1!$B$22:$B$1100,FORM1!$C$22:$C$1100,"",1))</f>
        <v>Selecionar Responsável</v>
      </c>
      <c r="I208" s="326"/>
      <c r="J208" s="327"/>
      <c r="K208" s="327"/>
      <c r="L208" s="322" t="str">
        <f t="shared" ca="1" si="13"/>
        <v>Atrasado</v>
      </c>
      <c r="M208" s="115" t="str">
        <f t="shared" si="16"/>
        <v>Não Finalizado</v>
      </c>
      <c r="N208" s="116"/>
      <c r="O208" s="117" t="s">
        <v>1188</v>
      </c>
      <c r="P208" s="122">
        <f t="shared" si="14"/>
        <v>1</v>
      </c>
      <c r="Q208" s="123">
        <f t="shared" si="15"/>
        <v>1</v>
      </c>
      <c r="R208" s="120">
        <f>IF(Table26[[#This Row],[Status Medida]]="Finalizado",IF(Table26[[#This Row],[Prioridade2]]=1,1,0),0)</f>
        <v>0</v>
      </c>
    </row>
    <row r="209" spans="1:18" s="121" customFormat="1" ht="150" customHeight="1">
      <c r="A209" s="111"/>
      <c r="B209" s="117">
        <v>5</v>
      </c>
      <c r="C209" s="112" t="s">
        <v>921</v>
      </c>
      <c r="D209" s="113" t="s">
        <v>922</v>
      </c>
      <c r="E209" s="114" t="str">
        <f>FORM2.4!F55</f>
        <v>Selecione a Resposta</v>
      </c>
      <c r="F209" s="323"/>
      <c r="G209" s="324"/>
      <c r="H209" s="325" t="str">
        <f>IF(G209="","Selecionar Responsável",_xlfn.XLOOKUP(G209,FORM1!$B$22:$B$1100,FORM1!$C$22:$C$1100,"",1))</f>
        <v>Selecionar Responsável</v>
      </c>
      <c r="I209" s="326"/>
      <c r="J209" s="327"/>
      <c r="K209" s="327"/>
      <c r="L209" s="322" t="str">
        <f t="shared" ca="1" si="13"/>
        <v>Atrasado</v>
      </c>
      <c r="M209" s="115" t="str">
        <f t="shared" si="16"/>
        <v>Não Finalizado</v>
      </c>
      <c r="N209" s="116"/>
      <c r="O209" s="117" t="s">
        <v>1188</v>
      </c>
      <c r="P209" s="122">
        <f t="shared" si="14"/>
        <v>1</v>
      </c>
      <c r="Q209" s="123">
        <f t="shared" si="15"/>
        <v>1</v>
      </c>
      <c r="R209" s="120">
        <f>IF(Table26[[#This Row],[Status Medida]]="Finalizado",IF(Table26[[#This Row],[Prioridade2]]=1,1,0),0)</f>
        <v>0</v>
      </c>
    </row>
    <row r="210" spans="1:18" s="121" customFormat="1" ht="150" customHeight="1">
      <c r="A210" s="111"/>
      <c r="B210" s="117">
        <v>5</v>
      </c>
      <c r="C210" s="112" t="s">
        <v>923</v>
      </c>
      <c r="D210" s="113" t="s">
        <v>924</v>
      </c>
      <c r="E210" s="114" t="str">
        <f>FORM2.4!F56</f>
        <v>Selecione a Resposta</v>
      </c>
      <c r="F210" s="323"/>
      <c r="G210" s="324"/>
      <c r="H210" s="325" t="str">
        <f>IF(G210="","Selecionar Responsável",_xlfn.XLOOKUP(G210,FORM1!$B$22:$B$1100,FORM1!$C$22:$C$1100,"",1))</f>
        <v>Selecionar Responsável</v>
      </c>
      <c r="I210" s="326"/>
      <c r="J210" s="327"/>
      <c r="K210" s="327"/>
      <c r="L210" s="322" t="str">
        <f t="shared" ca="1" si="13"/>
        <v>Atrasado</v>
      </c>
      <c r="M210" s="115" t="str">
        <f t="shared" si="16"/>
        <v>Não Finalizado</v>
      </c>
      <c r="N210" s="116"/>
      <c r="O210" s="117" t="s">
        <v>1188</v>
      </c>
      <c r="P210" s="122">
        <f t="shared" si="14"/>
        <v>1</v>
      </c>
      <c r="Q210" s="123">
        <f t="shared" si="15"/>
        <v>1</v>
      </c>
      <c r="R210" s="120">
        <f>IF(Table26[[#This Row],[Status Medida]]="Finalizado",IF(Table26[[#This Row],[Prioridade2]]=1,1,0),0)</f>
        <v>0</v>
      </c>
    </row>
    <row r="211" spans="1:18" s="121" customFormat="1" ht="150" customHeight="1">
      <c r="A211" s="111"/>
      <c r="B211" s="117">
        <v>5</v>
      </c>
      <c r="C211" s="112" t="s">
        <v>925</v>
      </c>
      <c r="D211" s="113" t="s">
        <v>926</v>
      </c>
      <c r="E211" s="114" t="str">
        <f>FORM2.4!F57</f>
        <v>Selecione a Resposta</v>
      </c>
      <c r="F211" s="323"/>
      <c r="G211" s="324"/>
      <c r="H211" s="325" t="str">
        <f>IF(G211="","Selecionar Responsável",_xlfn.XLOOKUP(G211,FORM1!$B$22:$B$1100,FORM1!$C$22:$C$1100,"",1))</f>
        <v>Selecionar Responsável</v>
      </c>
      <c r="I211" s="326"/>
      <c r="J211" s="327"/>
      <c r="K211" s="327"/>
      <c r="L211" s="322" t="str">
        <f t="shared" ca="1" si="13"/>
        <v>Atrasado</v>
      </c>
      <c r="M211" s="115" t="str">
        <f t="shared" si="16"/>
        <v>Não Finalizado</v>
      </c>
      <c r="N211" s="116"/>
      <c r="O211" s="117" t="s">
        <v>1188</v>
      </c>
      <c r="P211" s="122">
        <f t="shared" si="14"/>
        <v>1</v>
      </c>
      <c r="Q211" s="123">
        <f t="shared" si="15"/>
        <v>1</v>
      </c>
      <c r="R211" s="120">
        <f>IF(Table26[[#This Row],[Status Medida]]="Finalizado",IF(Table26[[#This Row],[Prioridade2]]=1,1,0),0)</f>
        <v>0</v>
      </c>
    </row>
    <row r="212" spans="1:18" s="121" customFormat="1" ht="150" customHeight="1">
      <c r="A212" s="111"/>
      <c r="B212" s="117">
        <v>5</v>
      </c>
      <c r="C212" s="112" t="s">
        <v>927</v>
      </c>
      <c r="D212" s="113" t="s">
        <v>928</v>
      </c>
      <c r="E212" s="114" t="str">
        <f>FORM2.4!F58</f>
        <v>Selecione a Resposta</v>
      </c>
      <c r="F212" s="323"/>
      <c r="G212" s="324"/>
      <c r="H212" s="325" t="str">
        <f>IF(G212="","Selecionar Responsável",_xlfn.XLOOKUP(G212,FORM1!$B$22:$B$1100,FORM1!$C$22:$C$1100,"",1))</f>
        <v>Selecionar Responsável</v>
      </c>
      <c r="I212" s="326"/>
      <c r="J212" s="327"/>
      <c r="K212" s="327"/>
      <c r="L212" s="322" t="str">
        <f t="shared" ca="1" si="13"/>
        <v>Atrasado</v>
      </c>
      <c r="M212" s="115" t="str">
        <f t="shared" si="16"/>
        <v>Não Finalizado</v>
      </c>
      <c r="N212" s="116"/>
      <c r="O212" s="117" t="s">
        <v>1188</v>
      </c>
      <c r="P212" s="122">
        <f t="shared" si="14"/>
        <v>1</v>
      </c>
      <c r="Q212" s="123">
        <f t="shared" si="15"/>
        <v>1</v>
      </c>
      <c r="R212" s="120">
        <f>IF(Table26[[#This Row],[Status Medida]]="Finalizado",IF(Table26[[#This Row],[Prioridade2]]=1,1,0),0)</f>
        <v>0</v>
      </c>
    </row>
    <row r="213" spans="1:18" s="121" customFormat="1" ht="150" hidden="1" customHeight="1">
      <c r="A213" s="111"/>
      <c r="B213" s="117" t="s">
        <v>1189</v>
      </c>
      <c r="C213" s="112" t="s">
        <v>929</v>
      </c>
      <c r="D213" s="113" t="s">
        <v>930</v>
      </c>
      <c r="E213" s="114" t="str">
        <f>FORM2.4!F59</f>
        <v>Selecione a Resposta</v>
      </c>
      <c r="F213" s="323"/>
      <c r="G213" s="324"/>
      <c r="H213" s="325" t="str">
        <f>IF(G213="","Selecionar Responsável",_xlfn.XLOOKUP(G213,FORM1!$B$22:$B$1100,FORM1!$C$22:$C$1100,"",1))</f>
        <v>Selecionar Responsável</v>
      </c>
      <c r="I213" s="326"/>
      <c r="J213" s="327"/>
      <c r="K213" s="327"/>
      <c r="L213" s="322" t="str">
        <f t="shared" ca="1" si="13"/>
        <v>Atrasado</v>
      </c>
      <c r="M213" s="115" t="str">
        <f t="shared" si="16"/>
        <v>Não Finalizado</v>
      </c>
      <c r="N213" s="116"/>
      <c r="O213" s="117" t="s">
        <v>305</v>
      </c>
      <c r="P213" s="122">
        <f t="shared" si="14"/>
        <v>0</v>
      </c>
      <c r="Q213" s="123">
        <f t="shared" si="15"/>
        <v>1</v>
      </c>
      <c r="R213" s="120">
        <f>IF(Table26[[#This Row],[Status Medida]]="Finalizado",IF(Table26[[#This Row],[Prioridade2]]=1,1,0),0)</f>
        <v>0</v>
      </c>
    </row>
    <row r="214" spans="1:18" s="121" customFormat="1" ht="150" customHeight="1">
      <c r="A214" s="111"/>
      <c r="B214" s="321">
        <v>2</v>
      </c>
      <c r="C214" s="112" t="s">
        <v>931</v>
      </c>
      <c r="D214" s="113" t="s">
        <v>932</v>
      </c>
      <c r="E214" s="114" t="str">
        <f>FORM2.4!F60</f>
        <v>Selecione a Resposta</v>
      </c>
      <c r="F214" s="323"/>
      <c r="G214" s="324"/>
      <c r="H214" s="325" t="str">
        <f>IF(G214="","Selecionar Responsável",_xlfn.XLOOKUP(G214,FORM1!$B$22:$B$1100,FORM1!$C$22:$C$1100,"",1))</f>
        <v>Selecionar Responsável</v>
      </c>
      <c r="I214" s="326"/>
      <c r="J214" s="327"/>
      <c r="K214" s="327"/>
      <c r="L214" s="322" t="str">
        <f t="shared" ca="1" si="13"/>
        <v>Atrasado</v>
      </c>
      <c r="M214" s="115" t="str">
        <f t="shared" si="16"/>
        <v>Não Finalizado</v>
      </c>
      <c r="N214" s="116"/>
      <c r="O214" s="117" t="s">
        <v>1188</v>
      </c>
      <c r="P214" s="122">
        <f t="shared" si="14"/>
        <v>1</v>
      </c>
      <c r="Q214" s="123">
        <f t="shared" si="15"/>
        <v>1</v>
      </c>
      <c r="R214" s="120">
        <f>IF(Table26[[#This Row],[Status Medida]]="Finalizado",IF(Table26[[#This Row],[Prioridade2]]=1,1,0),0)</f>
        <v>0</v>
      </c>
    </row>
    <row r="215" spans="1:18" s="121" customFormat="1" ht="150" customHeight="1">
      <c r="A215" s="111"/>
      <c r="B215" s="321">
        <v>2</v>
      </c>
      <c r="C215" s="112" t="s">
        <v>933</v>
      </c>
      <c r="D215" s="113" t="s">
        <v>934</v>
      </c>
      <c r="E215" s="114" t="str">
        <f>FORM2.4!F61</f>
        <v>Selecione a Resposta</v>
      </c>
      <c r="F215" s="323"/>
      <c r="G215" s="324"/>
      <c r="H215" s="325" t="str">
        <f>IF(G215="","Selecionar Responsável",_xlfn.XLOOKUP(G215,FORM1!$B$22:$B$1100,FORM1!$C$22:$C$1100,"",1))</f>
        <v>Selecionar Responsável</v>
      </c>
      <c r="I215" s="326"/>
      <c r="J215" s="327"/>
      <c r="K215" s="327"/>
      <c r="L215" s="322" t="str">
        <f t="shared" ca="1" si="13"/>
        <v>Atrasado</v>
      </c>
      <c r="M215" s="115" t="str">
        <f t="shared" si="16"/>
        <v>Não Finalizado</v>
      </c>
      <c r="N215" s="116"/>
      <c r="O215" s="117" t="s">
        <v>1188</v>
      </c>
      <c r="P215" s="122">
        <f t="shared" si="14"/>
        <v>1</v>
      </c>
      <c r="Q215" s="123">
        <f t="shared" si="15"/>
        <v>1</v>
      </c>
      <c r="R215" s="120">
        <f>IF(Table26[[#This Row],[Status Medida]]="Finalizado",IF(Table26[[#This Row],[Prioridade2]]=1,1,0),0)</f>
        <v>0</v>
      </c>
    </row>
    <row r="216" spans="1:18" s="121" customFormat="1" ht="150" hidden="1" customHeight="1">
      <c r="A216" s="111"/>
      <c r="B216" s="117" t="s">
        <v>1189</v>
      </c>
      <c r="C216" s="112" t="s">
        <v>935</v>
      </c>
      <c r="D216" s="113" t="s">
        <v>936</v>
      </c>
      <c r="E216" s="114" t="str">
        <f>FORM2.4!F62</f>
        <v>Selecione a Resposta</v>
      </c>
      <c r="F216" s="323"/>
      <c r="G216" s="324"/>
      <c r="H216" s="325" t="str">
        <f>IF(G216="","Selecionar Responsável",_xlfn.XLOOKUP(G216,FORM1!$B$22:$B$1100,FORM1!$C$22:$C$1100,"",1))</f>
        <v>Selecionar Responsável</v>
      </c>
      <c r="I216" s="326"/>
      <c r="J216" s="327"/>
      <c r="K216" s="327"/>
      <c r="L216" s="322" t="str">
        <f t="shared" ca="1" si="13"/>
        <v>Atrasado</v>
      </c>
      <c r="M216" s="115" t="str">
        <f t="shared" si="16"/>
        <v>Não Finalizado</v>
      </c>
      <c r="N216" s="116"/>
      <c r="O216" s="117" t="s">
        <v>305</v>
      </c>
      <c r="P216" s="122">
        <f t="shared" si="14"/>
        <v>0</v>
      </c>
      <c r="Q216" s="123">
        <f t="shared" si="15"/>
        <v>1</v>
      </c>
      <c r="R216" s="120">
        <f>IF(Table26[[#This Row],[Status Medida]]="Finalizado",IF(Table26[[#This Row],[Prioridade2]]=1,1,0),0)</f>
        <v>0</v>
      </c>
    </row>
    <row r="217" spans="1:18" s="121" customFormat="1" ht="150" customHeight="1">
      <c r="A217" s="111"/>
      <c r="B217" s="117">
        <v>3</v>
      </c>
      <c r="C217" s="112" t="s">
        <v>938</v>
      </c>
      <c r="D217" s="113" t="s">
        <v>939</v>
      </c>
      <c r="E217" s="114" t="str">
        <f>FORM2.4!F64</f>
        <v>Selecione a Resposta</v>
      </c>
      <c r="F217" s="323"/>
      <c r="G217" s="324"/>
      <c r="H217" s="325" t="str">
        <f>IF(G217="","Selecionar Responsável",_xlfn.XLOOKUP(G217,FORM1!$B$22:$B$1100,FORM1!$C$22:$C$1100,"",1))</f>
        <v>Selecionar Responsável</v>
      </c>
      <c r="I217" s="326"/>
      <c r="J217" s="327"/>
      <c r="K217" s="327"/>
      <c r="L217" s="322" t="str">
        <f t="shared" ca="1" si="13"/>
        <v>Atrasado</v>
      </c>
      <c r="M217" s="115" t="str">
        <f t="shared" si="16"/>
        <v>Não Finalizado</v>
      </c>
      <c r="N217" s="116"/>
      <c r="O217" s="117" t="s">
        <v>1188</v>
      </c>
      <c r="P217" s="122">
        <f t="shared" si="14"/>
        <v>1</v>
      </c>
      <c r="Q217" s="123">
        <f t="shared" si="15"/>
        <v>1</v>
      </c>
      <c r="R217" s="120">
        <f>IF(Table26[[#This Row],[Status Medida]]="Finalizado",IF(Table26[[#This Row],[Prioridade2]]=1,1,0),0)</f>
        <v>0</v>
      </c>
    </row>
    <row r="218" spans="1:18" s="121" customFormat="1" ht="150" customHeight="1">
      <c r="A218" s="111"/>
      <c r="B218" s="321">
        <v>2</v>
      </c>
      <c r="C218" s="112" t="s">
        <v>940</v>
      </c>
      <c r="D218" s="113" t="s">
        <v>941</v>
      </c>
      <c r="E218" s="114" t="str">
        <f>FORM2.4!F65</f>
        <v>Selecione a Resposta</v>
      </c>
      <c r="F218" s="323"/>
      <c r="G218" s="324"/>
      <c r="H218" s="325" t="str">
        <f>IF(G218="","Selecionar Responsável",_xlfn.XLOOKUP(G218,FORM1!$B$22:$B$1100,FORM1!$C$22:$C$1100,"",1))</f>
        <v>Selecionar Responsável</v>
      </c>
      <c r="I218" s="326"/>
      <c r="J218" s="327"/>
      <c r="K218" s="327"/>
      <c r="L218" s="322" t="str">
        <f t="shared" ca="1" si="13"/>
        <v>Atrasado</v>
      </c>
      <c r="M218" s="115" t="str">
        <f t="shared" si="16"/>
        <v>Não Finalizado</v>
      </c>
      <c r="N218" s="116"/>
      <c r="O218" s="117" t="s">
        <v>1188</v>
      </c>
      <c r="P218" s="122">
        <f t="shared" si="14"/>
        <v>1</v>
      </c>
      <c r="Q218" s="123">
        <f t="shared" si="15"/>
        <v>1</v>
      </c>
      <c r="R218" s="120">
        <f>IF(Table26[[#This Row],[Status Medida]]="Finalizado",IF(Table26[[#This Row],[Prioridade2]]=1,1,0),0)</f>
        <v>0</v>
      </c>
    </row>
    <row r="219" spans="1:18" s="121" customFormat="1" ht="150" customHeight="1">
      <c r="A219" s="111"/>
      <c r="B219" s="117">
        <v>5</v>
      </c>
      <c r="C219" s="112" t="s">
        <v>942</v>
      </c>
      <c r="D219" s="113" t="s">
        <v>943</v>
      </c>
      <c r="E219" s="114" t="str">
        <f>FORM2.4!F66</f>
        <v>Selecione a Resposta</v>
      </c>
      <c r="F219" s="323"/>
      <c r="G219" s="324"/>
      <c r="H219" s="325" t="str">
        <f>IF(G219="","Selecionar Responsável",_xlfn.XLOOKUP(G219,FORM1!$B$22:$B$1100,FORM1!$C$22:$C$1100,"",1))</f>
        <v>Selecionar Responsável</v>
      </c>
      <c r="I219" s="326"/>
      <c r="J219" s="327"/>
      <c r="K219" s="327"/>
      <c r="L219" s="322" t="str">
        <f t="shared" ca="1" si="13"/>
        <v>Atrasado</v>
      </c>
      <c r="M219" s="115" t="str">
        <f t="shared" si="16"/>
        <v>Não Finalizado</v>
      </c>
      <c r="N219" s="116"/>
      <c r="O219" s="117" t="s">
        <v>1188</v>
      </c>
      <c r="P219" s="122">
        <f t="shared" si="14"/>
        <v>1</v>
      </c>
      <c r="Q219" s="123">
        <f t="shared" si="15"/>
        <v>1</v>
      </c>
      <c r="R219" s="120">
        <f>IF(Table26[[#This Row],[Status Medida]]="Finalizado",IF(Table26[[#This Row],[Prioridade2]]=1,1,0),0)</f>
        <v>0</v>
      </c>
    </row>
    <row r="220" spans="1:18" s="121" customFormat="1" ht="150" customHeight="1">
      <c r="A220" s="111"/>
      <c r="B220" s="117">
        <v>4</v>
      </c>
      <c r="C220" s="112" t="s">
        <v>944</v>
      </c>
      <c r="D220" s="113" t="s">
        <v>945</v>
      </c>
      <c r="E220" s="114" t="str">
        <f>FORM2.4!F67</f>
        <v>Selecione a Resposta</v>
      </c>
      <c r="F220" s="323"/>
      <c r="G220" s="324"/>
      <c r="H220" s="325" t="str">
        <f>IF(G220="","Selecionar Responsável",_xlfn.XLOOKUP(G220,FORM1!$B$22:$B$1100,FORM1!$C$22:$C$1100,"",1))</f>
        <v>Selecionar Responsável</v>
      </c>
      <c r="I220" s="326"/>
      <c r="J220" s="327"/>
      <c r="K220" s="327"/>
      <c r="L220" s="322" t="str">
        <f t="shared" ca="1" si="13"/>
        <v>Atrasado</v>
      </c>
      <c r="M220" s="115" t="str">
        <f t="shared" si="16"/>
        <v>Não Finalizado</v>
      </c>
      <c r="N220" s="116"/>
      <c r="O220" s="117" t="s">
        <v>1188</v>
      </c>
      <c r="P220" s="122">
        <f t="shared" si="14"/>
        <v>1</v>
      </c>
      <c r="Q220" s="123">
        <f t="shared" si="15"/>
        <v>1</v>
      </c>
      <c r="R220" s="120">
        <f>IF(Table26[[#This Row],[Status Medida]]="Finalizado",IF(Table26[[#This Row],[Prioridade2]]=1,1,0),0)</f>
        <v>0</v>
      </c>
    </row>
    <row r="221" spans="1:18" s="121" customFormat="1" ht="150" customHeight="1">
      <c r="A221" s="111"/>
      <c r="B221" s="321">
        <v>2</v>
      </c>
      <c r="C221" s="112" t="s">
        <v>947</v>
      </c>
      <c r="D221" s="113" t="s">
        <v>948</v>
      </c>
      <c r="E221" s="114" t="str">
        <f>FORM2.4!F69</f>
        <v>Selecione a Resposta</v>
      </c>
      <c r="F221" s="323"/>
      <c r="G221" s="324"/>
      <c r="H221" s="325" t="str">
        <f>IF(G221="","Selecionar Responsável",_xlfn.XLOOKUP(G221,FORM1!$B$22:$B$1100,FORM1!$C$22:$C$1100,"",1))</f>
        <v>Selecionar Responsável</v>
      </c>
      <c r="I221" s="326"/>
      <c r="J221" s="327"/>
      <c r="K221" s="327"/>
      <c r="L221" s="322" t="str">
        <f t="shared" ca="1" si="13"/>
        <v>Atrasado</v>
      </c>
      <c r="M221" s="115" t="str">
        <f t="shared" si="16"/>
        <v>Não Finalizado</v>
      </c>
      <c r="N221" s="116"/>
      <c r="O221" s="117" t="s">
        <v>1188</v>
      </c>
      <c r="P221" s="122">
        <f t="shared" si="14"/>
        <v>1</v>
      </c>
      <c r="Q221" s="123">
        <f t="shared" si="15"/>
        <v>1</v>
      </c>
      <c r="R221" s="120">
        <f>IF(Table26[[#This Row],[Status Medida]]="Finalizado",IF(Table26[[#This Row],[Prioridade2]]=1,1,0),0)</f>
        <v>0</v>
      </c>
    </row>
    <row r="222" spans="1:18" s="121" customFormat="1" ht="150" customHeight="1">
      <c r="A222" s="111"/>
      <c r="B222" s="117">
        <v>4</v>
      </c>
      <c r="C222" s="112" t="s">
        <v>949</v>
      </c>
      <c r="D222" s="113" t="s">
        <v>950</v>
      </c>
      <c r="E222" s="114" t="str">
        <f>FORM2.4!F70</f>
        <v>Selecione a Resposta</v>
      </c>
      <c r="F222" s="323"/>
      <c r="G222" s="324"/>
      <c r="H222" s="325" t="str">
        <f>IF(G222="","Selecionar Responsável",_xlfn.XLOOKUP(G222,FORM1!$B$22:$B$1100,FORM1!$C$22:$C$1100,"",1))</f>
        <v>Selecionar Responsável</v>
      </c>
      <c r="I222" s="326"/>
      <c r="J222" s="327"/>
      <c r="K222" s="327"/>
      <c r="L222" s="322" t="str">
        <f t="shared" ca="1" si="13"/>
        <v>Atrasado</v>
      </c>
      <c r="M222" s="115" t="str">
        <f t="shared" si="16"/>
        <v>Não Finalizado</v>
      </c>
      <c r="N222" s="116"/>
      <c r="O222" s="117" t="s">
        <v>1188</v>
      </c>
      <c r="P222" s="122">
        <f t="shared" si="14"/>
        <v>1</v>
      </c>
      <c r="Q222" s="123">
        <f t="shared" si="15"/>
        <v>1</v>
      </c>
      <c r="R222" s="120">
        <f>IF(Table26[[#This Row],[Status Medida]]="Finalizado",IF(Table26[[#This Row],[Prioridade2]]=1,1,0),0)</f>
        <v>0</v>
      </c>
    </row>
    <row r="223" spans="1:18" s="121" customFormat="1" ht="150" customHeight="1">
      <c r="A223" s="111"/>
      <c r="B223" s="117">
        <v>4</v>
      </c>
      <c r="C223" s="112" t="s">
        <v>951</v>
      </c>
      <c r="D223" s="113" t="s">
        <v>952</v>
      </c>
      <c r="E223" s="114" t="str">
        <f>FORM2.4!F71</f>
        <v>Selecione a Resposta</v>
      </c>
      <c r="F223" s="323"/>
      <c r="G223" s="324"/>
      <c r="H223" s="325" t="str">
        <f>IF(G223="","Selecionar Responsável",_xlfn.XLOOKUP(G223,FORM1!$B$22:$B$1100,FORM1!$C$22:$C$1100,"",1))</f>
        <v>Selecionar Responsável</v>
      </c>
      <c r="I223" s="326"/>
      <c r="J223" s="327"/>
      <c r="K223" s="327"/>
      <c r="L223" s="322" t="str">
        <f t="shared" ca="1" si="13"/>
        <v>Atrasado</v>
      </c>
      <c r="M223" s="115" t="str">
        <f t="shared" si="16"/>
        <v>Não Finalizado</v>
      </c>
      <c r="N223" s="116"/>
      <c r="O223" s="117" t="s">
        <v>1188</v>
      </c>
      <c r="P223" s="122">
        <f t="shared" si="14"/>
        <v>1</v>
      </c>
      <c r="Q223" s="123">
        <f t="shared" si="15"/>
        <v>1</v>
      </c>
      <c r="R223" s="120">
        <f>IF(Table26[[#This Row],[Status Medida]]="Finalizado",IF(Table26[[#This Row],[Prioridade2]]=1,1,0),0)</f>
        <v>0</v>
      </c>
    </row>
    <row r="224" spans="1:18" s="121" customFormat="1" ht="150" hidden="1" customHeight="1">
      <c r="A224" s="111"/>
      <c r="B224" s="117" t="s">
        <v>1189</v>
      </c>
      <c r="C224" s="112" t="s">
        <v>953</v>
      </c>
      <c r="D224" s="113" t="s">
        <v>954</v>
      </c>
      <c r="E224" s="114" t="str">
        <f>FORM2.4!F72</f>
        <v>Selecione a Resposta</v>
      </c>
      <c r="F224" s="323"/>
      <c r="G224" s="324"/>
      <c r="H224" s="325" t="str">
        <f>IF(G224="","Selecionar Responsável",_xlfn.XLOOKUP(G224,FORM1!$B$22:$B$1100,FORM1!$C$22:$C$1100,"",1))</f>
        <v>Selecionar Responsável</v>
      </c>
      <c r="I224" s="326"/>
      <c r="J224" s="327"/>
      <c r="K224" s="327"/>
      <c r="L224" s="322" t="str">
        <f t="shared" ca="1" si="13"/>
        <v>Atrasado</v>
      </c>
      <c r="M224" s="115" t="str">
        <f t="shared" si="16"/>
        <v>Não Finalizado</v>
      </c>
      <c r="N224" s="116"/>
      <c r="O224" s="117" t="s">
        <v>305</v>
      </c>
      <c r="P224" s="122">
        <f t="shared" si="14"/>
        <v>0</v>
      </c>
      <c r="Q224" s="123">
        <f t="shared" si="15"/>
        <v>1</v>
      </c>
      <c r="R224" s="120">
        <f>IF(Table26[[#This Row],[Status Medida]]="Finalizado",IF(Table26[[#This Row],[Prioridade2]]=1,1,0),0)</f>
        <v>0</v>
      </c>
    </row>
    <row r="225" spans="1:18" s="121" customFormat="1" ht="150" hidden="1" customHeight="1">
      <c r="A225" s="111"/>
      <c r="B225" s="117" t="s">
        <v>1189</v>
      </c>
      <c r="C225" s="112" t="s">
        <v>955</v>
      </c>
      <c r="D225" s="113" t="s">
        <v>1195</v>
      </c>
      <c r="E225" s="114" t="str">
        <f>FORM2.4!F73</f>
        <v>Selecione a Resposta</v>
      </c>
      <c r="F225" s="323"/>
      <c r="G225" s="324"/>
      <c r="H225" s="325" t="str">
        <f>IF(G225="","Selecionar Responsável",_xlfn.XLOOKUP(G225,FORM1!$B$22:$B$1100,FORM1!$C$22:$C$1100,"",1))</f>
        <v>Selecionar Responsável</v>
      </c>
      <c r="I225" s="326"/>
      <c r="J225" s="327"/>
      <c r="K225" s="327"/>
      <c r="L225" s="322" t="str">
        <f t="shared" ca="1" si="13"/>
        <v>Atrasado</v>
      </c>
      <c r="M225" s="115" t="str">
        <f t="shared" si="16"/>
        <v>Não Finalizado</v>
      </c>
      <c r="N225" s="116"/>
      <c r="O225" s="117" t="s">
        <v>305</v>
      </c>
      <c r="P225" s="122">
        <f t="shared" si="14"/>
        <v>0</v>
      </c>
      <c r="Q225" s="123">
        <f t="shared" si="15"/>
        <v>1</v>
      </c>
      <c r="R225" s="120">
        <f>IF(Table26[[#This Row],[Status Medida]]="Finalizado",IF(Table26[[#This Row],[Prioridade2]]=1,1,0),0)</f>
        <v>0</v>
      </c>
    </row>
    <row r="226" spans="1:18" s="121" customFormat="1" ht="150" hidden="1" customHeight="1">
      <c r="A226" s="111"/>
      <c r="B226" s="117" t="s">
        <v>1189</v>
      </c>
      <c r="C226" s="112" t="s">
        <v>957</v>
      </c>
      <c r="D226" s="113" t="s">
        <v>958</v>
      </c>
      <c r="E226" s="114" t="str">
        <f>FORM2.4!F74</f>
        <v>Selecione a Resposta</v>
      </c>
      <c r="F226" s="323"/>
      <c r="G226" s="324"/>
      <c r="H226" s="325" t="str">
        <f>IF(G226="","Selecionar Responsável",_xlfn.XLOOKUP(G226,FORM1!$B$22:$B$1100,FORM1!$C$22:$C$1100,"",1))</f>
        <v>Selecionar Responsável</v>
      </c>
      <c r="I226" s="326"/>
      <c r="J226" s="327"/>
      <c r="K226" s="327"/>
      <c r="L226" s="322" t="str">
        <f t="shared" ca="1" si="13"/>
        <v>Atrasado</v>
      </c>
      <c r="M226" s="115" t="str">
        <f t="shared" si="16"/>
        <v>Não Finalizado</v>
      </c>
      <c r="N226" s="116"/>
      <c r="O226" s="117" t="s">
        <v>305</v>
      </c>
      <c r="P226" s="122">
        <f t="shared" si="14"/>
        <v>0</v>
      </c>
      <c r="Q226" s="123">
        <f t="shared" si="15"/>
        <v>1</v>
      </c>
      <c r="R226" s="120">
        <f>IF(Table26[[#This Row],[Status Medida]]="Finalizado",IF(Table26[[#This Row],[Prioridade2]]=1,1,0),0)</f>
        <v>0</v>
      </c>
    </row>
    <row r="227" spans="1:18" s="121" customFormat="1" ht="150" hidden="1" customHeight="1">
      <c r="A227" s="111"/>
      <c r="B227" s="117" t="s">
        <v>1189</v>
      </c>
      <c r="C227" s="112" t="s">
        <v>959</v>
      </c>
      <c r="D227" s="113" t="s">
        <v>960</v>
      </c>
      <c r="E227" s="114" t="str">
        <f>FORM2.4!F75</f>
        <v>Selecione a Resposta</v>
      </c>
      <c r="F227" s="323"/>
      <c r="G227" s="324"/>
      <c r="H227" s="325" t="str">
        <f>IF(G227="","Selecionar Responsável",_xlfn.XLOOKUP(G227,FORM1!$B$22:$B$1100,FORM1!$C$22:$C$1100,"",1))</f>
        <v>Selecionar Responsável</v>
      </c>
      <c r="I227" s="326"/>
      <c r="J227" s="327"/>
      <c r="K227" s="327"/>
      <c r="L227" s="322" t="str">
        <f t="shared" ca="1" si="13"/>
        <v>Atrasado</v>
      </c>
      <c r="M227" s="115" t="str">
        <f t="shared" si="16"/>
        <v>Não Finalizado</v>
      </c>
      <c r="N227" s="116"/>
      <c r="O227" s="117" t="s">
        <v>305</v>
      </c>
      <c r="P227" s="122">
        <f t="shared" si="14"/>
        <v>0</v>
      </c>
      <c r="Q227" s="123">
        <f t="shared" si="15"/>
        <v>1</v>
      </c>
      <c r="R227" s="120">
        <f>IF(Table26[[#This Row],[Status Medida]]="Finalizado",IF(Table26[[#This Row],[Prioridade2]]=1,1,0),0)</f>
        <v>0</v>
      </c>
    </row>
    <row r="228" spans="1:18" s="121" customFormat="1" ht="150" hidden="1" customHeight="1">
      <c r="A228" s="111"/>
      <c r="B228" s="117" t="s">
        <v>1189</v>
      </c>
      <c r="C228" s="112" t="s">
        <v>961</v>
      </c>
      <c r="D228" s="113" t="s">
        <v>962</v>
      </c>
      <c r="E228" s="114" t="str">
        <f>FORM2.4!F76</f>
        <v>Selecione a Resposta</v>
      </c>
      <c r="F228" s="323"/>
      <c r="G228" s="324"/>
      <c r="H228" s="325" t="str">
        <f>IF(G228="","Selecionar Responsável",_xlfn.XLOOKUP(G228,FORM1!$B$22:$B$1100,FORM1!$C$22:$C$1100,"",1))</f>
        <v>Selecionar Responsável</v>
      </c>
      <c r="I228" s="326"/>
      <c r="J228" s="327"/>
      <c r="K228" s="327"/>
      <c r="L228" s="322" t="str">
        <f t="shared" ca="1" si="13"/>
        <v>Atrasado</v>
      </c>
      <c r="M228" s="115" t="str">
        <f t="shared" si="16"/>
        <v>Não Finalizado</v>
      </c>
      <c r="N228" s="116"/>
      <c r="O228" s="117" t="s">
        <v>305</v>
      </c>
      <c r="P228" s="122">
        <f t="shared" si="14"/>
        <v>0</v>
      </c>
      <c r="Q228" s="123">
        <f t="shared" si="15"/>
        <v>1</v>
      </c>
      <c r="R228" s="120">
        <f>IF(Table26[[#This Row],[Status Medida]]="Finalizado",IF(Table26[[#This Row],[Prioridade2]]=1,1,0),0)</f>
        <v>0</v>
      </c>
    </row>
    <row r="229" spans="1:18" s="121" customFormat="1" ht="150" hidden="1" customHeight="1">
      <c r="A229" s="111"/>
      <c r="B229" s="117" t="s">
        <v>1189</v>
      </c>
      <c r="C229" s="112" t="s">
        <v>963</v>
      </c>
      <c r="D229" s="113" t="s">
        <v>964</v>
      </c>
      <c r="E229" s="114" t="str">
        <f>FORM2.4!F77</f>
        <v>Selecione a Resposta</v>
      </c>
      <c r="F229" s="323"/>
      <c r="G229" s="324"/>
      <c r="H229" s="325" t="str">
        <f>IF(G229="","Selecionar Responsável",_xlfn.XLOOKUP(G229,FORM1!$B$22:$B$1100,FORM1!$C$22:$C$1100,"",1))</f>
        <v>Selecionar Responsável</v>
      </c>
      <c r="I229" s="326"/>
      <c r="J229" s="327"/>
      <c r="K229" s="327"/>
      <c r="L229" s="322" t="str">
        <f t="shared" ca="1" si="13"/>
        <v>Atrasado</v>
      </c>
      <c r="M229" s="115" t="str">
        <f t="shared" si="16"/>
        <v>Não Finalizado</v>
      </c>
      <c r="N229" s="116"/>
      <c r="O229" s="117" t="s">
        <v>305</v>
      </c>
      <c r="P229" s="122">
        <f t="shared" si="14"/>
        <v>0</v>
      </c>
      <c r="Q229" s="123">
        <f t="shared" si="15"/>
        <v>1</v>
      </c>
      <c r="R229" s="120">
        <f>IF(Table26[[#This Row],[Status Medida]]="Finalizado",IF(Table26[[#This Row],[Prioridade2]]=1,1,0),0)</f>
        <v>0</v>
      </c>
    </row>
    <row r="230" spans="1:18" s="121" customFormat="1" ht="150" hidden="1" customHeight="1">
      <c r="A230" s="111"/>
      <c r="B230" s="117" t="s">
        <v>1189</v>
      </c>
      <c r="C230" s="112" t="s">
        <v>965</v>
      </c>
      <c r="D230" s="113" t="s">
        <v>966</v>
      </c>
      <c r="E230" s="114" t="str">
        <f>FORM2.4!F78</f>
        <v>Selecione a Resposta</v>
      </c>
      <c r="F230" s="323"/>
      <c r="G230" s="324"/>
      <c r="H230" s="325" t="str">
        <f>IF(G230="","Selecionar Responsável",_xlfn.XLOOKUP(G230,FORM1!$B$22:$B$1100,FORM1!$C$22:$C$1100,"",1))</f>
        <v>Selecionar Responsável</v>
      </c>
      <c r="I230" s="326"/>
      <c r="J230" s="327"/>
      <c r="K230" s="327"/>
      <c r="L230" s="322" t="str">
        <f t="shared" ca="1" si="13"/>
        <v>Atrasado</v>
      </c>
      <c r="M230" s="115" t="str">
        <f t="shared" si="16"/>
        <v>Não Finalizado</v>
      </c>
      <c r="N230" s="116"/>
      <c r="O230" s="117" t="s">
        <v>305</v>
      </c>
      <c r="P230" s="122">
        <f t="shared" si="14"/>
        <v>0</v>
      </c>
      <c r="Q230" s="123">
        <f t="shared" si="15"/>
        <v>1</v>
      </c>
      <c r="R230" s="120">
        <f>IF(Table26[[#This Row],[Status Medida]]="Finalizado",IF(Table26[[#This Row],[Prioridade2]]=1,1,0),0)</f>
        <v>0</v>
      </c>
    </row>
    <row r="231" spans="1:18" s="121" customFormat="1" ht="150" hidden="1" customHeight="1">
      <c r="A231" s="111"/>
      <c r="B231" s="117" t="s">
        <v>1189</v>
      </c>
      <c r="C231" s="112" t="s">
        <v>967</v>
      </c>
      <c r="D231" s="113" t="s">
        <v>968</v>
      </c>
      <c r="E231" s="114" t="str">
        <f>FORM2.4!F79</f>
        <v>Selecione a Resposta</v>
      </c>
      <c r="F231" s="323"/>
      <c r="G231" s="324"/>
      <c r="H231" s="325" t="str">
        <f>IF(G231="","Selecionar Responsável",_xlfn.XLOOKUP(G231,FORM1!$B$22:$B$1100,FORM1!$C$22:$C$1100,"",1))</f>
        <v>Selecionar Responsável</v>
      </c>
      <c r="I231" s="326"/>
      <c r="J231" s="327"/>
      <c r="K231" s="327"/>
      <c r="L231" s="322" t="str">
        <f t="shared" ca="1" si="13"/>
        <v>Atrasado</v>
      </c>
      <c r="M231" s="115" t="str">
        <f t="shared" si="16"/>
        <v>Não Finalizado</v>
      </c>
      <c r="N231" s="116"/>
      <c r="O231" s="117" t="s">
        <v>305</v>
      </c>
      <c r="P231" s="122">
        <f t="shared" si="14"/>
        <v>0</v>
      </c>
      <c r="Q231" s="123">
        <f t="shared" si="15"/>
        <v>1</v>
      </c>
      <c r="R231" s="120">
        <f>IF(Table26[[#This Row],[Status Medida]]="Finalizado",IF(Table26[[#This Row],[Prioridade2]]=1,1,0),0)</f>
        <v>0</v>
      </c>
    </row>
    <row r="232" spans="1:18" s="121" customFormat="1" ht="150" customHeight="1">
      <c r="A232" s="111"/>
      <c r="B232" s="117">
        <v>5</v>
      </c>
      <c r="C232" s="112" t="s">
        <v>969</v>
      </c>
      <c r="D232" s="113" t="s">
        <v>970</v>
      </c>
      <c r="E232" s="114" t="str">
        <f>FORM2.4!F80</f>
        <v>Selecione a Resposta</v>
      </c>
      <c r="F232" s="323"/>
      <c r="G232" s="324"/>
      <c r="H232" s="325" t="str">
        <f>IF(G232="","Selecionar Responsável",_xlfn.XLOOKUP(G232,FORM1!$B$22:$B$1100,FORM1!$C$22:$C$1100,"",1))</f>
        <v>Selecionar Responsável</v>
      </c>
      <c r="I232" s="326"/>
      <c r="J232" s="327"/>
      <c r="K232" s="327"/>
      <c r="L232" s="322" t="str">
        <f t="shared" ca="1" si="13"/>
        <v>Atrasado</v>
      </c>
      <c r="M232" s="115" t="str">
        <f t="shared" si="16"/>
        <v>Não Finalizado</v>
      </c>
      <c r="N232" s="116"/>
      <c r="O232" s="117" t="s">
        <v>1188</v>
      </c>
      <c r="P232" s="122">
        <f t="shared" si="14"/>
        <v>1</v>
      </c>
      <c r="Q232" s="123">
        <f t="shared" si="15"/>
        <v>1</v>
      </c>
      <c r="R232" s="120">
        <f>IF(Table26[[#This Row],[Status Medida]]="Finalizado",IF(Table26[[#This Row],[Prioridade2]]=1,1,0),0)</f>
        <v>0</v>
      </c>
    </row>
    <row r="233" spans="1:18" s="121" customFormat="1" ht="150" customHeight="1">
      <c r="A233" s="111"/>
      <c r="B233" s="117">
        <v>3</v>
      </c>
      <c r="C233" s="112" t="s">
        <v>971</v>
      </c>
      <c r="D233" s="113" t="s">
        <v>972</v>
      </c>
      <c r="E233" s="114" t="str">
        <f>FORM2.4!F81</f>
        <v>Selecione a Resposta</v>
      </c>
      <c r="F233" s="323"/>
      <c r="G233" s="324"/>
      <c r="H233" s="325" t="str">
        <f>IF(G233="","Selecionar Responsável",_xlfn.XLOOKUP(G233,FORM1!$B$22:$B$1100,FORM1!$C$22:$C$1100,"",1))</f>
        <v>Selecionar Responsável</v>
      </c>
      <c r="I233" s="326"/>
      <c r="J233" s="327"/>
      <c r="K233" s="327"/>
      <c r="L233" s="322" t="str">
        <f t="shared" ca="1" si="13"/>
        <v>Atrasado</v>
      </c>
      <c r="M233" s="115" t="str">
        <f t="shared" si="16"/>
        <v>Não Finalizado</v>
      </c>
      <c r="N233" s="116"/>
      <c r="O233" s="117" t="s">
        <v>1188</v>
      </c>
      <c r="P233" s="122">
        <f t="shared" si="14"/>
        <v>1</v>
      </c>
      <c r="Q233" s="123">
        <f t="shared" si="15"/>
        <v>1</v>
      </c>
      <c r="R233" s="120">
        <f>IF(Table26[[#This Row],[Status Medida]]="Finalizado",IF(Table26[[#This Row],[Prioridade2]]=1,1,0),0)</f>
        <v>0</v>
      </c>
    </row>
    <row r="234" spans="1:18" s="121" customFormat="1" ht="150" customHeight="1">
      <c r="A234" s="111"/>
      <c r="B234" s="117">
        <v>4</v>
      </c>
      <c r="C234" s="112" t="s">
        <v>973</v>
      </c>
      <c r="D234" s="113" t="s">
        <v>974</v>
      </c>
      <c r="E234" s="114" t="str">
        <f>FORM2.4!F82</f>
        <v>Selecione a Resposta</v>
      </c>
      <c r="F234" s="323"/>
      <c r="G234" s="324"/>
      <c r="H234" s="325" t="str">
        <f>IF(G234="","Selecionar Responsável",_xlfn.XLOOKUP(G234,FORM1!$B$22:$B$1100,FORM1!$C$22:$C$1100,"",1))</f>
        <v>Selecionar Responsável</v>
      </c>
      <c r="I234" s="326"/>
      <c r="J234" s="327"/>
      <c r="K234" s="327"/>
      <c r="L234" s="322" t="str">
        <f t="shared" ca="1" si="13"/>
        <v>Atrasado</v>
      </c>
      <c r="M234" s="115" t="str">
        <f t="shared" si="16"/>
        <v>Não Finalizado</v>
      </c>
      <c r="N234" s="116"/>
      <c r="O234" s="117" t="s">
        <v>1188</v>
      </c>
      <c r="P234" s="122">
        <f t="shared" si="14"/>
        <v>1</v>
      </c>
      <c r="Q234" s="123">
        <f t="shared" si="15"/>
        <v>1</v>
      </c>
      <c r="R234" s="120">
        <f>IF(Table26[[#This Row],[Status Medida]]="Finalizado",IF(Table26[[#This Row],[Prioridade2]]=1,1,0),0)</f>
        <v>0</v>
      </c>
    </row>
    <row r="235" spans="1:18" s="121" customFormat="1" ht="150" customHeight="1">
      <c r="A235" s="111"/>
      <c r="B235" s="117">
        <v>4</v>
      </c>
      <c r="C235" s="112" t="s">
        <v>975</v>
      </c>
      <c r="D235" s="113" t="s">
        <v>976</v>
      </c>
      <c r="E235" s="114" t="str">
        <f>FORM2.4!F83</f>
        <v>Selecione a Resposta</v>
      </c>
      <c r="F235" s="323"/>
      <c r="G235" s="324"/>
      <c r="H235" s="325" t="str">
        <f>IF(G235="","Selecionar Responsável",_xlfn.XLOOKUP(G235,FORM1!$B$22:$B$1100,FORM1!$C$22:$C$1100,"",1))</f>
        <v>Selecionar Responsável</v>
      </c>
      <c r="I235" s="326"/>
      <c r="J235" s="327"/>
      <c r="K235" s="327"/>
      <c r="L235" s="322" t="str">
        <f t="shared" ca="1" si="13"/>
        <v>Atrasado</v>
      </c>
      <c r="M235" s="115" t="str">
        <f t="shared" si="16"/>
        <v>Não Finalizado</v>
      </c>
      <c r="N235" s="116"/>
      <c r="O235" s="117" t="s">
        <v>1188</v>
      </c>
      <c r="P235" s="122">
        <f t="shared" si="14"/>
        <v>1</v>
      </c>
      <c r="Q235" s="123">
        <f t="shared" si="15"/>
        <v>1</v>
      </c>
      <c r="R235" s="120">
        <f>IF(Table26[[#This Row],[Status Medida]]="Finalizado",IF(Table26[[#This Row],[Prioridade2]]=1,1,0),0)</f>
        <v>0</v>
      </c>
    </row>
    <row r="236" spans="1:18" s="121" customFormat="1" ht="150" customHeight="1">
      <c r="A236" s="111"/>
      <c r="B236" s="117">
        <v>3</v>
      </c>
      <c r="C236" s="112" t="s">
        <v>978</v>
      </c>
      <c r="D236" s="113" t="s">
        <v>979</v>
      </c>
      <c r="E236" s="114" t="str">
        <f>FORM2.4!F85</f>
        <v>Selecione a Resposta</v>
      </c>
      <c r="F236" s="323"/>
      <c r="G236" s="324"/>
      <c r="H236" s="325" t="str">
        <f>IF(G236="","Selecionar Responsável",_xlfn.XLOOKUP(G236,FORM1!$B$22:$B$1100,FORM1!$C$22:$C$1100,"",1))</f>
        <v>Selecionar Responsável</v>
      </c>
      <c r="I236" s="326"/>
      <c r="J236" s="327"/>
      <c r="K236" s="327"/>
      <c r="L236" s="322" t="str">
        <f t="shared" ca="1" si="13"/>
        <v>Atrasado</v>
      </c>
      <c r="M236" s="115" t="str">
        <f t="shared" si="16"/>
        <v>Não Finalizado</v>
      </c>
      <c r="N236" s="116"/>
      <c r="O236" s="117" t="s">
        <v>1188</v>
      </c>
      <c r="P236" s="122">
        <f t="shared" si="14"/>
        <v>1</v>
      </c>
      <c r="Q236" s="123">
        <f t="shared" si="15"/>
        <v>1</v>
      </c>
      <c r="R236" s="120">
        <f>IF(Table26[[#This Row],[Status Medida]]="Finalizado",IF(Table26[[#This Row],[Prioridade2]]=1,1,0),0)</f>
        <v>0</v>
      </c>
    </row>
    <row r="237" spans="1:18" s="121" customFormat="1" ht="150" customHeight="1">
      <c r="A237" s="111"/>
      <c r="B237" s="117">
        <v>5</v>
      </c>
      <c r="C237" s="112" t="s">
        <v>980</v>
      </c>
      <c r="D237" s="113" t="s">
        <v>981</v>
      </c>
      <c r="E237" s="114" t="str">
        <f>FORM2.4!F86</f>
        <v>Selecione a Resposta</v>
      </c>
      <c r="F237" s="323"/>
      <c r="G237" s="324"/>
      <c r="H237" s="325" t="str">
        <f>IF(G237="","Selecionar Responsável",_xlfn.XLOOKUP(G237,FORM1!$B$22:$B$1100,FORM1!$C$22:$C$1100,"",1))</f>
        <v>Selecionar Responsável</v>
      </c>
      <c r="I237" s="326"/>
      <c r="J237" s="327"/>
      <c r="K237" s="327"/>
      <c r="L237" s="322" t="str">
        <f t="shared" ca="1" si="13"/>
        <v>Atrasado</v>
      </c>
      <c r="M237" s="115" t="str">
        <f t="shared" si="16"/>
        <v>Não Finalizado</v>
      </c>
      <c r="N237" s="116"/>
      <c r="O237" s="117" t="s">
        <v>1188</v>
      </c>
      <c r="P237" s="122">
        <f t="shared" si="14"/>
        <v>1</v>
      </c>
      <c r="Q237" s="123">
        <f t="shared" si="15"/>
        <v>1</v>
      </c>
      <c r="R237" s="120">
        <f>IF(Table26[[#This Row],[Status Medida]]="Finalizado",IF(Table26[[#This Row],[Prioridade2]]=1,1,0),0)</f>
        <v>0</v>
      </c>
    </row>
    <row r="238" spans="1:18" s="121" customFormat="1" ht="150" hidden="1" customHeight="1">
      <c r="A238" s="111"/>
      <c r="B238" s="117" t="s">
        <v>1189</v>
      </c>
      <c r="C238" s="112" t="s">
        <v>982</v>
      </c>
      <c r="D238" s="113" t="s">
        <v>983</v>
      </c>
      <c r="E238" s="114" t="str">
        <f>FORM2.4!F87</f>
        <v>Selecione a Resposta</v>
      </c>
      <c r="F238" s="323"/>
      <c r="G238" s="324"/>
      <c r="H238" s="325" t="str">
        <f>IF(G238="","Selecionar Responsável",_xlfn.XLOOKUP(G238,FORM1!$B$22:$B$1100,FORM1!$C$22:$C$1100,"",1))</f>
        <v>Selecionar Responsável</v>
      </c>
      <c r="I238" s="326"/>
      <c r="J238" s="327"/>
      <c r="K238" s="327"/>
      <c r="L238" s="322" t="str">
        <f t="shared" ca="1" si="13"/>
        <v>Atrasado</v>
      </c>
      <c r="M238" s="115" t="str">
        <f t="shared" si="16"/>
        <v>Não Finalizado</v>
      </c>
      <c r="N238" s="116"/>
      <c r="O238" s="117" t="s">
        <v>305</v>
      </c>
      <c r="P238" s="122">
        <f t="shared" si="14"/>
        <v>0</v>
      </c>
      <c r="Q238" s="123">
        <f t="shared" si="15"/>
        <v>1</v>
      </c>
      <c r="R238" s="120">
        <f>IF(Table26[[#This Row],[Status Medida]]="Finalizado",IF(Table26[[#This Row],[Prioridade2]]=1,1,0),0)</f>
        <v>0</v>
      </c>
    </row>
    <row r="239" spans="1:18" s="121" customFormat="1" ht="150" customHeight="1">
      <c r="A239" s="111"/>
      <c r="B239" s="117">
        <v>5</v>
      </c>
      <c r="C239" s="112" t="s">
        <v>984</v>
      </c>
      <c r="D239" s="113" t="s">
        <v>985</v>
      </c>
      <c r="E239" s="114" t="str">
        <f>FORM2.4!F88</f>
        <v>Selecione a Resposta</v>
      </c>
      <c r="F239" s="323"/>
      <c r="G239" s="324"/>
      <c r="H239" s="325" t="str">
        <f>IF(G239="","Selecionar Responsável",_xlfn.XLOOKUP(G239,FORM1!$B$22:$B$1100,FORM1!$C$22:$C$1100,"",1))</f>
        <v>Selecionar Responsável</v>
      </c>
      <c r="I239" s="326"/>
      <c r="J239" s="327"/>
      <c r="K239" s="327"/>
      <c r="L239" s="322" t="str">
        <f t="shared" ca="1" si="13"/>
        <v>Atrasado</v>
      </c>
      <c r="M239" s="115" t="str">
        <f t="shared" si="16"/>
        <v>Não Finalizado</v>
      </c>
      <c r="N239" s="116"/>
      <c r="O239" s="117" t="s">
        <v>1188</v>
      </c>
      <c r="P239" s="122">
        <f t="shared" si="14"/>
        <v>1</v>
      </c>
      <c r="Q239" s="123">
        <f t="shared" si="15"/>
        <v>1</v>
      </c>
      <c r="R239" s="120">
        <f>IF(Table26[[#This Row],[Status Medida]]="Finalizado",IF(Table26[[#This Row],[Prioridade2]]=1,1,0),0)</f>
        <v>0</v>
      </c>
    </row>
    <row r="240" spans="1:18" s="121" customFormat="1" ht="150" customHeight="1">
      <c r="A240" s="111"/>
      <c r="B240" s="117">
        <v>5</v>
      </c>
      <c r="C240" s="112" t="s">
        <v>986</v>
      </c>
      <c r="D240" s="113" t="s">
        <v>987</v>
      </c>
      <c r="E240" s="114" t="str">
        <f>FORM2.4!F89</f>
        <v>Selecione a Resposta</v>
      </c>
      <c r="F240" s="323"/>
      <c r="G240" s="324"/>
      <c r="H240" s="325" t="str">
        <f>IF(G240="","Selecionar Responsável",_xlfn.XLOOKUP(G240,FORM1!$B$22:$B$1100,FORM1!$C$22:$C$1100,"",1))</f>
        <v>Selecionar Responsável</v>
      </c>
      <c r="I240" s="326"/>
      <c r="J240" s="327"/>
      <c r="K240" s="327"/>
      <c r="L240" s="322" t="str">
        <f t="shared" ca="1" si="13"/>
        <v>Atrasado</v>
      </c>
      <c r="M240" s="115" t="str">
        <f t="shared" si="16"/>
        <v>Não Finalizado</v>
      </c>
      <c r="N240" s="116"/>
      <c r="O240" s="117" t="s">
        <v>1188</v>
      </c>
      <c r="P240" s="122">
        <f t="shared" si="14"/>
        <v>1</v>
      </c>
      <c r="Q240" s="123">
        <f t="shared" si="15"/>
        <v>1</v>
      </c>
      <c r="R240" s="120">
        <f>IF(Table26[[#This Row],[Status Medida]]="Finalizado",IF(Table26[[#This Row],[Prioridade2]]=1,1,0),0)</f>
        <v>0</v>
      </c>
    </row>
    <row r="241" spans="1:18" s="121" customFormat="1" ht="150" hidden="1" customHeight="1">
      <c r="A241" s="111"/>
      <c r="B241" s="117" t="s">
        <v>1189</v>
      </c>
      <c r="C241" s="112" t="s">
        <v>988</v>
      </c>
      <c r="D241" s="113" t="s">
        <v>989</v>
      </c>
      <c r="E241" s="114" t="str">
        <f>FORM2.4!F90</f>
        <v>Selecione a Resposta</v>
      </c>
      <c r="F241" s="323"/>
      <c r="G241" s="324"/>
      <c r="H241" s="325" t="str">
        <f>IF(G241="","Selecionar Responsável",_xlfn.XLOOKUP(G241,FORM1!$B$22:$B$1100,FORM1!$C$22:$C$1100,"",1))</f>
        <v>Selecionar Responsável</v>
      </c>
      <c r="I241" s="326"/>
      <c r="J241" s="327"/>
      <c r="K241" s="327"/>
      <c r="L241" s="322" t="str">
        <f t="shared" ca="1" si="13"/>
        <v>Atrasado</v>
      </c>
      <c r="M241" s="115" t="str">
        <f t="shared" si="16"/>
        <v>Não Finalizado</v>
      </c>
      <c r="N241" s="116"/>
      <c r="O241" s="117" t="s">
        <v>305</v>
      </c>
      <c r="P241" s="122">
        <f t="shared" si="14"/>
        <v>0</v>
      </c>
      <c r="Q241" s="123">
        <f t="shared" si="15"/>
        <v>1</v>
      </c>
      <c r="R241" s="120">
        <f>IF(Table26[[#This Row],[Status Medida]]="Finalizado",IF(Table26[[#This Row],[Prioridade2]]=1,1,0),0)</f>
        <v>0</v>
      </c>
    </row>
    <row r="242" spans="1:18" s="121" customFormat="1" ht="150" customHeight="1">
      <c r="A242" s="111"/>
      <c r="B242" s="117">
        <v>5</v>
      </c>
      <c r="C242" s="112" t="s">
        <v>990</v>
      </c>
      <c r="D242" s="113" t="s">
        <v>991</v>
      </c>
      <c r="E242" s="114" t="str">
        <f>FORM2.4!F91</f>
        <v>Selecione a Resposta</v>
      </c>
      <c r="F242" s="323"/>
      <c r="G242" s="324"/>
      <c r="H242" s="325" t="str">
        <f>IF(G242="","Selecionar Responsável",_xlfn.XLOOKUP(G242,FORM1!$B$22:$B$1100,FORM1!$C$22:$C$1100,"",1))</f>
        <v>Selecionar Responsável</v>
      </c>
      <c r="I242" s="326"/>
      <c r="J242" s="327"/>
      <c r="K242" s="327"/>
      <c r="L242" s="322" t="str">
        <f t="shared" ca="1" si="13"/>
        <v>Atrasado</v>
      </c>
      <c r="M242" s="115" t="str">
        <f t="shared" si="16"/>
        <v>Não Finalizado</v>
      </c>
      <c r="N242" s="116"/>
      <c r="O242" s="117" t="s">
        <v>1188</v>
      </c>
      <c r="P242" s="122">
        <f t="shared" si="14"/>
        <v>1</v>
      </c>
      <c r="Q242" s="123">
        <f t="shared" si="15"/>
        <v>1</v>
      </c>
      <c r="R242" s="120">
        <f>IF(Table26[[#This Row],[Status Medida]]="Finalizado",IF(Table26[[#This Row],[Prioridade2]]=1,1,0),0)</f>
        <v>0</v>
      </c>
    </row>
    <row r="243" spans="1:18" s="121" customFormat="1" ht="150" hidden="1" customHeight="1">
      <c r="A243" s="111"/>
      <c r="B243" s="117" t="s">
        <v>1189</v>
      </c>
      <c r="C243" s="112" t="s">
        <v>992</v>
      </c>
      <c r="D243" s="113" t="s">
        <v>993</v>
      </c>
      <c r="E243" s="114" t="str">
        <f>FORM2.4!F92</f>
        <v>Selecione a Resposta</v>
      </c>
      <c r="F243" s="323"/>
      <c r="G243" s="324"/>
      <c r="H243" s="325" t="str">
        <f>IF(G243="","Selecionar Responsável",_xlfn.XLOOKUP(G243,FORM1!$B$22:$B$1100,FORM1!$C$22:$C$1100,"",1))</f>
        <v>Selecionar Responsável</v>
      </c>
      <c r="I243" s="326"/>
      <c r="J243" s="327"/>
      <c r="K243" s="327"/>
      <c r="L243" s="322" t="str">
        <f t="shared" ca="1" si="13"/>
        <v>Atrasado</v>
      </c>
      <c r="M243" s="115" t="str">
        <f t="shared" si="16"/>
        <v>Não Finalizado</v>
      </c>
      <c r="N243" s="116"/>
      <c r="O243" s="117" t="s">
        <v>305</v>
      </c>
      <c r="P243" s="122">
        <f t="shared" si="14"/>
        <v>0</v>
      </c>
      <c r="Q243" s="123">
        <f t="shared" si="15"/>
        <v>1</v>
      </c>
      <c r="R243" s="120">
        <f>IF(Table26[[#This Row],[Status Medida]]="Finalizado",IF(Table26[[#This Row],[Prioridade2]]=1,1,0),0)</f>
        <v>0</v>
      </c>
    </row>
    <row r="244" spans="1:18" s="121" customFormat="1" ht="150" hidden="1" customHeight="1">
      <c r="A244" s="111"/>
      <c r="B244" s="117" t="s">
        <v>1189</v>
      </c>
      <c r="C244" s="112" t="s">
        <v>994</v>
      </c>
      <c r="D244" s="113" t="s">
        <v>995</v>
      </c>
      <c r="E244" s="114" t="str">
        <f>FORM2.4!F93</f>
        <v>Selecione a Resposta</v>
      </c>
      <c r="F244" s="323"/>
      <c r="G244" s="324"/>
      <c r="H244" s="325" t="str">
        <f>IF(G244="","Selecionar Responsável",_xlfn.XLOOKUP(G244,FORM1!$B$22:$B$1100,FORM1!$C$22:$C$1100,"",1))</f>
        <v>Selecionar Responsável</v>
      </c>
      <c r="I244" s="326"/>
      <c r="J244" s="327"/>
      <c r="K244" s="327"/>
      <c r="L244" s="322" t="str">
        <f t="shared" ca="1" si="13"/>
        <v>Atrasado</v>
      </c>
      <c r="M244" s="115" t="str">
        <f t="shared" si="16"/>
        <v>Não Finalizado</v>
      </c>
      <c r="N244" s="116"/>
      <c r="O244" s="117" t="s">
        <v>305</v>
      </c>
      <c r="P244" s="122">
        <f t="shared" si="14"/>
        <v>0</v>
      </c>
      <c r="Q244" s="123">
        <f t="shared" si="15"/>
        <v>1</v>
      </c>
      <c r="R244" s="120">
        <f>IF(Table26[[#This Row],[Status Medida]]="Finalizado",IF(Table26[[#This Row],[Prioridade2]]=1,1,0),0)</f>
        <v>0</v>
      </c>
    </row>
    <row r="245" spans="1:18" s="121" customFormat="1" ht="150" customHeight="1">
      <c r="A245" s="111"/>
      <c r="B245" s="321">
        <v>2</v>
      </c>
      <c r="C245" s="112" t="s">
        <v>997</v>
      </c>
      <c r="D245" s="113" t="s">
        <v>998</v>
      </c>
      <c r="E245" s="114" t="str">
        <f>FORM2.4!F95</f>
        <v>Selecione a Resposta</v>
      </c>
      <c r="F245" s="323"/>
      <c r="G245" s="324"/>
      <c r="H245" s="325" t="str">
        <f>IF(G245="","Selecionar Responsável",_xlfn.XLOOKUP(G245,FORM1!$B$22:$B$1100,FORM1!$C$22:$C$1100,"",1))</f>
        <v>Selecionar Responsável</v>
      </c>
      <c r="I245" s="326"/>
      <c r="J245" s="327"/>
      <c r="K245" s="327"/>
      <c r="L245" s="322" t="str">
        <f t="shared" ca="1" si="13"/>
        <v>Atrasado</v>
      </c>
      <c r="M245" s="115" t="str">
        <f t="shared" si="16"/>
        <v>Não Finalizado</v>
      </c>
      <c r="N245" s="116"/>
      <c r="O245" s="117" t="s">
        <v>1188</v>
      </c>
      <c r="P245" s="122">
        <f t="shared" si="14"/>
        <v>1</v>
      </c>
      <c r="Q245" s="123">
        <f t="shared" si="15"/>
        <v>1</v>
      </c>
      <c r="R245" s="120">
        <f>IF(Table26[[#This Row],[Status Medida]]="Finalizado",IF(Table26[[#This Row],[Prioridade2]]=1,1,0),0)</f>
        <v>0</v>
      </c>
    </row>
    <row r="246" spans="1:18" s="121" customFormat="1" ht="150" hidden="1" customHeight="1">
      <c r="A246" s="111"/>
      <c r="B246" s="117" t="s">
        <v>1189</v>
      </c>
      <c r="C246" s="112" t="s">
        <v>999</v>
      </c>
      <c r="D246" s="113" t="s">
        <v>1000</v>
      </c>
      <c r="E246" s="114" t="str">
        <f>FORM2.4!F96</f>
        <v>Selecione a Resposta</v>
      </c>
      <c r="F246" s="323"/>
      <c r="G246" s="324"/>
      <c r="H246" s="325" t="str">
        <f>IF(G246="","Selecionar Responsável",_xlfn.XLOOKUP(G246,FORM1!$B$22:$B$1100,FORM1!$C$22:$C$1100,"",1))</f>
        <v>Selecionar Responsável</v>
      </c>
      <c r="I246" s="326"/>
      <c r="J246" s="327"/>
      <c r="K246" s="327"/>
      <c r="L246" s="322" t="str">
        <f t="shared" ca="1" si="13"/>
        <v>Atrasado</v>
      </c>
      <c r="M246" s="115" t="str">
        <f t="shared" si="16"/>
        <v>Não Finalizado</v>
      </c>
      <c r="N246" s="116"/>
      <c r="O246" s="117" t="s">
        <v>305</v>
      </c>
      <c r="P246" s="122">
        <f t="shared" si="14"/>
        <v>0</v>
      </c>
      <c r="Q246" s="123">
        <f t="shared" si="15"/>
        <v>1</v>
      </c>
      <c r="R246" s="120">
        <f>IF(Table26[[#This Row],[Status Medida]]="Finalizado",IF(Table26[[#This Row],[Prioridade2]]=1,1,0),0)</f>
        <v>0</v>
      </c>
    </row>
    <row r="247" spans="1:18" s="121" customFormat="1" ht="150" customHeight="1">
      <c r="A247" s="111"/>
      <c r="B247" s="117">
        <v>3</v>
      </c>
      <c r="C247" s="112" t="s">
        <v>1001</v>
      </c>
      <c r="D247" s="113" t="s">
        <v>1002</v>
      </c>
      <c r="E247" s="114" t="str">
        <f>FORM2.4!F97</f>
        <v>Selecione a Resposta</v>
      </c>
      <c r="F247" s="323"/>
      <c r="G247" s="324"/>
      <c r="H247" s="325" t="str">
        <f>IF(G247="","Selecionar Responsável",_xlfn.XLOOKUP(G247,FORM1!$B$22:$B$1100,FORM1!$C$22:$C$1100,"",1))</f>
        <v>Selecionar Responsável</v>
      </c>
      <c r="I247" s="326"/>
      <c r="J247" s="327"/>
      <c r="K247" s="327"/>
      <c r="L247" s="322" t="str">
        <f t="shared" ca="1" si="13"/>
        <v>Atrasado</v>
      </c>
      <c r="M247" s="115" t="str">
        <f t="shared" si="16"/>
        <v>Não Finalizado</v>
      </c>
      <c r="N247" s="116"/>
      <c r="O247" s="117" t="s">
        <v>1188</v>
      </c>
      <c r="P247" s="122">
        <f t="shared" si="14"/>
        <v>1</v>
      </c>
      <c r="Q247" s="123">
        <f t="shared" si="15"/>
        <v>1</v>
      </c>
      <c r="R247" s="120">
        <f>IF(Table26[[#This Row],[Status Medida]]="Finalizado",IF(Table26[[#This Row],[Prioridade2]]=1,1,0),0)</f>
        <v>0</v>
      </c>
    </row>
    <row r="248" spans="1:18" s="121" customFormat="1" ht="150" hidden="1" customHeight="1">
      <c r="A248" s="111"/>
      <c r="B248" s="117" t="s">
        <v>1189</v>
      </c>
      <c r="C248" s="112" t="s">
        <v>1003</v>
      </c>
      <c r="D248" s="113" t="s">
        <v>1004</v>
      </c>
      <c r="E248" s="114" t="str">
        <f>FORM2.4!F98</f>
        <v>Selecione a Resposta</v>
      </c>
      <c r="F248" s="323"/>
      <c r="G248" s="324"/>
      <c r="H248" s="325" t="str">
        <f>IF(G248="","Selecionar Responsável",_xlfn.XLOOKUP(G248,FORM1!$B$22:$B$1100,FORM1!$C$22:$C$1100,"",1))</f>
        <v>Selecionar Responsável</v>
      </c>
      <c r="I248" s="326"/>
      <c r="J248" s="327"/>
      <c r="K248" s="327"/>
      <c r="L248" s="322" t="str">
        <f t="shared" ca="1" si="13"/>
        <v>Atrasado</v>
      </c>
      <c r="M248" s="115" t="str">
        <f t="shared" si="16"/>
        <v>Não Finalizado</v>
      </c>
      <c r="N248" s="116"/>
      <c r="O248" s="117" t="s">
        <v>305</v>
      </c>
      <c r="P248" s="122">
        <f t="shared" si="14"/>
        <v>0</v>
      </c>
      <c r="Q248" s="123">
        <f t="shared" si="15"/>
        <v>1</v>
      </c>
      <c r="R248" s="120">
        <f>IF(Table26[[#This Row],[Status Medida]]="Finalizado",IF(Table26[[#This Row],[Prioridade2]]=1,1,0),0)</f>
        <v>0</v>
      </c>
    </row>
    <row r="249" spans="1:18" s="121" customFormat="1" ht="150" customHeight="1">
      <c r="A249" s="111"/>
      <c r="B249" s="321">
        <v>2</v>
      </c>
      <c r="C249" s="112" t="s">
        <v>1005</v>
      </c>
      <c r="D249" s="113" t="s">
        <v>1006</v>
      </c>
      <c r="E249" s="114" t="str">
        <f>FORM2.4!F99</f>
        <v>Selecione a Resposta</v>
      </c>
      <c r="F249" s="323"/>
      <c r="G249" s="324"/>
      <c r="H249" s="325" t="str">
        <f>IF(G249="","Selecionar Responsável",_xlfn.XLOOKUP(G249,FORM1!$B$22:$B$1100,FORM1!$C$22:$C$1100,"",1))</f>
        <v>Selecionar Responsável</v>
      </c>
      <c r="I249" s="326"/>
      <c r="J249" s="327"/>
      <c r="K249" s="327"/>
      <c r="L249" s="322" t="str">
        <f t="shared" ca="1" si="13"/>
        <v>Atrasado</v>
      </c>
      <c r="M249" s="115" t="str">
        <f t="shared" si="16"/>
        <v>Não Finalizado</v>
      </c>
      <c r="N249" s="116"/>
      <c r="O249" s="117" t="s">
        <v>1188</v>
      </c>
      <c r="P249" s="122">
        <f t="shared" si="14"/>
        <v>1</v>
      </c>
      <c r="Q249" s="123">
        <f t="shared" si="15"/>
        <v>1</v>
      </c>
      <c r="R249" s="120">
        <f>IF(Table26[[#This Row],[Status Medida]]="Finalizado",IF(Table26[[#This Row],[Prioridade2]]=1,1,0),0)</f>
        <v>0</v>
      </c>
    </row>
    <row r="250" spans="1:18" s="121" customFormat="1" ht="150" hidden="1" customHeight="1">
      <c r="A250" s="111"/>
      <c r="B250" s="117" t="s">
        <v>1189</v>
      </c>
      <c r="C250" s="112" t="s">
        <v>1007</v>
      </c>
      <c r="D250" s="113" t="s">
        <v>1008</v>
      </c>
      <c r="E250" s="114" t="str">
        <f>FORM2.4!F100</f>
        <v>Selecione a Resposta</v>
      </c>
      <c r="F250" s="323"/>
      <c r="G250" s="324"/>
      <c r="H250" s="325" t="str">
        <f>IF(G250="","Selecionar Responsável",_xlfn.XLOOKUP(G250,FORM1!$B$22:$B$1100,FORM1!$C$22:$C$1100,"",1))</f>
        <v>Selecionar Responsável</v>
      </c>
      <c r="I250" s="326"/>
      <c r="J250" s="327"/>
      <c r="K250" s="327"/>
      <c r="L250" s="322" t="str">
        <f t="shared" ca="1" si="13"/>
        <v>Atrasado</v>
      </c>
      <c r="M250" s="115" t="str">
        <f t="shared" si="16"/>
        <v>Não Finalizado</v>
      </c>
      <c r="N250" s="116"/>
      <c r="O250" s="117" t="s">
        <v>305</v>
      </c>
      <c r="P250" s="122">
        <f t="shared" si="14"/>
        <v>0</v>
      </c>
      <c r="Q250" s="123">
        <f t="shared" si="15"/>
        <v>1</v>
      </c>
      <c r="R250" s="120">
        <f>IF(Table26[[#This Row],[Status Medida]]="Finalizado",IF(Table26[[#This Row],[Prioridade2]]=1,1,0),0)</f>
        <v>0</v>
      </c>
    </row>
    <row r="251" spans="1:18" s="121" customFormat="1" ht="150" hidden="1" customHeight="1">
      <c r="A251" s="111"/>
      <c r="B251" s="117" t="s">
        <v>1189</v>
      </c>
      <c r="C251" s="112" t="s">
        <v>1009</v>
      </c>
      <c r="D251" s="113" t="s">
        <v>1010</v>
      </c>
      <c r="E251" s="114" t="str">
        <f>FORM2.4!F101</f>
        <v>Selecione a Resposta</v>
      </c>
      <c r="F251" s="323"/>
      <c r="G251" s="324"/>
      <c r="H251" s="325" t="str">
        <f>IF(G251="","Selecionar Responsável",_xlfn.XLOOKUP(G251,FORM1!$B$22:$B$1100,FORM1!$C$22:$C$1100,"",1))</f>
        <v>Selecionar Responsável</v>
      </c>
      <c r="I251" s="326"/>
      <c r="J251" s="327"/>
      <c r="K251" s="327"/>
      <c r="L251" s="322" t="str">
        <f t="shared" ca="1" si="13"/>
        <v>Atrasado</v>
      </c>
      <c r="M251" s="115" t="str">
        <f t="shared" si="16"/>
        <v>Não Finalizado</v>
      </c>
      <c r="N251" s="116"/>
      <c r="O251" s="117" t="s">
        <v>305</v>
      </c>
      <c r="P251" s="122">
        <f t="shared" si="14"/>
        <v>0</v>
      </c>
      <c r="Q251" s="123">
        <f t="shared" si="15"/>
        <v>1</v>
      </c>
      <c r="R251" s="120">
        <f>IF(Table26[[#This Row],[Status Medida]]="Finalizado",IF(Table26[[#This Row],[Prioridade2]]=1,1,0),0)</f>
        <v>0</v>
      </c>
    </row>
    <row r="252" spans="1:18" s="121" customFormat="1" ht="150" hidden="1" customHeight="1">
      <c r="A252" s="111"/>
      <c r="B252" s="117" t="s">
        <v>1189</v>
      </c>
      <c r="C252" s="112" t="s">
        <v>1011</v>
      </c>
      <c r="D252" s="113" t="s">
        <v>1012</v>
      </c>
      <c r="E252" s="114" t="str">
        <f>FORM2.4!F102</f>
        <v>Selecione a Resposta</v>
      </c>
      <c r="F252" s="323"/>
      <c r="G252" s="324"/>
      <c r="H252" s="325" t="str">
        <f>IF(G252="","Selecionar Responsável",_xlfn.XLOOKUP(G252,FORM1!$B$22:$B$1100,FORM1!$C$22:$C$1100,"",1))</f>
        <v>Selecionar Responsável</v>
      </c>
      <c r="I252" s="326"/>
      <c r="J252" s="327"/>
      <c r="K252" s="327"/>
      <c r="L252" s="322" t="str">
        <f t="shared" ca="1" si="13"/>
        <v>Atrasado</v>
      </c>
      <c r="M252" s="115" t="str">
        <f t="shared" si="16"/>
        <v>Não Finalizado</v>
      </c>
      <c r="N252" s="116"/>
      <c r="O252" s="117" t="s">
        <v>305</v>
      </c>
      <c r="P252" s="122">
        <f t="shared" si="14"/>
        <v>0</v>
      </c>
      <c r="Q252" s="123">
        <f t="shared" si="15"/>
        <v>1</v>
      </c>
      <c r="R252" s="120">
        <f>IF(Table26[[#This Row],[Status Medida]]="Finalizado",IF(Table26[[#This Row],[Prioridade2]]=1,1,0),0)</f>
        <v>0</v>
      </c>
    </row>
    <row r="253" spans="1:18" s="121" customFormat="1" ht="150" customHeight="1">
      <c r="A253" s="111"/>
      <c r="B253" s="117">
        <v>5</v>
      </c>
      <c r="C253" s="112" t="s">
        <v>1013</v>
      </c>
      <c r="D253" s="113" t="s">
        <v>1014</v>
      </c>
      <c r="E253" s="114" t="str">
        <f>FORM2.4!F103</f>
        <v>Selecione a Resposta</v>
      </c>
      <c r="F253" s="323"/>
      <c r="G253" s="324"/>
      <c r="H253" s="325" t="str">
        <f>IF(G253="","Selecionar Responsável",_xlfn.XLOOKUP(G253,FORM1!$B$22:$B$1100,FORM1!$C$22:$C$1100,"",1))</f>
        <v>Selecionar Responsável</v>
      </c>
      <c r="I253" s="326"/>
      <c r="J253" s="327"/>
      <c r="K253" s="327"/>
      <c r="L253" s="322" t="str">
        <f t="shared" ca="1" si="13"/>
        <v>Atrasado</v>
      </c>
      <c r="M253" s="115" t="str">
        <f t="shared" si="16"/>
        <v>Não Finalizado</v>
      </c>
      <c r="N253" s="116"/>
      <c r="O253" s="117" t="s">
        <v>1188</v>
      </c>
      <c r="P253" s="122">
        <f t="shared" si="14"/>
        <v>1</v>
      </c>
      <c r="Q253" s="123">
        <f t="shared" si="15"/>
        <v>1</v>
      </c>
      <c r="R253" s="120">
        <f>IF(Table26[[#This Row],[Status Medida]]="Finalizado",IF(Table26[[#This Row],[Prioridade2]]=1,1,0),0)</f>
        <v>0</v>
      </c>
    </row>
    <row r="254" spans="1:18" s="121" customFormat="1" ht="150" hidden="1" customHeight="1">
      <c r="A254" s="111"/>
      <c r="B254" s="117" t="s">
        <v>1189</v>
      </c>
      <c r="C254" s="112" t="s">
        <v>1015</v>
      </c>
      <c r="D254" s="113" t="s">
        <v>1016</v>
      </c>
      <c r="E254" s="114" t="str">
        <f>FORM2.4!F104</f>
        <v>Selecione a Resposta</v>
      </c>
      <c r="F254" s="323"/>
      <c r="G254" s="324"/>
      <c r="H254" s="325" t="str">
        <f>IF(G254="","Selecionar Responsável",_xlfn.XLOOKUP(G254,FORM1!$B$22:$B$1100,FORM1!$C$22:$C$1100,"",1))</f>
        <v>Selecionar Responsável</v>
      </c>
      <c r="I254" s="326"/>
      <c r="J254" s="327"/>
      <c r="K254" s="327"/>
      <c r="L254" s="322" t="str">
        <f t="shared" ca="1" si="13"/>
        <v>Atrasado</v>
      </c>
      <c r="M254" s="115" t="str">
        <f t="shared" si="16"/>
        <v>Não Finalizado</v>
      </c>
      <c r="N254" s="116"/>
      <c r="O254" s="117" t="s">
        <v>305</v>
      </c>
      <c r="P254" s="122">
        <f t="shared" si="14"/>
        <v>0</v>
      </c>
      <c r="Q254" s="123">
        <f t="shared" si="15"/>
        <v>1</v>
      </c>
      <c r="R254" s="120">
        <f>IF(Table26[[#This Row],[Status Medida]]="Finalizado",IF(Table26[[#This Row],[Prioridade2]]=1,1,0),0)</f>
        <v>0</v>
      </c>
    </row>
    <row r="255" spans="1:18" s="121" customFormat="1" ht="150" hidden="1" customHeight="1">
      <c r="A255" s="111"/>
      <c r="B255" s="117" t="s">
        <v>1189</v>
      </c>
      <c r="C255" s="112" t="s">
        <v>1017</v>
      </c>
      <c r="D255" s="113" t="s">
        <v>1019</v>
      </c>
      <c r="E255" s="114" t="str">
        <f>FORM2.4!F105</f>
        <v>Selecione a Resposta</v>
      </c>
      <c r="F255" s="323"/>
      <c r="G255" s="324"/>
      <c r="H255" s="325" t="str">
        <f>IF(G255="","Selecionar Responsável",_xlfn.XLOOKUP(G255,FORM1!$B$22:$B$1100,FORM1!$C$22:$C$1100,"",1))</f>
        <v>Selecionar Responsável</v>
      </c>
      <c r="I255" s="326"/>
      <c r="J255" s="327"/>
      <c r="K255" s="327"/>
      <c r="L255" s="322" t="str">
        <f t="shared" ca="1" si="13"/>
        <v>Atrasado</v>
      </c>
      <c r="M255" s="115" t="str">
        <f t="shared" si="16"/>
        <v>Não Finalizado</v>
      </c>
      <c r="N255" s="116"/>
      <c r="O255" s="117" t="s">
        <v>305</v>
      </c>
      <c r="P255" s="122">
        <f t="shared" si="14"/>
        <v>0</v>
      </c>
      <c r="Q255" s="123">
        <f t="shared" si="15"/>
        <v>1</v>
      </c>
      <c r="R255" s="120">
        <f>IF(Table26[[#This Row],[Status Medida]]="Finalizado",IF(Table26[[#This Row],[Prioridade2]]=1,1,0),0)</f>
        <v>0</v>
      </c>
    </row>
    <row r="256" spans="1:18" s="121" customFormat="1" ht="150" customHeight="1">
      <c r="A256" s="111"/>
      <c r="B256" s="117">
        <v>5</v>
      </c>
      <c r="C256" s="112" t="s">
        <v>1020</v>
      </c>
      <c r="D256" s="113" t="s">
        <v>1021</v>
      </c>
      <c r="E256" s="114" t="str">
        <f>FORM2.4!F106</f>
        <v>Selecione a Resposta</v>
      </c>
      <c r="F256" s="323"/>
      <c r="G256" s="324"/>
      <c r="H256" s="325" t="str">
        <f>IF(G256="","Selecionar Responsável",_xlfn.XLOOKUP(G256,FORM1!$B$22:$B$1100,FORM1!$C$22:$C$1100,"",1))</f>
        <v>Selecionar Responsável</v>
      </c>
      <c r="I256" s="326"/>
      <c r="J256" s="327"/>
      <c r="K256" s="327"/>
      <c r="L256" s="322" t="str">
        <f t="shared" ca="1" si="13"/>
        <v>Atrasado</v>
      </c>
      <c r="M256" s="115" t="str">
        <f t="shared" si="16"/>
        <v>Não Finalizado</v>
      </c>
      <c r="N256" s="116"/>
      <c r="O256" s="117" t="s">
        <v>1188</v>
      </c>
      <c r="P256" s="122">
        <f t="shared" si="14"/>
        <v>1</v>
      </c>
      <c r="Q256" s="123">
        <f t="shared" si="15"/>
        <v>1</v>
      </c>
      <c r="R256" s="120">
        <f>IF(Table26[[#This Row],[Status Medida]]="Finalizado",IF(Table26[[#This Row],[Prioridade2]]=1,1,0),0)</f>
        <v>0</v>
      </c>
    </row>
    <row r="257" spans="1:18" s="121" customFormat="1" ht="150" customHeight="1">
      <c r="A257" s="111"/>
      <c r="B257" s="117">
        <v>5</v>
      </c>
      <c r="C257" s="112" t="s">
        <v>1023</v>
      </c>
      <c r="D257" s="113" t="s">
        <v>1024</v>
      </c>
      <c r="E257" s="114" t="str">
        <f>FORM2.4!F108</f>
        <v>Selecione a Resposta</v>
      </c>
      <c r="F257" s="323"/>
      <c r="G257" s="324"/>
      <c r="H257" s="325" t="str">
        <f>IF(G257="","Selecionar Responsável",_xlfn.XLOOKUP(G257,FORM1!$B$22:$B$1100,FORM1!$C$22:$C$1100,"",1))</f>
        <v>Selecionar Responsável</v>
      </c>
      <c r="I257" s="326"/>
      <c r="J257" s="327"/>
      <c r="K257" s="327"/>
      <c r="L257" s="322" t="str">
        <f t="shared" ca="1" si="13"/>
        <v>Atrasado</v>
      </c>
      <c r="M257" s="115" t="str">
        <f t="shared" si="16"/>
        <v>Não Finalizado</v>
      </c>
      <c r="N257" s="116"/>
      <c r="O257" s="117" t="s">
        <v>1188</v>
      </c>
      <c r="P257" s="122">
        <f t="shared" si="14"/>
        <v>1</v>
      </c>
      <c r="Q257" s="123">
        <f t="shared" si="15"/>
        <v>1</v>
      </c>
      <c r="R257" s="120">
        <f>IF(Table26[[#This Row],[Status Medida]]="Finalizado",IF(Table26[[#This Row],[Prioridade2]]=1,1,0),0)</f>
        <v>0</v>
      </c>
    </row>
    <row r="258" spans="1:18" s="121" customFormat="1" ht="150" customHeight="1">
      <c r="A258" s="111"/>
      <c r="B258" s="117">
        <v>5</v>
      </c>
      <c r="C258" s="112" t="s">
        <v>1025</v>
      </c>
      <c r="D258" s="113" t="s">
        <v>1026</v>
      </c>
      <c r="E258" s="114" t="str">
        <f>FORM2.4!F109</f>
        <v>Selecione a Resposta</v>
      </c>
      <c r="F258" s="323"/>
      <c r="G258" s="324"/>
      <c r="H258" s="325" t="str">
        <f>IF(G258="","Selecionar Responsável",_xlfn.XLOOKUP(G258,FORM1!$B$22:$B$1100,FORM1!$C$22:$C$1100,"",1))</f>
        <v>Selecionar Responsável</v>
      </c>
      <c r="I258" s="326"/>
      <c r="J258" s="327"/>
      <c r="K258" s="327"/>
      <c r="L258" s="322" t="str">
        <f t="shared" ca="1" si="13"/>
        <v>Atrasado</v>
      </c>
      <c r="M258" s="115" t="str">
        <f t="shared" si="16"/>
        <v>Não Finalizado</v>
      </c>
      <c r="N258" s="116"/>
      <c r="O258" s="117" t="s">
        <v>1188</v>
      </c>
      <c r="P258" s="122">
        <f t="shared" si="14"/>
        <v>1</v>
      </c>
      <c r="Q258" s="123">
        <f t="shared" si="15"/>
        <v>1</v>
      </c>
      <c r="R258" s="120">
        <f>IF(Table26[[#This Row],[Status Medida]]="Finalizado",IF(Table26[[#This Row],[Prioridade2]]=1,1,0),0)</f>
        <v>0</v>
      </c>
    </row>
    <row r="259" spans="1:18" s="121" customFormat="1" ht="150" customHeight="1">
      <c r="A259" s="111"/>
      <c r="B259" s="321">
        <v>2</v>
      </c>
      <c r="C259" s="112" t="s">
        <v>1027</v>
      </c>
      <c r="D259" s="113" t="s">
        <v>1028</v>
      </c>
      <c r="E259" s="114" t="str">
        <f>FORM2.4!F110</f>
        <v>Selecione a Resposta</v>
      </c>
      <c r="F259" s="323"/>
      <c r="G259" s="324"/>
      <c r="H259" s="325" t="str">
        <f>IF(G259="","Selecionar Responsável",_xlfn.XLOOKUP(G259,FORM1!$B$22:$B$1100,FORM1!$C$22:$C$1100,"",1))</f>
        <v>Selecionar Responsável</v>
      </c>
      <c r="I259" s="326"/>
      <c r="J259" s="327"/>
      <c r="K259" s="327"/>
      <c r="L259" s="322" t="str">
        <f t="shared" ca="1" si="13"/>
        <v>Atrasado</v>
      </c>
      <c r="M259" s="115" t="str">
        <f t="shared" si="16"/>
        <v>Não Finalizado</v>
      </c>
      <c r="N259" s="116"/>
      <c r="O259" s="117" t="s">
        <v>1188</v>
      </c>
      <c r="P259" s="122">
        <f t="shared" si="14"/>
        <v>1</v>
      </c>
      <c r="Q259" s="123">
        <f t="shared" si="15"/>
        <v>1</v>
      </c>
      <c r="R259" s="120">
        <f>IF(Table26[[#This Row],[Status Medida]]="Finalizado",IF(Table26[[#This Row],[Prioridade2]]=1,1,0),0)</f>
        <v>0</v>
      </c>
    </row>
    <row r="260" spans="1:18" s="121" customFormat="1" ht="150" customHeight="1">
      <c r="A260" s="111"/>
      <c r="B260" s="321">
        <v>2</v>
      </c>
      <c r="C260" s="112" t="s">
        <v>1029</v>
      </c>
      <c r="D260" s="113" t="s">
        <v>1030</v>
      </c>
      <c r="E260" s="114" t="str">
        <f>FORM2.4!F111</f>
        <v>Selecione a Resposta</v>
      </c>
      <c r="F260" s="323"/>
      <c r="G260" s="324"/>
      <c r="H260" s="325" t="str">
        <f>IF(G260="","Selecionar Responsável",_xlfn.XLOOKUP(G260,FORM1!$B$22:$B$1100,FORM1!$C$22:$C$1100,"",1))</f>
        <v>Selecionar Responsável</v>
      </c>
      <c r="I260" s="326"/>
      <c r="J260" s="327"/>
      <c r="K260" s="327"/>
      <c r="L260" s="322" t="str">
        <f t="shared" ca="1" si="13"/>
        <v>Atrasado</v>
      </c>
      <c r="M260" s="115" t="str">
        <f t="shared" si="16"/>
        <v>Não Finalizado</v>
      </c>
      <c r="N260" s="116"/>
      <c r="O260" s="117" t="s">
        <v>1188</v>
      </c>
      <c r="P260" s="122">
        <f t="shared" si="14"/>
        <v>1</v>
      </c>
      <c r="Q260" s="123">
        <f t="shared" si="15"/>
        <v>1</v>
      </c>
      <c r="R260" s="120">
        <f>IF(Table26[[#This Row],[Status Medida]]="Finalizado",IF(Table26[[#This Row],[Prioridade2]]=1,1,0),0)</f>
        <v>0</v>
      </c>
    </row>
    <row r="261" spans="1:18" s="121" customFormat="1" ht="150" customHeight="1">
      <c r="A261" s="111"/>
      <c r="B261" s="117">
        <v>4</v>
      </c>
      <c r="C261" s="112" t="s">
        <v>1031</v>
      </c>
      <c r="D261" s="113" t="s">
        <v>1032</v>
      </c>
      <c r="E261" s="114" t="str">
        <f>FORM2.4!F112</f>
        <v>Selecione a Resposta</v>
      </c>
      <c r="F261" s="323"/>
      <c r="G261" s="324"/>
      <c r="H261" s="325" t="str">
        <f>IF(G261="","Selecionar Responsável",_xlfn.XLOOKUP(G261,FORM1!$B$22:$B$1100,FORM1!$C$22:$C$1100,"",1))</f>
        <v>Selecionar Responsável</v>
      </c>
      <c r="I261" s="326"/>
      <c r="J261" s="327"/>
      <c r="K261" s="327"/>
      <c r="L261" s="322" t="str">
        <f t="shared" ca="1" si="13"/>
        <v>Atrasado</v>
      </c>
      <c r="M261" s="115" t="str">
        <f t="shared" si="16"/>
        <v>Não Finalizado</v>
      </c>
      <c r="N261" s="116"/>
      <c r="O261" s="117" t="s">
        <v>1188</v>
      </c>
      <c r="P261" s="122">
        <f t="shared" si="14"/>
        <v>1</v>
      </c>
      <c r="Q261" s="123">
        <f t="shared" si="15"/>
        <v>1</v>
      </c>
      <c r="R261" s="120">
        <f>IF(Table26[[#This Row],[Status Medida]]="Finalizado",IF(Table26[[#This Row],[Prioridade2]]=1,1,0),0)</f>
        <v>0</v>
      </c>
    </row>
    <row r="262" spans="1:18" s="121" customFormat="1" ht="150" customHeight="1">
      <c r="A262" s="111"/>
      <c r="B262" s="117">
        <v>4</v>
      </c>
      <c r="C262" s="112" t="s">
        <v>1034</v>
      </c>
      <c r="D262" s="113" t="s">
        <v>1035</v>
      </c>
      <c r="E262" s="114" t="str">
        <f>FORM2.4!F114</f>
        <v>Selecione a Resposta</v>
      </c>
      <c r="F262" s="323"/>
      <c r="G262" s="324"/>
      <c r="H262" s="325" t="str">
        <f>IF(G262="","Selecionar Responsável",_xlfn.XLOOKUP(G262,FORM1!$B$22:$B$1100,FORM1!$C$22:$C$1100,"",1))</f>
        <v>Selecionar Responsável</v>
      </c>
      <c r="I262" s="326"/>
      <c r="J262" s="327"/>
      <c r="K262" s="327"/>
      <c r="L262" s="322" t="str">
        <f t="shared" ca="1" si="13"/>
        <v>Atrasado</v>
      </c>
      <c r="M262" s="115" t="str">
        <f t="shared" si="16"/>
        <v>Não Finalizado</v>
      </c>
      <c r="N262" s="116"/>
      <c r="O262" s="117" t="s">
        <v>1188</v>
      </c>
      <c r="P262" s="122">
        <f t="shared" si="14"/>
        <v>1</v>
      </c>
      <c r="Q262" s="123">
        <f t="shared" si="15"/>
        <v>1</v>
      </c>
      <c r="R262" s="120">
        <f>IF(Table26[[#This Row],[Status Medida]]="Finalizado",IF(Table26[[#This Row],[Prioridade2]]=1,1,0),0)</f>
        <v>0</v>
      </c>
    </row>
    <row r="263" spans="1:18" s="121" customFormat="1" ht="150" customHeight="1">
      <c r="A263" s="111"/>
      <c r="B263" s="321">
        <v>1</v>
      </c>
      <c r="C263" s="112" t="s">
        <v>1036</v>
      </c>
      <c r="D263" s="113" t="s">
        <v>1037</v>
      </c>
      <c r="E263" s="114" t="str">
        <f>FORM2.4!F115</f>
        <v>Selecione a Resposta</v>
      </c>
      <c r="F263" s="323"/>
      <c r="G263" s="324"/>
      <c r="H263" s="325" t="str">
        <f>IF(G263="","Selecionar Responsável",_xlfn.XLOOKUP(G263,FORM1!$B$22:$B$1100,FORM1!$C$22:$C$1100,"",1))</f>
        <v>Selecionar Responsável</v>
      </c>
      <c r="I263" s="326"/>
      <c r="J263" s="327"/>
      <c r="K263" s="327"/>
      <c r="L263" s="322" t="str">
        <f t="shared" ref="L263:L316" ca="1" si="17">IF(J263&gt;K263,"Datas inválidas",IF(M263="Finalizado","Concluído",IF(J263&gt;TODAY(),"Não iniciado",_xlfn.IFS(J263=TODAY(),"Em andamento",TODAY()&gt;K263,"Atrasado",AND(TODAY()&gt;J263,TODAY()&lt;=K263),"Em andamento"))))</f>
        <v>Atrasado</v>
      </c>
      <c r="M263" s="115" t="str">
        <f t="shared" si="16"/>
        <v>Não Finalizado</v>
      </c>
      <c r="N263" s="116"/>
      <c r="O263" s="117" t="s">
        <v>1188</v>
      </c>
      <c r="P263" s="122">
        <f t="shared" ref="P263:P316" si="18">IF(O263="Sim",1,0)</f>
        <v>1</v>
      </c>
      <c r="Q263" s="123">
        <f t="shared" ref="Q263:Q316" si="19">IF(N263=E263,0,1)</f>
        <v>1</v>
      </c>
      <c r="R263" s="120">
        <f>IF(Table26[[#This Row],[Status Medida]]="Finalizado",IF(Table26[[#This Row],[Prioridade2]]=1,1,0),0)</f>
        <v>0</v>
      </c>
    </row>
    <row r="264" spans="1:18" s="121" customFormat="1" ht="150" customHeight="1">
      <c r="A264" s="111"/>
      <c r="B264" s="321">
        <v>1</v>
      </c>
      <c r="C264" s="112" t="s">
        <v>1038</v>
      </c>
      <c r="D264" s="113" t="s">
        <v>1039</v>
      </c>
      <c r="E264" s="114" t="str">
        <f>FORM2.4!F116</f>
        <v>Selecione a Resposta</v>
      </c>
      <c r="F264" s="323"/>
      <c r="G264" s="324"/>
      <c r="H264" s="325" t="str">
        <f>IF(G264="","Selecionar Responsável",_xlfn.XLOOKUP(G264,FORM1!$B$22:$B$1100,FORM1!$C$22:$C$1100,"",1))</f>
        <v>Selecionar Responsável</v>
      </c>
      <c r="I264" s="326"/>
      <c r="J264" s="327"/>
      <c r="K264" s="327"/>
      <c r="L264" s="322" t="str">
        <f t="shared" ca="1" si="17"/>
        <v>Atrasado</v>
      </c>
      <c r="M264" s="115" t="str">
        <f t="shared" si="16"/>
        <v>Não Finalizado</v>
      </c>
      <c r="N264" s="116"/>
      <c r="O264" s="117" t="s">
        <v>1188</v>
      </c>
      <c r="P264" s="122">
        <f t="shared" si="18"/>
        <v>1</v>
      </c>
      <c r="Q264" s="123">
        <f t="shared" si="19"/>
        <v>1</v>
      </c>
      <c r="R264" s="120">
        <f>IF(Table26[[#This Row],[Status Medida]]="Finalizado",IF(Table26[[#This Row],[Prioridade2]]=1,1,0),0)</f>
        <v>0</v>
      </c>
    </row>
    <row r="265" spans="1:18" s="121" customFormat="1" ht="150" customHeight="1">
      <c r="A265" s="111"/>
      <c r="B265" s="117">
        <v>5</v>
      </c>
      <c r="C265" s="112" t="s">
        <v>1040</v>
      </c>
      <c r="D265" s="113" t="s">
        <v>1041</v>
      </c>
      <c r="E265" s="114" t="str">
        <f>FORM2.4!F117</f>
        <v>Selecione a Resposta</v>
      </c>
      <c r="F265" s="323"/>
      <c r="G265" s="324"/>
      <c r="H265" s="325" t="str">
        <f>IF(G265="","Selecionar Responsável",_xlfn.XLOOKUP(G265,FORM1!$B$22:$B$1100,FORM1!$C$22:$C$1100,"",1))</f>
        <v>Selecionar Responsável</v>
      </c>
      <c r="I265" s="326"/>
      <c r="J265" s="327"/>
      <c r="K265" s="327"/>
      <c r="L265" s="322" t="str">
        <f t="shared" ca="1" si="17"/>
        <v>Atrasado</v>
      </c>
      <c r="M265" s="115" t="str">
        <f t="shared" si="16"/>
        <v>Não Finalizado</v>
      </c>
      <c r="N265" s="116"/>
      <c r="O265" s="117" t="s">
        <v>1188</v>
      </c>
      <c r="P265" s="122">
        <f t="shared" si="18"/>
        <v>1</v>
      </c>
      <c r="Q265" s="123">
        <f t="shared" si="19"/>
        <v>1</v>
      </c>
      <c r="R265" s="120">
        <f>IF(Table26[[#This Row],[Status Medida]]="Finalizado",IF(Table26[[#This Row],[Prioridade2]]=1,1,0),0)</f>
        <v>0</v>
      </c>
    </row>
    <row r="266" spans="1:18" s="121" customFormat="1" ht="150" hidden="1" customHeight="1">
      <c r="A266" s="111"/>
      <c r="B266" s="117" t="s">
        <v>1189</v>
      </c>
      <c r="C266" s="112" t="s">
        <v>1042</v>
      </c>
      <c r="D266" s="113" t="s">
        <v>1043</v>
      </c>
      <c r="E266" s="114" t="str">
        <f>FORM2.4!F118</f>
        <v>Selecione a Resposta</v>
      </c>
      <c r="F266" s="323"/>
      <c r="G266" s="324"/>
      <c r="H266" s="325" t="str">
        <f>IF(G266="","Selecionar Responsável",_xlfn.XLOOKUP(G266,FORM1!$B$22:$B$1100,FORM1!$C$22:$C$1100,"",1))</f>
        <v>Selecionar Responsável</v>
      </c>
      <c r="I266" s="326"/>
      <c r="J266" s="327"/>
      <c r="K266" s="327"/>
      <c r="L266" s="322" t="str">
        <f t="shared" ca="1" si="17"/>
        <v>Atrasado</v>
      </c>
      <c r="M266" s="115" t="str">
        <f t="shared" si="16"/>
        <v>Não Finalizado</v>
      </c>
      <c r="N266" s="116"/>
      <c r="O266" s="117" t="s">
        <v>305</v>
      </c>
      <c r="P266" s="122">
        <f t="shared" si="18"/>
        <v>0</v>
      </c>
      <c r="Q266" s="123">
        <f t="shared" si="19"/>
        <v>1</v>
      </c>
      <c r="R266" s="120">
        <f>IF(Table26[[#This Row],[Status Medida]]="Finalizado",IF(Table26[[#This Row],[Prioridade2]]=1,1,0),0)</f>
        <v>0</v>
      </c>
    </row>
    <row r="267" spans="1:18" s="121" customFormat="1" ht="150" hidden="1" customHeight="1">
      <c r="A267" s="111"/>
      <c r="B267" s="117" t="s">
        <v>1189</v>
      </c>
      <c r="C267" s="112" t="s">
        <v>1044</v>
      </c>
      <c r="D267" s="113" t="s">
        <v>1045</v>
      </c>
      <c r="E267" s="114" t="str">
        <f>FORM2.4!F119</f>
        <v>Selecione a Resposta</v>
      </c>
      <c r="F267" s="323"/>
      <c r="G267" s="324"/>
      <c r="H267" s="325" t="str">
        <f>IF(G267="","Selecionar Responsável",_xlfn.XLOOKUP(G267,FORM1!$B$22:$B$1100,FORM1!$C$22:$C$1100,"",1))</f>
        <v>Selecionar Responsável</v>
      </c>
      <c r="I267" s="326"/>
      <c r="J267" s="327"/>
      <c r="K267" s="327"/>
      <c r="L267" s="322" t="str">
        <f t="shared" ca="1" si="17"/>
        <v>Atrasado</v>
      </c>
      <c r="M267" s="115" t="str">
        <f t="shared" si="16"/>
        <v>Não Finalizado</v>
      </c>
      <c r="N267" s="116"/>
      <c r="O267" s="117" t="s">
        <v>305</v>
      </c>
      <c r="P267" s="122">
        <f t="shared" si="18"/>
        <v>0</v>
      </c>
      <c r="Q267" s="123">
        <f t="shared" si="19"/>
        <v>1</v>
      </c>
      <c r="R267" s="120">
        <f>IF(Table26[[#This Row],[Status Medida]]="Finalizado",IF(Table26[[#This Row],[Prioridade2]]=1,1,0),0)</f>
        <v>0</v>
      </c>
    </row>
    <row r="268" spans="1:18" s="121" customFormat="1" ht="150" hidden="1" customHeight="1">
      <c r="A268" s="111"/>
      <c r="B268" s="117" t="s">
        <v>1189</v>
      </c>
      <c r="C268" s="112" t="s">
        <v>1046</v>
      </c>
      <c r="D268" s="113" t="s">
        <v>1047</v>
      </c>
      <c r="E268" s="114" t="str">
        <f>FORM2.4!F120</f>
        <v>Selecione a Resposta</v>
      </c>
      <c r="F268" s="323"/>
      <c r="G268" s="324"/>
      <c r="H268" s="325" t="str">
        <f>IF(G268="","Selecionar Responsável",_xlfn.XLOOKUP(G268,FORM1!$B$22:$B$1100,FORM1!$C$22:$C$1100,"",1))</f>
        <v>Selecionar Responsável</v>
      </c>
      <c r="I268" s="326"/>
      <c r="J268" s="327"/>
      <c r="K268" s="327"/>
      <c r="L268" s="322" t="str">
        <f t="shared" ca="1" si="17"/>
        <v>Atrasado</v>
      </c>
      <c r="M268" s="115" t="str">
        <f t="shared" si="16"/>
        <v>Não Finalizado</v>
      </c>
      <c r="N268" s="116"/>
      <c r="O268" s="117" t="s">
        <v>305</v>
      </c>
      <c r="P268" s="122">
        <f t="shared" si="18"/>
        <v>0</v>
      </c>
      <c r="Q268" s="123">
        <f t="shared" si="19"/>
        <v>1</v>
      </c>
      <c r="R268" s="120">
        <f>IF(Table26[[#This Row],[Status Medida]]="Finalizado",IF(Table26[[#This Row],[Prioridade2]]=1,1,0),0)</f>
        <v>0</v>
      </c>
    </row>
    <row r="269" spans="1:18" s="121" customFormat="1" ht="150" customHeight="1">
      <c r="A269" s="111"/>
      <c r="B269" s="117">
        <v>4</v>
      </c>
      <c r="C269" s="112" t="s">
        <v>1048</v>
      </c>
      <c r="D269" s="113" t="s">
        <v>1049</v>
      </c>
      <c r="E269" s="114" t="str">
        <f>FORM2.4!F121</f>
        <v>Selecione a Resposta</v>
      </c>
      <c r="F269" s="323"/>
      <c r="G269" s="324"/>
      <c r="H269" s="325" t="str">
        <f>IF(G269="","Selecionar Responsável",_xlfn.XLOOKUP(G269,FORM1!$B$22:$B$1100,FORM1!$C$22:$C$1100,"",1))</f>
        <v>Selecionar Responsável</v>
      </c>
      <c r="I269" s="326"/>
      <c r="J269" s="327"/>
      <c r="K269" s="327"/>
      <c r="L269" s="322" t="str">
        <f t="shared" ca="1" si="17"/>
        <v>Atrasado</v>
      </c>
      <c r="M269" s="115" t="str">
        <f t="shared" si="16"/>
        <v>Não Finalizado</v>
      </c>
      <c r="N269" s="116"/>
      <c r="O269" s="117" t="s">
        <v>1188</v>
      </c>
      <c r="P269" s="122">
        <f t="shared" si="18"/>
        <v>1</v>
      </c>
      <c r="Q269" s="123">
        <f t="shared" si="19"/>
        <v>1</v>
      </c>
      <c r="R269" s="120">
        <f>IF(Table26[[#This Row],[Status Medida]]="Finalizado",IF(Table26[[#This Row],[Prioridade2]]=1,1,0),0)</f>
        <v>0</v>
      </c>
    </row>
    <row r="270" spans="1:18" s="121" customFormat="1" ht="150" customHeight="1">
      <c r="A270" s="111"/>
      <c r="B270" s="117">
        <v>5</v>
      </c>
      <c r="C270" s="112" t="s">
        <v>1050</v>
      </c>
      <c r="D270" s="113" t="s">
        <v>1051</v>
      </c>
      <c r="E270" s="114" t="str">
        <f>FORM2.4!F122</f>
        <v>Selecione a Resposta</v>
      </c>
      <c r="F270" s="323"/>
      <c r="G270" s="324"/>
      <c r="H270" s="325" t="str">
        <f>IF(G270="","Selecionar Responsável",_xlfn.XLOOKUP(G270,FORM1!$B$22:$B$1100,FORM1!$C$22:$C$1100,"",1))</f>
        <v>Selecionar Responsável</v>
      </c>
      <c r="I270" s="326"/>
      <c r="J270" s="327"/>
      <c r="K270" s="327"/>
      <c r="L270" s="322" t="str">
        <f t="shared" ca="1" si="17"/>
        <v>Atrasado</v>
      </c>
      <c r="M270" s="115" t="str">
        <f t="shared" si="16"/>
        <v>Não Finalizado</v>
      </c>
      <c r="N270" s="116"/>
      <c r="O270" s="117" t="s">
        <v>1188</v>
      </c>
      <c r="P270" s="122">
        <f t="shared" si="18"/>
        <v>1</v>
      </c>
      <c r="Q270" s="123">
        <f t="shared" si="19"/>
        <v>1</v>
      </c>
      <c r="R270" s="120">
        <f>IF(Table26[[#This Row],[Status Medida]]="Finalizado",IF(Table26[[#This Row],[Prioridade2]]=1,1,0),0)</f>
        <v>0</v>
      </c>
    </row>
    <row r="271" spans="1:18" s="121" customFormat="1" ht="150" hidden="1" customHeight="1">
      <c r="A271" s="111"/>
      <c r="B271" s="117" t="s">
        <v>1189</v>
      </c>
      <c r="C271" s="112" t="s">
        <v>1052</v>
      </c>
      <c r="D271" s="113" t="s">
        <v>1053</v>
      </c>
      <c r="E271" s="114" t="str">
        <f>FORM2.4!F123</f>
        <v>Selecione a Resposta</v>
      </c>
      <c r="F271" s="323"/>
      <c r="G271" s="324"/>
      <c r="H271" s="325" t="str">
        <f>IF(G271="","Selecionar Responsável",_xlfn.XLOOKUP(G271,FORM1!$B$22:$B$1100,FORM1!$C$22:$C$1100,"",1))</f>
        <v>Selecionar Responsável</v>
      </c>
      <c r="I271" s="326"/>
      <c r="J271" s="327"/>
      <c r="K271" s="327"/>
      <c r="L271" s="322" t="str">
        <f t="shared" ca="1" si="17"/>
        <v>Atrasado</v>
      </c>
      <c r="M271" s="115" t="str">
        <f t="shared" ref="M271:M316" si="20">IF(E271="Adota em maior parte ou totalmente","Finalizado","Não Finalizado")</f>
        <v>Não Finalizado</v>
      </c>
      <c r="N271" s="116"/>
      <c r="O271" s="117" t="s">
        <v>305</v>
      </c>
      <c r="P271" s="122">
        <f t="shared" si="18"/>
        <v>0</v>
      </c>
      <c r="Q271" s="123">
        <f t="shared" si="19"/>
        <v>1</v>
      </c>
      <c r="R271" s="120">
        <f>IF(Table26[[#This Row],[Status Medida]]="Finalizado",IF(Table26[[#This Row],[Prioridade2]]=1,1,0),0)</f>
        <v>0</v>
      </c>
    </row>
    <row r="272" spans="1:18" s="121" customFormat="1" ht="150" customHeight="1">
      <c r="A272" s="111"/>
      <c r="B272" s="117">
        <v>3</v>
      </c>
      <c r="C272" s="112" t="s">
        <v>1054</v>
      </c>
      <c r="D272" s="113" t="s">
        <v>1055</v>
      </c>
      <c r="E272" s="114" t="str">
        <f>FORM2.4!F124</f>
        <v>Selecione a Resposta</v>
      </c>
      <c r="F272" s="323"/>
      <c r="G272" s="324"/>
      <c r="H272" s="325" t="str">
        <f>IF(G272="","Selecionar Responsável",_xlfn.XLOOKUP(G272,FORM1!$B$22:$B$1100,FORM1!$C$22:$C$1100,"",1))</f>
        <v>Selecionar Responsável</v>
      </c>
      <c r="I272" s="326"/>
      <c r="J272" s="327"/>
      <c r="K272" s="327"/>
      <c r="L272" s="322" t="str">
        <f t="shared" ca="1" si="17"/>
        <v>Atrasado</v>
      </c>
      <c r="M272" s="115" t="str">
        <f t="shared" si="20"/>
        <v>Não Finalizado</v>
      </c>
      <c r="N272" s="116"/>
      <c r="O272" s="117" t="s">
        <v>1188</v>
      </c>
      <c r="P272" s="122">
        <f t="shared" si="18"/>
        <v>1</v>
      </c>
      <c r="Q272" s="123">
        <f t="shared" si="19"/>
        <v>1</v>
      </c>
      <c r="R272" s="120">
        <f>IF(Table26[[#This Row],[Status Medida]]="Finalizado",IF(Table26[[#This Row],[Prioridade2]]=1,1,0),0)</f>
        <v>0</v>
      </c>
    </row>
    <row r="273" spans="1:18" s="121" customFormat="1" ht="150" hidden="1" customHeight="1">
      <c r="A273" s="111"/>
      <c r="B273" s="117" t="s">
        <v>1189</v>
      </c>
      <c r="C273" s="112" t="s">
        <v>1056</v>
      </c>
      <c r="D273" s="113" t="s">
        <v>1057</v>
      </c>
      <c r="E273" s="114" t="str">
        <f>FORM2.4!F125</f>
        <v>Selecione a Resposta</v>
      </c>
      <c r="F273" s="323"/>
      <c r="G273" s="324"/>
      <c r="H273" s="325" t="str">
        <f>IF(G273="","Selecionar Responsável",_xlfn.XLOOKUP(G273,FORM1!$B$22:$B$1100,FORM1!$C$22:$C$1100,"",1))</f>
        <v>Selecionar Responsável</v>
      </c>
      <c r="I273" s="326"/>
      <c r="J273" s="327"/>
      <c r="K273" s="327"/>
      <c r="L273" s="322" t="str">
        <f t="shared" ca="1" si="17"/>
        <v>Atrasado</v>
      </c>
      <c r="M273" s="115" t="str">
        <f t="shared" si="20"/>
        <v>Não Finalizado</v>
      </c>
      <c r="N273" s="116"/>
      <c r="O273" s="117" t="s">
        <v>305</v>
      </c>
      <c r="P273" s="122">
        <f t="shared" si="18"/>
        <v>0</v>
      </c>
      <c r="Q273" s="123">
        <f t="shared" si="19"/>
        <v>1</v>
      </c>
      <c r="R273" s="120">
        <f>IF(Table26[[#This Row],[Status Medida]]="Finalizado",IF(Table26[[#This Row],[Prioridade2]]=1,1,0),0)</f>
        <v>0</v>
      </c>
    </row>
    <row r="274" spans="1:18" s="121" customFormat="1" ht="150" customHeight="1">
      <c r="A274" s="111"/>
      <c r="B274" s="117">
        <v>5</v>
      </c>
      <c r="C274" s="112" t="s">
        <v>1058</v>
      </c>
      <c r="D274" s="113" t="s">
        <v>1059</v>
      </c>
      <c r="E274" s="114" t="str">
        <f>FORM2.4!F126</f>
        <v>Selecione a Resposta</v>
      </c>
      <c r="F274" s="323"/>
      <c r="G274" s="324"/>
      <c r="H274" s="325" t="str">
        <f>IF(G274="","Selecionar Responsável",_xlfn.XLOOKUP(G274,FORM1!$B$22:$B$1100,FORM1!$C$22:$C$1100,"",1))</f>
        <v>Selecionar Responsável</v>
      </c>
      <c r="I274" s="326"/>
      <c r="J274" s="327"/>
      <c r="K274" s="327"/>
      <c r="L274" s="322" t="str">
        <f t="shared" ca="1" si="17"/>
        <v>Atrasado</v>
      </c>
      <c r="M274" s="115" t="str">
        <f t="shared" si="20"/>
        <v>Não Finalizado</v>
      </c>
      <c r="N274" s="116"/>
      <c r="O274" s="117" t="s">
        <v>1188</v>
      </c>
      <c r="P274" s="122">
        <f t="shared" si="18"/>
        <v>1</v>
      </c>
      <c r="Q274" s="123">
        <f t="shared" si="19"/>
        <v>1</v>
      </c>
      <c r="R274" s="120">
        <f>IF(Table26[[#This Row],[Status Medida]]="Finalizado",IF(Table26[[#This Row],[Prioridade2]]=1,1,0),0)</f>
        <v>0</v>
      </c>
    </row>
    <row r="275" spans="1:18" s="121" customFormat="1" ht="150" customHeight="1">
      <c r="A275" s="111"/>
      <c r="B275" s="117">
        <v>3</v>
      </c>
      <c r="C275" s="112" t="s">
        <v>1061</v>
      </c>
      <c r="D275" s="113" t="s">
        <v>1062</v>
      </c>
      <c r="E275" s="114" t="str">
        <f>FORM2.4!F128</f>
        <v>Selecione a Resposta</v>
      </c>
      <c r="F275" s="323"/>
      <c r="G275" s="324"/>
      <c r="H275" s="325" t="str">
        <f>IF(G275="","Selecionar Responsável",_xlfn.XLOOKUP(G275,FORM1!$B$22:$B$1100,FORM1!$C$22:$C$1100,"",1))</f>
        <v>Selecionar Responsável</v>
      </c>
      <c r="I275" s="326"/>
      <c r="J275" s="327"/>
      <c r="K275" s="327"/>
      <c r="L275" s="322" t="str">
        <f t="shared" ca="1" si="17"/>
        <v>Atrasado</v>
      </c>
      <c r="M275" s="115" t="str">
        <f t="shared" si="20"/>
        <v>Não Finalizado</v>
      </c>
      <c r="N275" s="116"/>
      <c r="O275" s="117" t="s">
        <v>1188</v>
      </c>
      <c r="P275" s="122">
        <f t="shared" si="18"/>
        <v>1</v>
      </c>
      <c r="Q275" s="123">
        <f t="shared" si="19"/>
        <v>1</v>
      </c>
      <c r="R275" s="120">
        <f>IF(Table26[[#This Row],[Status Medida]]="Finalizado",IF(Table26[[#This Row],[Prioridade2]]=1,1,0),0)</f>
        <v>0</v>
      </c>
    </row>
    <row r="276" spans="1:18" s="121" customFormat="1" ht="150" customHeight="1">
      <c r="A276" s="111"/>
      <c r="B276" s="321">
        <v>1</v>
      </c>
      <c r="C276" s="112" t="s">
        <v>1063</v>
      </c>
      <c r="D276" s="113" t="s">
        <v>1064</v>
      </c>
      <c r="E276" s="114" t="str">
        <f>FORM2.4!F129</f>
        <v>Selecione a Resposta</v>
      </c>
      <c r="F276" s="323"/>
      <c r="G276" s="324"/>
      <c r="H276" s="325" t="str">
        <f>IF(G276="","Selecionar Responsável",_xlfn.XLOOKUP(G276,FORM1!$B$22:$B$1100,FORM1!$C$22:$C$1100,"",1))</f>
        <v>Selecionar Responsável</v>
      </c>
      <c r="I276" s="326"/>
      <c r="J276" s="327"/>
      <c r="K276" s="327"/>
      <c r="L276" s="322" t="str">
        <f t="shared" ca="1" si="17"/>
        <v>Atrasado</v>
      </c>
      <c r="M276" s="115" t="str">
        <f t="shared" si="20"/>
        <v>Não Finalizado</v>
      </c>
      <c r="N276" s="116"/>
      <c r="O276" s="117" t="s">
        <v>1188</v>
      </c>
      <c r="P276" s="122">
        <f t="shared" si="18"/>
        <v>1</v>
      </c>
      <c r="Q276" s="123">
        <f t="shared" si="19"/>
        <v>1</v>
      </c>
      <c r="R276" s="120">
        <f>IF(Table26[[#This Row],[Status Medida]]="Finalizado",IF(Table26[[#This Row],[Prioridade2]]=1,1,0),0)</f>
        <v>0</v>
      </c>
    </row>
    <row r="277" spans="1:18" s="121" customFormat="1" ht="150" customHeight="1">
      <c r="A277" s="111"/>
      <c r="B277" s="117">
        <v>5</v>
      </c>
      <c r="C277" s="112" t="s">
        <v>1065</v>
      </c>
      <c r="D277" s="113" t="s">
        <v>1066</v>
      </c>
      <c r="E277" s="114" t="str">
        <f>FORM2.4!F130</f>
        <v>Selecione a Resposta</v>
      </c>
      <c r="F277" s="323"/>
      <c r="G277" s="324"/>
      <c r="H277" s="325" t="str">
        <f>IF(G277="","Selecionar Responsável",_xlfn.XLOOKUP(G277,FORM1!$B$22:$B$1100,FORM1!$C$22:$C$1100,"",1))</f>
        <v>Selecionar Responsável</v>
      </c>
      <c r="I277" s="326"/>
      <c r="J277" s="327"/>
      <c r="K277" s="327"/>
      <c r="L277" s="322" t="str">
        <f t="shared" ca="1" si="17"/>
        <v>Atrasado</v>
      </c>
      <c r="M277" s="115" t="str">
        <f t="shared" si="20"/>
        <v>Não Finalizado</v>
      </c>
      <c r="N277" s="116"/>
      <c r="O277" s="117" t="s">
        <v>1188</v>
      </c>
      <c r="P277" s="122">
        <f t="shared" si="18"/>
        <v>1</v>
      </c>
      <c r="Q277" s="123">
        <f t="shared" si="19"/>
        <v>1</v>
      </c>
      <c r="R277" s="120">
        <f>IF(Table26[[#This Row],[Status Medida]]="Finalizado",IF(Table26[[#This Row],[Prioridade2]]=1,1,0),0)</f>
        <v>0</v>
      </c>
    </row>
    <row r="278" spans="1:18" s="121" customFormat="1" ht="150" customHeight="1">
      <c r="A278" s="111"/>
      <c r="B278" s="117">
        <v>5</v>
      </c>
      <c r="C278" s="112" t="s">
        <v>1067</v>
      </c>
      <c r="D278" s="113" t="s">
        <v>1068</v>
      </c>
      <c r="E278" s="114" t="str">
        <f>FORM2.4!F131</f>
        <v>Selecione a Resposta</v>
      </c>
      <c r="F278" s="323"/>
      <c r="G278" s="324"/>
      <c r="H278" s="325" t="str">
        <f>IF(G278="","Selecionar Responsável",_xlfn.XLOOKUP(G278,FORM1!$B$22:$B$1100,FORM1!$C$22:$C$1100,"",1))</f>
        <v>Selecionar Responsável</v>
      </c>
      <c r="I278" s="326"/>
      <c r="J278" s="327"/>
      <c r="K278" s="327"/>
      <c r="L278" s="322" t="str">
        <f t="shared" ca="1" si="17"/>
        <v>Atrasado</v>
      </c>
      <c r="M278" s="115" t="str">
        <f t="shared" si="20"/>
        <v>Não Finalizado</v>
      </c>
      <c r="N278" s="116"/>
      <c r="O278" s="117" t="s">
        <v>1188</v>
      </c>
      <c r="P278" s="122">
        <f t="shared" si="18"/>
        <v>1</v>
      </c>
      <c r="Q278" s="123">
        <f t="shared" si="19"/>
        <v>1</v>
      </c>
      <c r="R278" s="120">
        <f>IF(Table26[[#This Row],[Status Medida]]="Finalizado",IF(Table26[[#This Row],[Prioridade2]]=1,1,0),0)</f>
        <v>0</v>
      </c>
    </row>
    <row r="279" spans="1:18" s="121" customFormat="1" ht="150" customHeight="1">
      <c r="A279" s="111"/>
      <c r="B279" s="117">
        <v>5</v>
      </c>
      <c r="C279" s="112" t="s">
        <v>1069</v>
      </c>
      <c r="D279" s="113" t="s">
        <v>1070</v>
      </c>
      <c r="E279" s="114" t="str">
        <f>FORM2.4!F132</f>
        <v>Selecione a Resposta</v>
      </c>
      <c r="F279" s="323"/>
      <c r="G279" s="324"/>
      <c r="H279" s="325" t="str">
        <f>IF(G279="","Selecionar Responsável",_xlfn.XLOOKUP(G279,FORM1!$B$22:$B$1100,FORM1!$C$22:$C$1100,"",1))</f>
        <v>Selecionar Responsável</v>
      </c>
      <c r="I279" s="326"/>
      <c r="J279" s="327"/>
      <c r="K279" s="327"/>
      <c r="L279" s="322" t="str">
        <f t="shared" ca="1" si="17"/>
        <v>Atrasado</v>
      </c>
      <c r="M279" s="115" t="str">
        <f t="shared" si="20"/>
        <v>Não Finalizado</v>
      </c>
      <c r="N279" s="116"/>
      <c r="O279" s="117" t="s">
        <v>1188</v>
      </c>
      <c r="P279" s="122">
        <f t="shared" si="18"/>
        <v>1</v>
      </c>
      <c r="Q279" s="123">
        <f t="shared" si="19"/>
        <v>1</v>
      </c>
      <c r="R279" s="120">
        <f>IF(Table26[[#This Row],[Status Medida]]="Finalizado",IF(Table26[[#This Row],[Prioridade2]]=1,1,0),0)</f>
        <v>0</v>
      </c>
    </row>
    <row r="280" spans="1:18" s="121" customFormat="1" ht="150" customHeight="1">
      <c r="A280" s="111"/>
      <c r="B280" s="321">
        <v>1</v>
      </c>
      <c r="C280" s="112" t="s">
        <v>1071</v>
      </c>
      <c r="D280" s="113" t="s">
        <v>1072</v>
      </c>
      <c r="E280" s="114" t="str">
        <f>FORM2.4!F133</f>
        <v>Selecione a Resposta</v>
      </c>
      <c r="F280" s="323"/>
      <c r="G280" s="324"/>
      <c r="H280" s="325" t="str">
        <f>IF(G280="","Selecionar Responsável",_xlfn.XLOOKUP(G280,FORM1!$B$22:$B$1100,FORM1!$C$22:$C$1100,"",1))</f>
        <v>Selecionar Responsável</v>
      </c>
      <c r="I280" s="326"/>
      <c r="J280" s="327"/>
      <c r="K280" s="327"/>
      <c r="L280" s="322" t="str">
        <f t="shared" ca="1" si="17"/>
        <v>Atrasado</v>
      </c>
      <c r="M280" s="115" t="str">
        <f t="shared" si="20"/>
        <v>Não Finalizado</v>
      </c>
      <c r="N280" s="116"/>
      <c r="O280" s="117" t="s">
        <v>1188</v>
      </c>
      <c r="P280" s="122">
        <f t="shared" si="18"/>
        <v>1</v>
      </c>
      <c r="Q280" s="123">
        <f t="shared" si="19"/>
        <v>1</v>
      </c>
      <c r="R280" s="120">
        <f>IF(Table26[[#This Row],[Status Medida]]="Finalizado",IF(Table26[[#This Row],[Prioridade2]]=1,1,0),0)</f>
        <v>0</v>
      </c>
    </row>
    <row r="281" spans="1:18" s="121" customFormat="1" ht="150" customHeight="1">
      <c r="A281" s="111"/>
      <c r="B281" s="117">
        <v>4</v>
      </c>
      <c r="C281" s="112" t="s">
        <v>1073</v>
      </c>
      <c r="D281" s="113" t="s">
        <v>1074</v>
      </c>
      <c r="E281" s="114" t="str">
        <f>FORM2.4!F134</f>
        <v>Selecione a Resposta</v>
      </c>
      <c r="F281" s="323"/>
      <c r="G281" s="324"/>
      <c r="H281" s="325" t="str">
        <f>IF(G281="","Selecionar Responsável",_xlfn.XLOOKUP(G281,FORM1!$B$22:$B$1100,FORM1!$C$22:$C$1100,"",1))</f>
        <v>Selecionar Responsável</v>
      </c>
      <c r="I281" s="326"/>
      <c r="J281" s="327"/>
      <c r="K281" s="327"/>
      <c r="L281" s="322" t="str">
        <f t="shared" ca="1" si="17"/>
        <v>Atrasado</v>
      </c>
      <c r="M281" s="115" t="str">
        <f t="shared" si="20"/>
        <v>Não Finalizado</v>
      </c>
      <c r="N281" s="116"/>
      <c r="O281" s="117" t="s">
        <v>1188</v>
      </c>
      <c r="P281" s="122">
        <f t="shared" si="18"/>
        <v>1</v>
      </c>
      <c r="Q281" s="123">
        <f t="shared" si="19"/>
        <v>1</v>
      </c>
      <c r="R281" s="120">
        <f>IF(Table26[[#This Row],[Status Medida]]="Finalizado",IF(Table26[[#This Row],[Prioridade2]]=1,1,0),0)</f>
        <v>0</v>
      </c>
    </row>
    <row r="282" spans="1:18" s="121" customFormat="1" ht="150" customHeight="1">
      <c r="A282" s="111"/>
      <c r="B282" s="117">
        <v>5</v>
      </c>
      <c r="C282" s="112" t="s">
        <v>1075</v>
      </c>
      <c r="D282" s="113" t="s">
        <v>1076</v>
      </c>
      <c r="E282" s="114" t="str">
        <f>FORM2.4!F135</f>
        <v>Selecione a Resposta</v>
      </c>
      <c r="F282" s="323"/>
      <c r="G282" s="324"/>
      <c r="H282" s="325" t="str">
        <f>IF(G282="","Selecionar Responsável",_xlfn.XLOOKUP(G282,FORM1!$B$22:$B$1100,FORM1!$C$22:$C$1100,"",1))</f>
        <v>Selecionar Responsável</v>
      </c>
      <c r="I282" s="326"/>
      <c r="J282" s="327"/>
      <c r="K282" s="327"/>
      <c r="L282" s="322" t="str">
        <f t="shared" ca="1" si="17"/>
        <v>Atrasado</v>
      </c>
      <c r="M282" s="115" t="str">
        <f t="shared" si="20"/>
        <v>Não Finalizado</v>
      </c>
      <c r="N282" s="116"/>
      <c r="O282" s="117" t="s">
        <v>1188</v>
      </c>
      <c r="P282" s="122">
        <f t="shared" si="18"/>
        <v>1</v>
      </c>
      <c r="Q282" s="123">
        <f t="shared" si="19"/>
        <v>1</v>
      </c>
      <c r="R282" s="120">
        <f>IF(Table26[[#This Row],[Status Medida]]="Finalizado",IF(Table26[[#This Row],[Prioridade2]]=1,1,0),0)</f>
        <v>0</v>
      </c>
    </row>
    <row r="283" spans="1:18" s="121" customFormat="1" ht="150" hidden="1" customHeight="1">
      <c r="A283" s="111"/>
      <c r="B283" s="117" t="s">
        <v>1189</v>
      </c>
      <c r="C283" s="112" t="s">
        <v>1077</v>
      </c>
      <c r="D283" s="113" t="s">
        <v>1078</v>
      </c>
      <c r="E283" s="114" t="str">
        <f>FORM2.4!F136</f>
        <v>Selecione a Resposta</v>
      </c>
      <c r="F283" s="323"/>
      <c r="G283" s="324"/>
      <c r="H283" s="325" t="str">
        <f>IF(G283="","Selecionar Responsável",_xlfn.XLOOKUP(G283,FORM1!$B$22:$B$1100,FORM1!$C$22:$C$1100,"",1))</f>
        <v>Selecionar Responsável</v>
      </c>
      <c r="I283" s="326"/>
      <c r="J283" s="327"/>
      <c r="K283" s="327"/>
      <c r="L283" s="322" t="str">
        <f t="shared" ca="1" si="17"/>
        <v>Atrasado</v>
      </c>
      <c r="M283" s="115" t="str">
        <f t="shared" si="20"/>
        <v>Não Finalizado</v>
      </c>
      <c r="N283" s="116"/>
      <c r="O283" s="117" t="s">
        <v>305</v>
      </c>
      <c r="P283" s="122">
        <f t="shared" si="18"/>
        <v>0</v>
      </c>
      <c r="Q283" s="123">
        <f t="shared" si="19"/>
        <v>1</v>
      </c>
      <c r="R283" s="120">
        <f>IF(Table26[[#This Row],[Status Medida]]="Finalizado",IF(Table26[[#This Row],[Prioridade2]]=1,1,0),0)</f>
        <v>0</v>
      </c>
    </row>
    <row r="284" spans="1:18" s="121" customFormat="1" ht="150" customHeight="1">
      <c r="A284" s="111"/>
      <c r="B284" s="117">
        <v>4</v>
      </c>
      <c r="C284" s="112" t="s">
        <v>1079</v>
      </c>
      <c r="D284" s="113" t="s">
        <v>1080</v>
      </c>
      <c r="E284" s="114" t="str">
        <f>FORM2.4!F137</f>
        <v>Selecione a Resposta</v>
      </c>
      <c r="F284" s="323"/>
      <c r="G284" s="324"/>
      <c r="H284" s="325" t="str">
        <f>IF(G284="","Selecionar Responsável",_xlfn.XLOOKUP(G284,FORM1!$B$22:$B$1100,FORM1!$C$22:$C$1100,"",1))</f>
        <v>Selecionar Responsável</v>
      </c>
      <c r="I284" s="326"/>
      <c r="J284" s="327"/>
      <c r="K284" s="327"/>
      <c r="L284" s="322" t="str">
        <f t="shared" ca="1" si="17"/>
        <v>Atrasado</v>
      </c>
      <c r="M284" s="115" t="str">
        <f t="shared" si="20"/>
        <v>Não Finalizado</v>
      </c>
      <c r="N284" s="116"/>
      <c r="O284" s="117" t="s">
        <v>1188</v>
      </c>
      <c r="P284" s="122">
        <f t="shared" si="18"/>
        <v>1</v>
      </c>
      <c r="Q284" s="123">
        <f t="shared" si="19"/>
        <v>1</v>
      </c>
      <c r="R284" s="120">
        <f>IF(Table26[[#This Row],[Status Medida]]="Finalizado",IF(Table26[[#This Row],[Prioridade2]]=1,1,0),0)</f>
        <v>0</v>
      </c>
    </row>
    <row r="285" spans="1:18" s="121" customFormat="1" ht="150" hidden="1" customHeight="1">
      <c r="A285" s="111"/>
      <c r="B285" s="117" t="s">
        <v>1189</v>
      </c>
      <c r="C285" s="112" t="s">
        <v>1081</v>
      </c>
      <c r="D285" s="113" t="s">
        <v>1082</v>
      </c>
      <c r="E285" s="114" t="str">
        <f>FORM2.4!F138</f>
        <v>Selecione a Resposta</v>
      </c>
      <c r="F285" s="323"/>
      <c r="G285" s="324"/>
      <c r="H285" s="325" t="str">
        <f>IF(G285="","Selecionar Responsável",_xlfn.XLOOKUP(G285,FORM1!$B$22:$B$1100,FORM1!$C$22:$C$1100,"",1))</f>
        <v>Selecionar Responsável</v>
      </c>
      <c r="I285" s="326"/>
      <c r="J285" s="327"/>
      <c r="K285" s="327"/>
      <c r="L285" s="322" t="str">
        <f t="shared" ca="1" si="17"/>
        <v>Atrasado</v>
      </c>
      <c r="M285" s="115" t="str">
        <f t="shared" si="20"/>
        <v>Não Finalizado</v>
      </c>
      <c r="N285" s="116"/>
      <c r="O285" s="117" t="s">
        <v>305</v>
      </c>
      <c r="P285" s="122">
        <f t="shared" si="18"/>
        <v>0</v>
      </c>
      <c r="Q285" s="123">
        <f t="shared" si="19"/>
        <v>1</v>
      </c>
      <c r="R285" s="120">
        <f>IF(Table26[[#This Row],[Status Medida]]="Finalizado",IF(Table26[[#This Row],[Prioridade2]]=1,1,0),0)</f>
        <v>0</v>
      </c>
    </row>
    <row r="286" spans="1:18" s="121" customFormat="1" ht="150" customHeight="1">
      <c r="A286" s="111"/>
      <c r="B286" s="117">
        <v>5</v>
      </c>
      <c r="C286" s="112" t="s">
        <v>1083</v>
      </c>
      <c r="D286" s="113" t="s">
        <v>1084</v>
      </c>
      <c r="E286" s="114" t="str">
        <f>FORM2.4!F139</f>
        <v>Selecione a Resposta</v>
      </c>
      <c r="F286" s="323"/>
      <c r="G286" s="324"/>
      <c r="H286" s="325" t="str">
        <f>IF(G286="","Selecionar Responsável",_xlfn.XLOOKUP(G286,FORM1!$B$22:$B$1100,FORM1!$C$22:$C$1100,"",1))</f>
        <v>Selecionar Responsável</v>
      </c>
      <c r="I286" s="326"/>
      <c r="J286" s="327"/>
      <c r="K286" s="327"/>
      <c r="L286" s="322" t="str">
        <f t="shared" ca="1" si="17"/>
        <v>Atrasado</v>
      </c>
      <c r="M286" s="115" t="str">
        <f t="shared" si="20"/>
        <v>Não Finalizado</v>
      </c>
      <c r="N286" s="116"/>
      <c r="O286" s="117" t="s">
        <v>1188</v>
      </c>
      <c r="P286" s="122">
        <f t="shared" si="18"/>
        <v>1</v>
      </c>
      <c r="Q286" s="123">
        <f t="shared" si="19"/>
        <v>1</v>
      </c>
      <c r="R286" s="120">
        <f>IF(Table26[[#This Row],[Status Medida]]="Finalizado",IF(Table26[[#This Row],[Prioridade2]]=1,1,0),0)</f>
        <v>0</v>
      </c>
    </row>
    <row r="287" spans="1:18" s="121" customFormat="1" ht="150" customHeight="1">
      <c r="A287" s="111"/>
      <c r="B287" s="321">
        <v>1</v>
      </c>
      <c r="C287" s="112" t="s">
        <v>1086</v>
      </c>
      <c r="D287" s="113" t="s">
        <v>1087</v>
      </c>
      <c r="E287" s="114" t="str">
        <f>FORM2.4!F141</f>
        <v>Selecione a Resposta</v>
      </c>
      <c r="F287" s="323"/>
      <c r="G287" s="324"/>
      <c r="H287" s="325" t="str">
        <f>IF(G287="","Selecionar Responsável",_xlfn.XLOOKUP(G287,FORM1!$B$22:$B$1100,FORM1!$C$22:$C$1100,"",1))</f>
        <v>Selecionar Responsável</v>
      </c>
      <c r="I287" s="326"/>
      <c r="J287" s="327"/>
      <c r="K287" s="327"/>
      <c r="L287" s="322" t="str">
        <f t="shared" ca="1" si="17"/>
        <v>Atrasado</v>
      </c>
      <c r="M287" s="115" t="str">
        <f t="shared" si="20"/>
        <v>Não Finalizado</v>
      </c>
      <c r="N287" s="116"/>
      <c r="O287" s="117" t="s">
        <v>1188</v>
      </c>
      <c r="P287" s="122">
        <f t="shared" si="18"/>
        <v>1</v>
      </c>
      <c r="Q287" s="123">
        <f t="shared" si="19"/>
        <v>1</v>
      </c>
      <c r="R287" s="120">
        <f>IF(Table26[[#This Row],[Status Medida]]="Finalizado",IF(Table26[[#This Row],[Prioridade2]]=1,1,0),0)</f>
        <v>0</v>
      </c>
    </row>
    <row r="288" spans="1:18" s="121" customFormat="1" ht="150" customHeight="1">
      <c r="A288" s="111"/>
      <c r="B288" s="117">
        <v>5</v>
      </c>
      <c r="C288" s="112" t="s">
        <v>1088</v>
      </c>
      <c r="D288" s="113" t="s">
        <v>1089</v>
      </c>
      <c r="E288" s="114" t="str">
        <f>FORM2.4!F142</f>
        <v>Selecione a Resposta</v>
      </c>
      <c r="F288" s="323"/>
      <c r="G288" s="324"/>
      <c r="H288" s="325" t="str">
        <f>IF(G288="","Selecionar Responsável",_xlfn.XLOOKUP(G288,FORM1!$B$22:$B$1100,FORM1!$C$22:$C$1100,"",1))</f>
        <v>Selecionar Responsável</v>
      </c>
      <c r="I288" s="326"/>
      <c r="J288" s="327"/>
      <c r="K288" s="327"/>
      <c r="L288" s="322" t="str">
        <f t="shared" ca="1" si="17"/>
        <v>Atrasado</v>
      </c>
      <c r="M288" s="115" t="str">
        <f t="shared" si="20"/>
        <v>Não Finalizado</v>
      </c>
      <c r="N288" s="116"/>
      <c r="O288" s="117" t="s">
        <v>1188</v>
      </c>
      <c r="P288" s="122">
        <f t="shared" si="18"/>
        <v>1</v>
      </c>
      <c r="Q288" s="123">
        <f t="shared" si="19"/>
        <v>1</v>
      </c>
      <c r="R288" s="120">
        <f>IF(Table26[[#This Row],[Status Medida]]="Finalizado",IF(Table26[[#This Row],[Prioridade2]]=1,1,0),0)</f>
        <v>0</v>
      </c>
    </row>
    <row r="289" spans="1:18" s="121" customFormat="1" ht="150" customHeight="1">
      <c r="A289" s="111"/>
      <c r="B289" s="117">
        <v>5</v>
      </c>
      <c r="C289" s="112" t="s">
        <v>1090</v>
      </c>
      <c r="D289" s="113" t="s">
        <v>1091</v>
      </c>
      <c r="E289" s="114" t="str">
        <f>FORM2.4!F143</f>
        <v>Selecione a Resposta</v>
      </c>
      <c r="F289" s="323"/>
      <c r="G289" s="324"/>
      <c r="H289" s="325" t="str">
        <f>IF(G289="","Selecionar Responsável",_xlfn.XLOOKUP(G289,FORM1!$B$22:$B$1100,FORM1!$C$22:$C$1100,"",1))</f>
        <v>Selecionar Responsável</v>
      </c>
      <c r="I289" s="326"/>
      <c r="J289" s="327"/>
      <c r="K289" s="327"/>
      <c r="L289" s="322" t="str">
        <f t="shared" ca="1" si="17"/>
        <v>Atrasado</v>
      </c>
      <c r="M289" s="115" t="str">
        <f t="shared" si="20"/>
        <v>Não Finalizado</v>
      </c>
      <c r="N289" s="116"/>
      <c r="O289" s="117" t="s">
        <v>1188</v>
      </c>
      <c r="P289" s="122">
        <f t="shared" si="18"/>
        <v>1</v>
      </c>
      <c r="Q289" s="123">
        <f t="shared" si="19"/>
        <v>1</v>
      </c>
      <c r="R289" s="120">
        <f>IF(Table26[[#This Row],[Status Medida]]="Finalizado",IF(Table26[[#This Row],[Prioridade2]]=1,1,0),0)</f>
        <v>0</v>
      </c>
    </row>
    <row r="290" spans="1:18" s="121" customFormat="1" ht="150" customHeight="1">
      <c r="A290" s="111"/>
      <c r="B290" s="117">
        <v>5</v>
      </c>
      <c r="C290" s="112" t="s">
        <v>1092</v>
      </c>
      <c r="D290" s="113" t="s">
        <v>1093</v>
      </c>
      <c r="E290" s="114" t="str">
        <f>FORM2.4!F144</f>
        <v>Selecione a Resposta</v>
      </c>
      <c r="F290" s="323"/>
      <c r="G290" s="324"/>
      <c r="H290" s="325" t="str">
        <f>IF(G290="","Selecionar Responsável",_xlfn.XLOOKUP(G290,FORM1!$B$22:$B$1100,FORM1!$C$22:$C$1100,"",1))</f>
        <v>Selecionar Responsável</v>
      </c>
      <c r="I290" s="326"/>
      <c r="J290" s="327"/>
      <c r="K290" s="327"/>
      <c r="L290" s="322" t="str">
        <f t="shared" ca="1" si="17"/>
        <v>Atrasado</v>
      </c>
      <c r="M290" s="115" t="str">
        <f t="shared" si="20"/>
        <v>Não Finalizado</v>
      </c>
      <c r="N290" s="116"/>
      <c r="O290" s="117" t="s">
        <v>1188</v>
      </c>
      <c r="P290" s="122">
        <f t="shared" si="18"/>
        <v>1</v>
      </c>
      <c r="Q290" s="123">
        <f t="shared" si="19"/>
        <v>1</v>
      </c>
      <c r="R290" s="120">
        <f>IF(Table26[[#This Row],[Status Medida]]="Finalizado",IF(Table26[[#This Row],[Prioridade2]]=1,1,0),0)</f>
        <v>0</v>
      </c>
    </row>
    <row r="291" spans="1:18" s="121" customFormat="1" ht="150" customHeight="1">
      <c r="A291" s="111"/>
      <c r="B291" s="321">
        <v>1</v>
      </c>
      <c r="C291" s="112" t="s">
        <v>1094</v>
      </c>
      <c r="D291" s="113" t="s">
        <v>1095</v>
      </c>
      <c r="E291" s="114" t="str">
        <f>FORM2.4!F145</f>
        <v>Selecione a Resposta</v>
      </c>
      <c r="F291" s="323"/>
      <c r="G291" s="324"/>
      <c r="H291" s="325" t="str">
        <f>IF(G291="","Selecionar Responsável",_xlfn.XLOOKUP(G291,FORM1!$B$22:$B$1100,FORM1!$C$22:$C$1100,"",1))</f>
        <v>Selecionar Responsável</v>
      </c>
      <c r="I291" s="326"/>
      <c r="J291" s="327"/>
      <c r="K291" s="327"/>
      <c r="L291" s="322" t="str">
        <f t="shared" ca="1" si="17"/>
        <v>Atrasado</v>
      </c>
      <c r="M291" s="115" t="str">
        <f t="shared" si="20"/>
        <v>Não Finalizado</v>
      </c>
      <c r="N291" s="116"/>
      <c r="O291" s="117" t="s">
        <v>1188</v>
      </c>
      <c r="P291" s="122">
        <f t="shared" si="18"/>
        <v>1</v>
      </c>
      <c r="Q291" s="123">
        <f t="shared" si="19"/>
        <v>1</v>
      </c>
      <c r="R291" s="120">
        <f>IF(Table26[[#This Row],[Status Medida]]="Finalizado",IF(Table26[[#This Row],[Prioridade2]]=1,1,0),0)</f>
        <v>0</v>
      </c>
    </row>
    <row r="292" spans="1:18" s="121" customFormat="1" ht="150" customHeight="1">
      <c r="A292" s="111"/>
      <c r="B292" s="117">
        <v>5</v>
      </c>
      <c r="C292" s="112" t="s">
        <v>1096</v>
      </c>
      <c r="D292" s="113" t="s">
        <v>1097</v>
      </c>
      <c r="E292" s="114" t="str">
        <f>FORM2.4!F146</f>
        <v>Selecione a Resposta</v>
      </c>
      <c r="F292" s="323"/>
      <c r="G292" s="324"/>
      <c r="H292" s="325" t="str">
        <f>IF(G292="","Selecionar Responsável",_xlfn.XLOOKUP(G292,FORM1!$B$22:$B$1100,FORM1!$C$22:$C$1100,"",1))</f>
        <v>Selecionar Responsável</v>
      </c>
      <c r="I292" s="326"/>
      <c r="J292" s="327"/>
      <c r="K292" s="327"/>
      <c r="L292" s="322" t="str">
        <f t="shared" ca="1" si="17"/>
        <v>Atrasado</v>
      </c>
      <c r="M292" s="115" t="str">
        <f t="shared" si="20"/>
        <v>Não Finalizado</v>
      </c>
      <c r="N292" s="116"/>
      <c r="O292" s="117" t="s">
        <v>1188</v>
      </c>
      <c r="P292" s="122">
        <f t="shared" si="18"/>
        <v>1</v>
      </c>
      <c r="Q292" s="123">
        <f t="shared" si="19"/>
        <v>1</v>
      </c>
      <c r="R292" s="120">
        <f>IF(Table26[[#This Row],[Status Medida]]="Finalizado",IF(Table26[[#This Row],[Prioridade2]]=1,1,0),0)</f>
        <v>0</v>
      </c>
    </row>
    <row r="293" spans="1:18" s="121" customFormat="1" ht="150" hidden="1" customHeight="1">
      <c r="A293" s="111"/>
      <c r="B293" s="117" t="s">
        <v>1189</v>
      </c>
      <c r="C293" s="112" t="s">
        <v>1098</v>
      </c>
      <c r="D293" s="113" t="s">
        <v>1099</v>
      </c>
      <c r="E293" s="114" t="str">
        <f>FORM2.4!F147</f>
        <v>Selecione a Resposta</v>
      </c>
      <c r="F293" s="323"/>
      <c r="G293" s="324"/>
      <c r="H293" s="325" t="str">
        <f>IF(G293="","Selecionar Responsável",_xlfn.XLOOKUP(G293,FORM1!$B$22:$B$1100,FORM1!$C$22:$C$1100,"",1))</f>
        <v>Selecionar Responsável</v>
      </c>
      <c r="I293" s="326"/>
      <c r="J293" s="327"/>
      <c r="K293" s="327"/>
      <c r="L293" s="322" t="str">
        <f t="shared" ca="1" si="17"/>
        <v>Atrasado</v>
      </c>
      <c r="M293" s="115" t="str">
        <f t="shared" si="20"/>
        <v>Não Finalizado</v>
      </c>
      <c r="N293" s="116"/>
      <c r="O293" s="117" t="s">
        <v>305</v>
      </c>
      <c r="P293" s="122">
        <f t="shared" si="18"/>
        <v>0</v>
      </c>
      <c r="Q293" s="123">
        <f t="shared" si="19"/>
        <v>1</v>
      </c>
      <c r="R293" s="120">
        <f>IF(Table26[[#This Row],[Status Medida]]="Finalizado",IF(Table26[[#This Row],[Prioridade2]]=1,1,0),0)</f>
        <v>0</v>
      </c>
    </row>
    <row r="294" spans="1:18" s="121" customFormat="1" ht="150" hidden="1" customHeight="1">
      <c r="A294" s="111"/>
      <c r="B294" s="117" t="s">
        <v>1189</v>
      </c>
      <c r="C294" s="112" t="s">
        <v>1100</v>
      </c>
      <c r="D294" s="113" t="s">
        <v>1101</v>
      </c>
      <c r="E294" s="114" t="str">
        <f>FORM2.4!F148</f>
        <v>Selecione a Resposta</v>
      </c>
      <c r="F294" s="323"/>
      <c r="G294" s="324"/>
      <c r="H294" s="325" t="str">
        <f>IF(G294="","Selecionar Responsável",_xlfn.XLOOKUP(G294,FORM1!$B$22:$B$1100,FORM1!$C$22:$C$1100,"",1))</f>
        <v>Selecionar Responsável</v>
      </c>
      <c r="I294" s="326"/>
      <c r="J294" s="327"/>
      <c r="K294" s="327"/>
      <c r="L294" s="322" t="str">
        <f t="shared" ca="1" si="17"/>
        <v>Atrasado</v>
      </c>
      <c r="M294" s="115" t="str">
        <f t="shared" si="20"/>
        <v>Não Finalizado</v>
      </c>
      <c r="N294" s="116"/>
      <c r="O294" s="117" t="s">
        <v>305</v>
      </c>
      <c r="P294" s="122">
        <f t="shared" si="18"/>
        <v>0</v>
      </c>
      <c r="Q294" s="123">
        <f t="shared" si="19"/>
        <v>1</v>
      </c>
      <c r="R294" s="120">
        <f>IF(Table26[[#This Row],[Status Medida]]="Finalizado",IF(Table26[[#This Row],[Prioridade2]]=1,1,0),0)</f>
        <v>0</v>
      </c>
    </row>
    <row r="295" spans="1:18" s="121" customFormat="1" ht="150" hidden="1" customHeight="1">
      <c r="A295" s="111"/>
      <c r="B295" s="117" t="s">
        <v>1189</v>
      </c>
      <c r="C295" s="112" t="s">
        <v>1102</v>
      </c>
      <c r="D295" s="113" t="s">
        <v>1103</v>
      </c>
      <c r="E295" s="114" t="str">
        <f>FORM2.4!F149</f>
        <v>Selecione a Resposta</v>
      </c>
      <c r="F295" s="323"/>
      <c r="G295" s="324"/>
      <c r="H295" s="325" t="str">
        <f>IF(G295="","Selecionar Responsável",_xlfn.XLOOKUP(G295,FORM1!$B$22:$B$1100,FORM1!$C$22:$C$1100,"",1))</f>
        <v>Selecionar Responsável</v>
      </c>
      <c r="I295" s="326"/>
      <c r="J295" s="327"/>
      <c r="K295" s="327"/>
      <c r="L295" s="322" t="str">
        <f t="shared" ca="1" si="17"/>
        <v>Atrasado</v>
      </c>
      <c r="M295" s="115" t="str">
        <f t="shared" si="20"/>
        <v>Não Finalizado</v>
      </c>
      <c r="N295" s="116"/>
      <c r="O295" s="117" t="s">
        <v>305</v>
      </c>
      <c r="P295" s="122">
        <f t="shared" si="18"/>
        <v>0</v>
      </c>
      <c r="Q295" s="123">
        <f t="shared" si="19"/>
        <v>1</v>
      </c>
      <c r="R295" s="120">
        <f>IF(Table26[[#This Row],[Status Medida]]="Finalizado",IF(Table26[[#This Row],[Prioridade2]]=1,1,0),0)</f>
        <v>0</v>
      </c>
    </row>
    <row r="296" spans="1:18" s="121" customFormat="1" ht="150" hidden="1" customHeight="1">
      <c r="A296" s="111"/>
      <c r="B296" s="117" t="s">
        <v>1189</v>
      </c>
      <c r="C296" s="112" t="s">
        <v>1104</v>
      </c>
      <c r="D296" s="113" t="s">
        <v>1105</v>
      </c>
      <c r="E296" s="114" t="str">
        <f>FORM2.4!F150</f>
        <v>Selecione a Resposta</v>
      </c>
      <c r="F296" s="323"/>
      <c r="G296" s="324"/>
      <c r="H296" s="325" t="str">
        <f>IF(G296="","Selecionar Responsável",_xlfn.XLOOKUP(G296,FORM1!$B$22:$B$1100,FORM1!$C$22:$C$1100,"",1))</f>
        <v>Selecionar Responsável</v>
      </c>
      <c r="I296" s="326"/>
      <c r="J296" s="327"/>
      <c r="K296" s="327"/>
      <c r="L296" s="322" t="str">
        <f t="shared" ca="1" si="17"/>
        <v>Atrasado</v>
      </c>
      <c r="M296" s="115" t="str">
        <f t="shared" si="20"/>
        <v>Não Finalizado</v>
      </c>
      <c r="N296" s="116"/>
      <c r="O296" s="117" t="s">
        <v>305</v>
      </c>
      <c r="P296" s="122">
        <f t="shared" si="18"/>
        <v>0</v>
      </c>
      <c r="Q296" s="123">
        <f t="shared" si="19"/>
        <v>1</v>
      </c>
      <c r="R296" s="120">
        <f>IF(Table26[[#This Row],[Status Medida]]="Finalizado",IF(Table26[[#This Row],[Prioridade2]]=1,1,0),0)</f>
        <v>0</v>
      </c>
    </row>
    <row r="297" spans="1:18" s="121" customFormat="1" ht="150" hidden="1" customHeight="1">
      <c r="A297" s="111"/>
      <c r="B297" s="117" t="s">
        <v>1189</v>
      </c>
      <c r="C297" s="112" t="s">
        <v>1106</v>
      </c>
      <c r="D297" s="113" t="s">
        <v>1107</v>
      </c>
      <c r="E297" s="114" t="str">
        <f>FORM2.4!F151</f>
        <v>Selecione a Resposta</v>
      </c>
      <c r="F297" s="323"/>
      <c r="G297" s="324"/>
      <c r="H297" s="325" t="str">
        <f>IF(G297="","Selecionar Responsável",_xlfn.XLOOKUP(G297,FORM1!$B$22:$B$1100,FORM1!$C$22:$C$1100,"",1))</f>
        <v>Selecionar Responsável</v>
      </c>
      <c r="I297" s="326"/>
      <c r="J297" s="327"/>
      <c r="K297" s="327"/>
      <c r="L297" s="322" t="str">
        <f t="shared" ca="1" si="17"/>
        <v>Atrasado</v>
      </c>
      <c r="M297" s="115" t="str">
        <f t="shared" si="20"/>
        <v>Não Finalizado</v>
      </c>
      <c r="N297" s="116"/>
      <c r="O297" s="117" t="s">
        <v>305</v>
      </c>
      <c r="P297" s="122">
        <f t="shared" si="18"/>
        <v>0</v>
      </c>
      <c r="Q297" s="123">
        <f t="shared" si="19"/>
        <v>1</v>
      </c>
      <c r="R297" s="120">
        <f>IF(Table26[[#This Row],[Status Medida]]="Finalizado",IF(Table26[[#This Row],[Prioridade2]]=1,1,0),0)</f>
        <v>0</v>
      </c>
    </row>
    <row r="298" spans="1:18" s="121" customFormat="1" ht="150" hidden="1" customHeight="1">
      <c r="A298" s="111"/>
      <c r="B298" s="117" t="s">
        <v>1189</v>
      </c>
      <c r="C298" s="112" t="s">
        <v>1108</v>
      </c>
      <c r="D298" s="113" t="s">
        <v>1109</v>
      </c>
      <c r="E298" s="114" t="str">
        <f>FORM2.4!F152</f>
        <v>Selecione a Resposta</v>
      </c>
      <c r="F298" s="323"/>
      <c r="G298" s="324"/>
      <c r="H298" s="325" t="str">
        <f>IF(G298="","Selecionar Responsável",_xlfn.XLOOKUP(G298,FORM1!$B$22:$B$1100,FORM1!$C$22:$C$1100,"",1))</f>
        <v>Selecionar Responsável</v>
      </c>
      <c r="I298" s="326"/>
      <c r="J298" s="327"/>
      <c r="K298" s="327"/>
      <c r="L298" s="322" t="str">
        <f t="shared" ca="1" si="17"/>
        <v>Atrasado</v>
      </c>
      <c r="M298" s="115" t="str">
        <f t="shared" si="20"/>
        <v>Não Finalizado</v>
      </c>
      <c r="N298" s="116"/>
      <c r="O298" s="117" t="s">
        <v>305</v>
      </c>
      <c r="P298" s="122">
        <f t="shared" si="18"/>
        <v>0</v>
      </c>
      <c r="Q298" s="123">
        <f t="shared" si="19"/>
        <v>1</v>
      </c>
      <c r="R298" s="120">
        <f>IF(Table26[[#This Row],[Status Medida]]="Finalizado",IF(Table26[[#This Row],[Prioridade2]]=1,1,0),0)</f>
        <v>0</v>
      </c>
    </row>
    <row r="299" spans="1:18" s="121" customFormat="1" ht="150" customHeight="1">
      <c r="A299" s="111"/>
      <c r="B299" s="117">
        <v>5</v>
      </c>
      <c r="C299" s="112" t="s">
        <v>1111</v>
      </c>
      <c r="D299" s="113" t="s">
        <v>1113</v>
      </c>
      <c r="E299" s="114" t="str">
        <f>FORM2.4!F154</f>
        <v>Selecione a Resposta</v>
      </c>
      <c r="F299" s="323"/>
      <c r="G299" s="324"/>
      <c r="H299" s="325" t="str">
        <f>IF(G299="","Selecionar Responsável",_xlfn.XLOOKUP(G299,FORM1!$B$22:$B$1100,FORM1!$C$22:$C$1100,"",1))</f>
        <v>Selecionar Responsável</v>
      </c>
      <c r="I299" s="326"/>
      <c r="J299" s="327"/>
      <c r="K299" s="327"/>
      <c r="L299" s="322" t="str">
        <f t="shared" ca="1" si="17"/>
        <v>Atrasado</v>
      </c>
      <c r="M299" s="115" t="str">
        <f t="shared" si="20"/>
        <v>Não Finalizado</v>
      </c>
      <c r="N299" s="116"/>
      <c r="O299" s="117" t="s">
        <v>1188</v>
      </c>
      <c r="P299" s="122">
        <f t="shared" si="18"/>
        <v>1</v>
      </c>
      <c r="Q299" s="123">
        <f t="shared" si="19"/>
        <v>1</v>
      </c>
      <c r="R299" s="120">
        <f>IF(Table26[[#This Row],[Status Medida]]="Finalizado",IF(Table26[[#This Row],[Prioridade2]]=1,1,0),0)</f>
        <v>0</v>
      </c>
    </row>
    <row r="300" spans="1:18" s="121" customFormat="1" ht="150" hidden="1" customHeight="1">
      <c r="A300" s="111"/>
      <c r="B300" s="117" t="s">
        <v>1189</v>
      </c>
      <c r="C300" s="112" t="s">
        <v>1114</v>
      </c>
      <c r="D300" s="113" t="s">
        <v>1115</v>
      </c>
      <c r="E300" s="114" t="str">
        <f>FORM2.4!F155</f>
        <v>Selecione a Resposta</v>
      </c>
      <c r="F300" s="323"/>
      <c r="G300" s="324"/>
      <c r="H300" s="325" t="str">
        <f>IF(G300="","Selecionar Responsável",_xlfn.XLOOKUP(G300,FORM1!$B$22:$B$1100,FORM1!$C$22:$C$1100,"",1))</f>
        <v>Selecionar Responsável</v>
      </c>
      <c r="I300" s="326"/>
      <c r="J300" s="327"/>
      <c r="K300" s="327"/>
      <c r="L300" s="322" t="str">
        <f t="shared" ca="1" si="17"/>
        <v>Atrasado</v>
      </c>
      <c r="M300" s="115" t="str">
        <f t="shared" si="20"/>
        <v>Não Finalizado</v>
      </c>
      <c r="N300" s="116"/>
      <c r="O300" s="117" t="s">
        <v>305</v>
      </c>
      <c r="P300" s="122">
        <f t="shared" si="18"/>
        <v>0</v>
      </c>
      <c r="Q300" s="123">
        <f t="shared" si="19"/>
        <v>1</v>
      </c>
      <c r="R300" s="120">
        <f>IF(Table26[[#This Row],[Status Medida]]="Finalizado",IF(Table26[[#This Row],[Prioridade2]]=1,1,0),0)</f>
        <v>0</v>
      </c>
    </row>
    <row r="301" spans="1:18" s="121" customFormat="1" ht="150" customHeight="1">
      <c r="A301" s="111"/>
      <c r="B301" s="321">
        <v>2</v>
      </c>
      <c r="C301" s="112" t="s">
        <v>1116</v>
      </c>
      <c r="D301" s="113" t="s">
        <v>1117</v>
      </c>
      <c r="E301" s="114" t="str">
        <f>FORM2.4!F156</f>
        <v>Selecione a Resposta</v>
      </c>
      <c r="F301" s="323"/>
      <c r="G301" s="324"/>
      <c r="H301" s="325" t="str">
        <f>IF(G301="","Selecionar Responsável",_xlfn.XLOOKUP(G301,FORM1!$B$22:$B$1100,FORM1!$C$22:$C$1100,"",1))</f>
        <v>Selecionar Responsável</v>
      </c>
      <c r="I301" s="326"/>
      <c r="J301" s="327"/>
      <c r="K301" s="327"/>
      <c r="L301" s="322" t="str">
        <f t="shared" ca="1" si="17"/>
        <v>Atrasado</v>
      </c>
      <c r="M301" s="115" t="str">
        <f t="shared" si="20"/>
        <v>Não Finalizado</v>
      </c>
      <c r="N301" s="116"/>
      <c r="O301" s="117" t="s">
        <v>1188</v>
      </c>
      <c r="P301" s="122">
        <f t="shared" si="18"/>
        <v>1</v>
      </c>
      <c r="Q301" s="123">
        <f t="shared" si="19"/>
        <v>1</v>
      </c>
      <c r="R301" s="120">
        <f>IF(Table26[[#This Row],[Status Medida]]="Finalizado",IF(Table26[[#This Row],[Prioridade2]]=1,1,0),0)</f>
        <v>0</v>
      </c>
    </row>
    <row r="302" spans="1:18" s="121" customFormat="1" ht="150" customHeight="1">
      <c r="A302" s="111"/>
      <c r="B302" s="321">
        <v>2</v>
      </c>
      <c r="C302" s="112" t="s">
        <v>1118</v>
      </c>
      <c r="D302" s="113" t="s">
        <v>1119</v>
      </c>
      <c r="E302" s="114" t="str">
        <f>FORM2.4!F157</f>
        <v>Selecione a Resposta</v>
      </c>
      <c r="F302" s="323"/>
      <c r="G302" s="324"/>
      <c r="H302" s="325" t="str">
        <f>IF(G302="","Selecionar Responsável",_xlfn.XLOOKUP(G302,FORM1!$B$22:$B$1100,FORM1!$C$22:$C$1100,"",1))</f>
        <v>Selecionar Responsável</v>
      </c>
      <c r="I302" s="326"/>
      <c r="J302" s="327"/>
      <c r="K302" s="327"/>
      <c r="L302" s="322" t="str">
        <f t="shared" ca="1" si="17"/>
        <v>Atrasado</v>
      </c>
      <c r="M302" s="115" t="str">
        <f t="shared" si="20"/>
        <v>Não Finalizado</v>
      </c>
      <c r="N302" s="116"/>
      <c r="O302" s="117" t="s">
        <v>1188</v>
      </c>
      <c r="P302" s="122">
        <f t="shared" si="18"/>
        <v>1</v>
      </c>
      <c r="Q302" s="123">
        <f t="shared" si="19"/>
        <v>1</v>
      </c>
      <c r="R302" s="120">
        <f>IF(Table26[[#This Row],[Status Medida]]="Finalizado",IF(Table26[[#This Row],[Prioridade2]]=1,1,0),0)</f>
        <v>0</v>
      </c>
    </row>
    <row r="303" spans="1:18" s="121" customFormat="1" ht="150" hidden="1" customHeight="1">
      <c r="A303" s="111"/>
      <c r="B303" s="117" t="s">
        <v>1189</v>
      </c>
      <c r="C303" s="112" t="s">
        <v>1120</v>
      </c>
      <c r="D303" s="113" t="s">
        <v>1121</v>
      </c>
      <c r="E303" s="114" t="str">
        <f>FORM2.4!F158</f>
        <v>Selecione a Resposta</v>
      </c>
      <c r="F303" s="323"/>
      <c r="G303" s="324"/>
      <c r="H303" s="325" t="str">
        <f>IF(G303="","Selecionar Responsável",_xlfn.XLOOKUP(G303,FORM1!$B$22:$B$1100,FORM1!$C$22:$C$1100,"",1))</f>
        <v>Selecionar Responsável</v>
      </c>
      <c r="I303" s="326"/>
      <c r="J303" s="327"/>
      <c r="K303" s="327"/>
      <c r="L303" s="322" t="str">
        <f t="shared" ca="1" si="17"/>
        <v>Atrasado</v>
      </c>
      <c r="M303" s="115" t="str">
        <f t="shared" si="20"/>
        <v>Não Finalizado</v>
      </c>
      <c r="N303" s="116"/>
      <c r="O303" s="117" t="s">
        <v>305</v>
      </c>
      <c r="P303" s="122">
        <f t="shared" si="18"/>
        <v>0</v>
      </c>
      <c r="Q303" s="123">
        <f t="shared" si="19"/>
        <v>1</v>
      </c>
      <c r="R303" s="120">
        <f>IF(Table26[[#This Row],[Status Medida]]="Finalizado",IF(Table26[[#This Row],[Prioridade2]]=1,1,0),0)</f>
        <v>0</v>
      </c>
    </row>
    <row r="304" spans="1:18" s="121" customFormat="1" ht="150" customHeight="1">
      <c r="A304" s="111"/>
      <c r="B304" s="117">
        <v>3</v>
      </c>
      <c r="C304" s="112" t="s">
        <v>1122</v>
      </c>
      <c r="D304" s="113" t="s">
        <v>1123</v>
      </c>
      <c r="E304" s="114" t="str">
        <f>FORM2.4!F159</f>
        <v>Selecione a Resposta</v>
      </c>
      <c r="F304" s="323"/>
      <c r="G304" s="324"/>
      <c r="H304" s="325" t="str">
        <f>IF(G304="","Selecionar Responsável",_xlfn.XLOOKUP(G304,FORM1!$B$22:$B$1100,FORM1!$C$22:$C$1100,"",1))</f>
        <v>Selecionar Responsável</v>
      </c>
      <c r="I304" s="326"/>
      <c r="J304" s="327"/>
      <c r="K304" s="327"/>
      <c r="L304" s="322" t="str">
        <f t="shared" ca="1" si="17"/>
        <v>Atrasado</v>
      </c>
      <c r="M304" s="115" t="str">
        <f t="shared" si="20"/>
        <v>Não Finalizado</v>
      </c>
      <c r="N304" s="116"/>
      <c r="O304" s="117" t="s">
        <v>1188</v>
      </c>
      <c r="P304" s="122">
        <f t="shared" si="18"/>
        <v>1</v>
      </c>
      <c r="Q304" s="123">
        <f t="shared" si="19"/>
        <v>1</v>
      </c>
      <c r="R304" s="120">
        <f>IF(Table26[[#This Row],[Status Medida]]="Finalizado",IF(Table26[[#This Row],[Prioridade2]]=1,1,0),0)</f>
        <v>0</v>
      </c>
    </row>
    <row r="305" spans="1:18" s="121" customFormat="1" ht="150" hidden="1" customHeight="1">
      <c r="A305" s="111"/>
      <c r="B305" s="117" t="s">
        <v>1189</v>
      </c>
      <c r="C305" s="112" t="s">
        <v>1124</v>
      </c>
      <c r="D305" s="113" t="s">
        <v>1125</v>
      </c>
      <c r="E305" s="114" t="str">
        <f>FORM2.4!F160</f>
        <v>Selecione a Resposta</v>
      </c>
      <c r="F305" s="323"/>
      <c r="G305" s="324"/>
      <c r="H305" s="325" t="str">
        <f>IF(G305="","Selecionar Responsável",_xlfn.XLOOKUP(G305,FORM1!$B$22:$B$1100,FORM1!$C$22:$C$1100,"",1))</f>
        <v>Selecionar Responsável</v>
      </c>
      <c r="I305" s="326"/>
      <c r="J305" s="327"/>
      <c r="K305" s="327"/>
      <c r="L305" s="322" t="str">
        <f t="shared" ca="1" si="17"/>
        <v>Atrasado</v>
      </c>
      <c r="M305" s="115" t="str">
        <f t="shared" si="20"/>
        <v>Não Finalizado</v>
      </c>
      <c r="N305" s="116"/>
      <c r="O305" s="117" t="s">
        <v>305</v>
      </c>
      <c r="P305" s="122">
        <f t="shared" si="18"/>
        <v>0</v>
      </c>
      <c r="Q305" s="123">
        <f t="shared" si="19"/>
        <v>1</v>
      </c>
      <c r="R305" s="120">
        <f>IF(Table26[[#This Row],[Status Medida]]="Finalizado",IF(Table26[[#This Row],[Prioridade2]]=1,1,0),0)</f>
        <v>0</v>
      </c>
    </row>
    <row r="306" spans="1:18" s="121" customFormat="1" ht="150" hidden="1" customHeight="1">
      <c r="A306" s="111"/>
      <c r="B306" s="117" t="s">
        <v>1189</v>
      </c>
      <c r="C306" s="112" t="s">
        <v>1126</v>
      </c>
      <c r="D306" s="113" t="s">
        <v>1127</v>
      </c>
      <c r="E306" s="114" t="str">
        <f>FORM2.4!F161</f>
        <v>Selecione a Resposta</v>
      </c>
      <c r="F306" s="323"/>
      <c r="G306" s="324"/>
      <c r="H306" s="325" t="str">
        <f>IF(G306="","Selecionar Responsável",_xlfn.XLOOKUP(G306,FORM1!$B$22:$B$1100,FORM1!$C$22:$C$1100,"",1))</f>
        <v>Selecionar Responsável</v>
      </c>
      <c r="I306" s="326"/>
      <c r="J306" s="327"/>
      <c r="K306" s="327"/>
      <c r="L306" s="322" t="str">
        <f t="shared" ca="1" si="17"/>
        <v>Atrasado</v>
      </c>
      <c r="M306" s="115" t="str">
        <f t="shared" si="20"/>
        <v>Não Finalizado</v>
      </c>
      <c r="N306" s="116"/>
      <c r="O306" s="117" t="s">
        <v>305</v>
      </c>
      <c r="P306" s="122">
        <f t="shared" si="18"/>
        <v>0</v>
      </c>
      <c r="Q306" s="123">
        <f t="shared" si="19"/>
        <v>1</v>
      </c>
      <c r="R306" s="120">
        <f>IF(Table26[[#This Row],[Status Medida]]="Finalizado",IF(Table26[[#This Row],[Prioridade2]]=1,1,0),0)</f>
        <v>0</v>
      </c>
    </row>
    <row r="307" spans="1:18" s="121" customFormat="1" ht="150" customHeight="1">
      <c r="A307" s="111"/>
      <c r="B307" s="117">
        <v>5</v>
      </c>
      <c r="C307" s="112" t="s">
        <v>1128</v>
      </c>
      <c r="D307" s="113" t="s">
        <v>1129</v>
      </c>
      <c r="E307" s="114" t="str">
        <f>FORM2.4!F162</f>
        <v>Selecione a Resposta</v>
      </c>
      <c r="F307" s="323"/>
      <c r="G307" s="324"/>
      <c r="H307" s="325" t="str">
        <f>IF(G307="","Selecionar Responsável",_xlfn.XLOOKUP(G307,FORM1!$B$22:$B$1100,FORM1!$C$22:$C$1100,"",1))</f>
        <v>Selecionar Responsável</v>
      </c>
      <c r="I307" s="326"/>
      <c r="J307" s="327"/>
      <c r="K307" s="327"/>
      <c r="L307" s="322" t="str">
        <f t="shared" ca="1" si="17"/>
        <v>Atrasado</v>
      </c>
      <c r="M307" s="115" t="str">
        <f t="shared" si="20"/>
        <v>Não Finalizado</v>
      </c>
      <c r="N307" s="116"/>
      <c r="O307" s="117" t="s">
        <v>1188</v>
      </c>
      <c r="P307" s="122">
        <f t="shared" si="18"/>
        <v>1</v>
      </c>
      <c r="Q307" s="123">
        <f t="shared" si="19"/>
        <v>1</v>
      </c>
      <c r="R307" s="120">
        <f>IF(Table26[[#This Row],[Status Medida]]="Finalizado",IF(Table26[[#This Row],[Prioridade2]]=1,1,0),0)</f>
        <v>0</v>
      </c>
    </row>
    <row r="308" spans="1:18" s="121" customFormat="1" ht="150" customHeight="1">
      <c r="A308" s="111"/>
      <c r="B308" s="117">
        <v>5</v>
      </c>
      <c r="C308" s="112" t="s">
        <v>1130</v>
      </c>
      <c r="D308" s="113" t="s">
        <v>1131</v>
      </c>
      <c r="E308" s="114" t="str">
        <f>FORM2.4!F163</f>
        <v>Selecione a Resposta</v>
      </c>
      <c r="F308" s="323"/>
      <c r="G308" s="324"/>
      <c r="H308" s="325" t="str">
        <f>IF(G308="","Selecionar Responsável",_xlfn.XLOOKUP(G308,FORM1!$B$22:$B$1100,FORM1!$C$22:$C$1100,"",1))</f>
        <v>Selecionar Responsável</v>
      </c>
      <c r="I308" s="326"/>
      <c r="J308" s="327"/>
      <c r="K308" s="327"/>
      <c r="L308" s="322" t="str">
        <f t="shared" ca="1" si="17"/>
        <v>Atrasado</v>
      </c>
      <c r="M308" s="115" t="str">
        <f t="shared" si="20"/>
        <v>Não Finalizado</v>
      </c>
      <c r="N308" s="116"/>
      <c r="O308" s="117" t="s">
        <v>1188</v>
      </c>
      <c r="P308" s="122">
        <f t="shared" si="18"/>
        <v>1</v>
      </c>
      <c r="Q308" s="123">
        <f t="shared" si="19"/>
        <v>1</v>
      </c>
      <c r="R308" s="120">
        <f>IF(Table26[[#This Row],[Status Medida]]="Finalizado",IF(Table26[[#This Row],[Prioridade2]]=1,1,0),0)</f>
        <v>0</v>
      </c>
    </row>
    <row r="309" spans="1:18" s="121" customFormat="1" ht="150" customHeight="1">
      <c r="A309" s="111"/>
      <c r="B309" s="117">
        <v>3</v>
      </c>
      <c r="C309" s="112" t="s">
        <v>1132</v>
      </c>
      <c r="D309" s="113" t="s">
        <v>1133</v>
      </c>
      <c r="E309" s="114" t="str">
        <f>FORM2.4!F164</f>
        <v>Selecione a Resposta</v>
      </c>
      <c r="F309" s="323"/>
      <c r="G309" s="324"/>
      <c r="H309" s="325" t="str">
        <f>IF(G309="","Selecionar Responsável",_xlfn.XLOOKUP(G309,FORM1!$B$22:$B$1100,FORM1!$C$22:$C$1100,"",1))</f>
        <v>Selecionar Responsável</v>
      </c>
      <c r="I309" s="326"/>
      <c r="J309" s="327"/>
      <c r="K309" s="327"/>
      <c r="L309" s="322" t="str">
        <f t="shared" ca="1" si="17"/>
        <v>Atrasado</v>
      </c>
      <c r="M309" s="115" t="str">
        <f t="shared" si="20"/>
        <v>Não Finalizado</v>
      </c>
      <c r="N309" s="116"/>
      <c r="O309" s="117" t="s">
        <v>1188</v>
      </c>
      <c r="P309" s="122">
        <f t="shared" si="18"/>
        <v>1</v>
      </c>
      <c r="Q309" s="123">
        <f t="shared" si="19"/>
        <v>1</v>
      </c>
      <c r="R309" s="120">
        <f>IF(Table26[[#This Row],[Status Medida]]="Finalizado",IF(Table26[[#This Row],[Prioridade2]]=1,1,0),0)</f>
        <v>0</v>
      </c>
    </row>
    <row r="310" spans="1:18" s="121" customFormat="1" ht="150" hidden="1" customHeight="1">
      <c r="A310" s="111"/>
      <c r="B310" s="117" t="s">
        <v>1189</v>
      </c>
      <c r="C310" s="112" t="s">
        <v>1134</v>
      </c>
      <c r="D310" s="113" t="s">
        <v>1135</v>
      </c>
      <c r="E310" s="114" t="str">
        <f>FORM2.4!F165</f>
        <v>Selecione a Resposta</v>
      </c>
      <c r="F310" s="323"/>
      <c r="G310" s="324"/>
      <c r="H310" s="325" t="str">
        <f>IF(G310="","Selecionar Responsável",_xlfn.XLOOKUP(G310,FORM1!$B$22:$B$1100,FORM1!$C$22:$C$1100,"",1))</f>
        <v>Selecionar Responsável</v>
      </c>
      <c r="I310" s="326"/>
      <c r="J310" s="327"/>
      <c r="K310" s="327"/>
      <c r="L310" s="322" t="str">
        <f t="shared" ca="1" si="17"/>
        <v>Atrasado</v>
      </c>
      <c r="M310" s="115" t="str">
        <f t="shared" si="20"/>
        <v>Não Finalizado</v>
      </c>
      <c r="N310" s="116"/>
      <c r="O310" s="117" t="s">
        <v>305</v>
      </c>
      <c r="P310" s="122">
        <f t="shared" si="18"/>
        <v>0</v>
      </c>
      <c r="Q310" s="123">
        <f t="shared" si="19"/>
        <v>1</v>
      </c>
      <c r="R310" s="120">
        <f>IF(Table26[[#This Row],[Status Medida]]="Finalizado",IF(Table26[[#This Row],[Prioridade2]]=1,1,0),0)</f>
        <v>0</v>
      </c>
    </row>
    <row r="311" spans="1:18" s="121" customFormat="1" ht="150" hidden="1" customHeight="1">
      <c r="A311" s="111"/>
      <c r="B311" s="117" t="s">
        <v>1189</v>
      </c>
      <c r="C311" s="112" t="s">
        <v>1136</v>
      </c>
      <c r="D311" s="113" t="s">
        <v>1137</v>
      </c>
      <c r="E311" s="114" t="str">
        <f>FORM2.4!F166</f>
        <v>Selecione a Resposta</v>
      </c>
      <c r="F311" s="323"/>
      <c r="G311" s="324"/>
      <c r="H311" s="325" t="str">
        <f>IF(G311="","Selecionar Responsável",_xlfn.XLOOKUP(G311,FORM1!$B$22:$B$1100,FORM1!$C$22:$C$1100,"",1))</f>
        <v>Selecionar Responsável</v>
      </c>
      <c r="I311" s="326"/>
      <c r="J311" s="327"/>
      <c r="K311" s="327"/>
      <c r="L311" s="322" t="str">
        <f t="shared" ca="1" si="17"/>
        <v>Atrasado</v>
      </c>
      <c r="M311" s="115" t="str">
        <f t="shared" si="20"/>
        <v>Não Finalizado</v>
      </c>
      <c r="N311" s="116"/>
      <c r="O311" s="117" t="s">
        <v>305</v>
      </c>
      <c r="P311" s="122">
        <f t="shared" si="18"/>
        <v>0</v>
      </c>
      <c r="Q311" s="123">
        <f t="shared" si="19"/>
        <v>1</v>
      </c>
      <c r="R311" s="120">
        <f>IF(Table26[[#This Row],[Status Medida]]="Finalizado",IF(Table26[[#This Row],[Prioridade2]]=1,1,0),0)</f>
        <v>0</v>
      </c>
    </row>
    <row r="312" spans="1:18" s="121" customFormat="1" ht="150" hidden="1" customHeight="1">
      <c r="A312" s="111"/>
      <c r="B312" s="117" t="s">
        <v>1189</v>
      </c>
      <c r="C312" s="112" t="s">
        <v>1138</v>
      </c>
      <c r="D312" s="113" t="s">
        <v>1139</v>
      </c>
      <c r="E312" s="114" t="str">
        <f>FORM2.4!F167</f>
        <v>Selecione a Resposta</v>
      </c>
      <c r="F312" s="323"/>
      <c r="G312" s="324"/>
      <c r="H312" s="325" t="str">
        <f>IF(G312="","Selecionar Responsável",_xlfn.XLOOKUP(G312,FORM1!$B$22:$B$1100,FORM1!$C$22:$C$1100,"",1))</f>
        <v>Selecionar Responsável</v>
      </c>
      <c r="I312" s="326"/>
      <c r="J312" s="327"/>
      <c r="K312" s="327"/>
      <c r="L312" s="322" t="str">
        <f t="shared" ca="1" si="17"/>
        <v>Atrasado</v>
      </c>
      <c r="M312" s="115" t="str">
        <f t="shared" si="20"/>
        <v>Não Finalizado</v>
      </c>
      <c r="N312" s="116"/>
      <c r="O312" s="117" t="s">
        <v>305</v>
      </c>
      <c r="P312" s="122">
        <f t="shared" si="18"/>
        <v>0</v>
      </c>
      <c r="Q312" s="123">
        <f t="shared" si="19"/>
        <v>1</v>
      </c>
      <c r="R312" s="120">
        <f>IF(Table26[[#This Row],[Status Medida]]="Finalizado",IF(Table26[[#This Row],[Prioridade2]]=1,1,0),0)</f>
        <v>0</v>
      </c>
    </row>
    <row r="313" spans="1:18" s="121" customFormat="1" ht="150" customHeight="1">
      <c r="A313" s="111"/>
      <c r="B313" s="117">
        <v>3</v>
      </c>
      <c r="C313" s="112" t="s">
        <v>1140</v>
      </c>
      <c r="D313" s="113" t="s">
        <v>1141</v>
      </c>
      <c r="E313" s="114" t="str">
        <f>FORM2.4!F168</f>
        <v>Selecione a Resposta</v>
      </c>
      <c r="F313" s="323"/>
      <c r="G313" s="324"/>
      <c r="H313" s="325" t="str">
        <f>IF(G313="","Selecionar Responsável",_xlfn.XLOOKUP(G313,FORM1!$B$22:$B$1100,FORM1!$C$22:$C$1100,"",1))</f>
        <v>Selecionar Responsável</v>
      </c>
      <c r="I313" s="326"/>
      <c r="J313" s="327"/>
      <c r="K313" s="327"/>
      <c r="L313" s="322" t="str">
        <f t="shared" ca="1" si="17"/>
        <v>Atrasado</v>
      </c>
      <c r="M313" s="115" t="str">
        <f t="shared" si="20"/>
        <v>Não Finalizado</v>
      </c>
      <c r="N313" s="116"/>
      <c r="O313" s="117" t="s">
        <v>1188</v>
      </c>
      <c r="P313" s="122">
        <f t="shared" si="18"/>
        <v>1</v>
      </c>
      <c r="Q313" s="123">
        <f t="shared" si="19"/>
        <v>1</v>
      </c>
      <c r="R313" s="120">
        <f>IF(Table26[[#This Row],[Status Medida]]="Finalizado",IF(Table26[[#This Row],[Prioridade2]]=1,1,0),0)</f>
        <v>0</v>
      </c>
    </row>
    <row r="314" spans="1:18" s="121" customFormat="1" ht="150" hidden="1" customHeight="1">
      <c r="A314" s="111"/>
      <c r="B314" s="117" t="s">
        <v>1189</v>
      </c>
      <c r="C314" s="112" t="s">
        <v>1142</v>
      </c>
      <c r="D314" s="113" t="s">
        <v>1143</v>
      </c>
      <c r="E314" s="114" t="str">
        <f>FORM2.4!F169</f>
        <v>Selecione a Resposta</v>
      </c>
      <c r="F314" s="323"/>
      <c r="G314" s="324"/>
      <c r="H314" s="325" t="str">
        <f>IF(G314="","Selecionar Responsável",_xlfn.XLOOKUP(G314,FORM1!$B$22:$B$1100,FORM1!$C$22:$C$1100,"",1))</f>
        <v>Selecionar Responsável</v>
      </c>
      <c r="I314" s="326"/>
      <c r="J314" s="327"/>
      <c r="K314" s="327"/>
      <c r="L314" s="322" t="str">
        <f t="shared" ca="1" si="17"/>
        <v>Atrasado</v>
      </c>
      <c r="M314" s="115" t="str">
        <f t="shared" si="20"/>
        <v>Não Finalizado</v>
      </c>
      <c r="N314" s="116"/>
      <c r="O314" s="117" t="s">
        <v>305</v>
      </c>
      <c r="P314" s="122">
        <f t="shared" si="18"/>
        <v>0</v>
      </c>
      <c r="Q314" s="123">
        <f t="shared" si="19"/>
        <v>1</v>
      </c>
      <c r="R314" s="120">
        <f>IF(Table26[[#This Row],[Status Medida]]="Finalizado",IF(Table26[[#This Row],[Prioridade2]]=1,1,0),0)</f>
        <v>0</v>
      </c>
    </row>
    <row r="315" spans="1:18" s="121" customFormat="1" ht="150" customHeight="1">
      <c r="A315" s="111"/>
      <c r="B315" s="321">
        <v>2</v>
      </c>
      <c r="C315" s="112" t="s">
        <v>1144</v>
      </c>
      <c r="D315" s="113" t="s">
        <v>1196</v>
      </c>
      <c r="E315" s="114" t="str">
        <f>FORM2.4!F170</f>
        <v>Selecione a Resposta</v>
      </c>
      <c r="F315" s="323"/>
      <c r="G315" s="324"/>
      <c r="H315" s="325" t="str">
        <f>IF(G315="","Selecionar Responsável",_xlfn.XLOOKUP(G315,FORM1!$B$22:$B$1100,FORM1!$C$22:$C$1100,"",1))</f>
        <v>Selecionar Responsável</v>
      </c>
      <c r="I315" s="326"/>
      <c r="J315" s="327"/>
      <c r="K315" s="327"/>
      <c r="L315" s="322" t="str">
        <f t="shared" ca="1" si="17"/>
        <v>Atrasado</v>
      </c>
      <c r="M315" s="115" t="str">
        <f t="shared" si="20"/>
        <v>Não Finalizado</v>
      </c>
      <c r="N315" s="116"/>
      <c r="O315" s="117" t="s">
        <v>1188</v>
      </c>
      <c r="P315" s="122">
        <f t="shared" si="18"/>
        <v>1</v>
      </c>
      <c r="Q315" s="123">
        <f t="shared" si="19"/>
        <v>1</v>
      </c>
      <c r="R315" s="120">
        <f>IF(Table26[[#This Row],[Status Medida]]="Finalizado",IF(Table26[[#This Row],[Prioridade2]]=1,1,0),0)</f>
        <v>0</v>
      </c>
    </row>
    <row r="316" spans="1:18" s="121" customFormat="1" ht="150" customHeight="1">
      <c r="A316" s="111"/>
      <c r="B316" s="321">
        <v>2</v>
      </c>
      <c r="C316" s="112" t="s">
        <v>1146</v>
      </c>
      <c r="D316" s="113" t="s">
        <v>1147</v>
      </c>
      <c r="E316" s="114" t="str">
        <f>FORM2.4!F171</f>
        <v>Selecione a Resposta</v>
      </c>
      <c r="F316" s="323"/>
      <c r="G316" s="324"/>
      <c r="H316" s="325" t="str">
        <f>IF(G316="","Selecionar Responsável",_xlfn.XLOOKUP(G316,FORM1!$B$22:$B$1100,FORM1!$C$22:$C$1100,"",1))</f>
        <v>Selecionar Responsável</v>
      </c>
      <c r="I316" s="326"/>
      <c r="J316" s="327"/>
      <c r="K316" s="327"/>
      <c r="L316" s="322" t="str">
        <f t="shared" ca="1" si="17"/>
        <v>Atrasado</v>
      </c>
      <c r="M316" s="115" t="str">
        <f t="shared" si="20"/>
        <v>Não Finalizado</v>
      </c>
      <c r="N316" s="116"/>
      <c r="O316" s="117" t="s">
        <v>1188</v>
      </c>
      <c r="P316" s="122">
        <f t="shared" si="18"/>
        <v>1</v>
      </c>
      <c r="Q316" s="123">
        <f t="shared" si="19"/>
        <v>1</v>
      </c>
      <c r="R316" s="120">
        <f>IF(Table26[[#This Row],[Status Medida]]="Finalizado",IF(Table26[[#This Row],[Prioridade2]]=1,1,0),0)</f>
        <v>0</v>
      </c>
    </row>
    <row r="317" spans="1:18" ht="14.4" customHeight="1">
      <c r="B317" s="2"/>
      <c r="L317" s="2"/>
    </row>
    <row r="318" spans="1:18" ht="14.4" customHeight="1">
      <c r="B318" s="2"/>
      <c r="L318" s="2"/>
    </row>
    <row r="319" spans="1:18" ht="14.4" customHeight="1">
      <c r="B319" s="2"/>
      <c r="L319" s="2"/>
    </row>
    <row r="320" spans="1:18" ht="14.4" customHeight="1">
      <c r="B320" s="2"/>
      <c r="L320" s="2"/>
    </row>
    <row r="321" spans="2:12" ht="14.4" customHeight="1">
      <c r="B321" s="2"/>
      <c r="L321" s="2"/>
    </row>
    <row r="322" spans="2:12" ht="14.4" customHeight="1">
      <c r="B322" s="2"/>
      <c r="L322" s="2"/>
    </row>
    <row r="323" spans="2:12" ht="14.4" customHeight="1">
      <c r="B323" s="2"/>
      <c r="L323" s="2"/>
    </row>
    <row r="324" spans="2:12" ht="14.4" customHeight="1">
      <c r="B324" s="2"/>
      <c r="L324" s="2"/>
    </row>
    <row r="325" spans="2:12" ht="14.4" customHeight="1">
      <c r="B325" s="2"/>
      <c r="L325" s="2"/>
    </row>
    <row r="326" spans="2:12" ht="14.4" customHeight="1">
      <c r="B326" s="2"/>
      <c r="L326" s="2"/>
    </row>
    <row r="327" spans="2:12" ht="14.4" customHeight="1">
      <c r="B327" s="2"/>
      <c r="L327" s="2"/>
    </row>
    <row r="328" spans="2:12" ht="14.4" customHeight="1">
      <c r="B328" s="2"/>
      <c r="L328" s="2"/>
    </row>
    <row r="329" spans="2:12" ht="14.4" customHeight="1">
      <c r="B329" s="2"/>
      <c r="L329" s="2"/>
    </row>
    <row r="330" spans="2:12" ht="14.4" customHeight="1">
      <c r="B330" s="2"/>
      <c r="L330" s="2"/>
    </row>
    <row r="331" spans="2:12" ht="14.4" customHeight="1">
      <c r="B331" s="2"/>
      <c r="L331" s="2"/>
    </row>
    <row r="332" spans="2:12" ht="14.4" customHeight="1">
      <c r="B332" s="2"/>
      <c r="L332" s="2"/>
    </row>
    <row r="333" spans="2:12" ht="14.4" customHeight="1">
      <c r="B333" s="2"/>
      <c r="L333" s="2"/>
    </row>
    <row r="334" spans="2:12" ht="14.4" customHeight="1">
      <c r="B334" s="2"/>
      <c r="L334" s="2"/>
    </row>
    <row r="335" spans="2:12" ht="14.4" customHeight="1">
      <c r="B335" s="2"/>
      <c r="L335" s="2"/>
    </row>
    <row r="336" spans="2:12" ht="14.4" customHeight="1">
      <c r="B336" s="2"/>
      <c r="L336" s="2"/>
    </row>
    <row r="337" spans="2:12" ht="14.4" customHeight="1">
      <c r="B337" s="2"/>
      <c r="L337" s="2"/>
    </row>
    <row r="338" spans="2:12" ht="14.4" customHeight="1">
      <c r="B338" s="2"/>
      <c r="L338" s="2"/>
    </row>
    <row r="339" spans="2:12" ht="14.4" customHeight="1">
      <c r="B339" s="2"/>
      <c r="L339" s="2"/>
    </row>
    <row r="340" spans="2:12" ht="14.4" customHeight="1">
      <c r="B340" s="2"/>
      <c r="L340" s="2"/>
    </row>
    <row r="341" spans="2:12" ht="14.4" customHeight="1">
      <c r="B341" s="2"/>
      <c r="L341" s="2"/>
    </row>
    <row r="342" spans="2:12" ht="14.4" customHeight="1">
      <c r="B342" s="2"/>
      <c r="L342" s="2"/>
    </row>
    <row r="343" spans="2:12" ht="14.4" customHeight="1">
      <c r="B343" s="2"/>
      <c r="L343" s="2"/>
    </row>
    <row r="344" spans="2:12" ht="14.4" customHeight="1">
      <c r="B344" s="2"/>
      <c r="L344" s="2"/>
    </row>
    <row r="345" spans="2:12" ht="14.4" customHeight="1">
      <c r="B345" s="2"/>
      <c r="L345" s="2"/>
    </row>
    <row r="346" spans="2:12" ht="14.4" customHeight="1">
      <c r="B346" s="2"/>
      <c r="L346" s="2"/>
    </row>
    <row r="347" spans="2:12" ht="14.4" customHeight="1">
      <c r="B347" s="2"/>
      <c r="L347" s="2"/>
    </row>
    <row r="348" spans="2:12" ht="14.4" customHeight="1">
      <c r="B348" s="2"/>
      <c r="L348" s="2"/>
    </row>
    <row r="349" spans="2:12" ht="14.4" customHeight="1">
      <c r="B349" s="2"/>
      <c r="L349" s="2"/>
    </row>
    <row r="350" spans="2:12" ht="14.4" customHeight="1">
      <c r="B350" s="2"/>
      <c r="L350" s="2"/>
    </row>
    <row r="351" spans="2:12" ht="14.4" customHeight="1">
      <c r="B351" s="2"/>
      <c r="L351" s="2"/>
    </row>
    <row r="352" spans="2:12" ht="14.4" customHeight="1">
      <c r="B352" s="2"/>
      <c r="L352" s="2"/>
    </row>
    <row r="353" spans="2:12" ht="14.4" customHeight="1">
      <c r="B353" s="2"/>
      <c r="L353" s="2"/>
    </row>
    <row r="354" spans="2:12" ht="14.4" customHeight="1">
      <c r="B354" s="2"/>
      <c r="L354" s="2"/>
    </row>
    <row r="355" spans="2:12" ht="14.4" customHeight="1">
      <c r="B355" s="2"/>
      <c r="L355" s="2"/>
    </row>
    <row r="356" spans="2:12" ht="14.4" customHeight="1">
      <c r="B356" s="2"/>
      <c r="L356" s="2"/>
    </row>
    <row r="357" spans="2:12" ht="14.4" customHeight="1">
      <c r="B357" s="2"/>
      <c r="L357" s="2"/>
    </row>
    <row r="358" spans="2:12" ht="14.4" customHeight="1">
      <c r="B358" s="2"/>
      <c r="L358" s="2"/>
    </row>
    <row r="359" spans="2:12" ht="14.4" customHeight="1">
      <c r="B359" s="2"/>
      <c r="L359" s="2"/>
    </row>
    <row r="360" spans="2:12" ht="14.4" customHeight="1">
      <c r="B360" s="2"/>
      <c r="L360" s="2"/>
    </row>
    <row r="361" spans="2:12" ht="14.4" customHeight="1">
      <c r="B361" s="2"/>
      <c r="L361" s="2"/>
    </row>
    <row r="362" spans="2:12" ht="14.4" customHeight="1">
      <c r="B362" s="2"/>
      <c r="L362" s="2"/>
    </row>
    <row r="363" spans="2:12" ht="14.4" customHeight="1">
      <c r="B363" s="2"/>
      <c r="L363" s="2"/>
    </row>
    <row r="364" spans="2:12" ht="14.4" customHeight="1">
      <c r="B364" s="2"/>
      <c r="L364" s="2"/>
    </row>
    <row r="365" spans="2:12" ht="14.4" customHeight="1">
      <c r="B365" s="2"/>
      <c r="L365" s="2"/>
    </row>
    <row r="366" spans="2:12" ht="14.4" customHeight="1">
      <c r="B366" s="2"/>
      <c r="L366" s="2"/>
    </row>
    <row r="367" spans="2:12" ht="14.4" customHeight="1">
      <c r="B367" s="2"/>
      <c r="L367" s="2"/>
    </row>
    <row r="368" spans="2:12" ht="14.4" customHeight="1">
      <c r="B368" s="2"/>
      <c r="L368" s="2"/>
    </row>
    <row r="369" spans="2:12" ht="14.4" customHeight="1">
      <c r="B369" s="2"/>
      <c r="L369" s="2"/>
    </row>
    <row r="370" spans="2:12" ht="14.4" customHeight="1">
      <c r="B370" s="2"/>
      <c r="L370" s="2"/>
    </row>
    <row r="371" spans="2:12" ht="14.4" customHeight="1">
      <c r="B371" s="2"/>
      <c r="L371" s="2"/>
    </row>
    <row r="372" spans="2:12" ht="14.4" customHeight="1">
      <c r="B372" s="2"/>
      <c r="L372" s="2"/>
    </row>
    <row r="373" spans="2:12" ht="14.4" customHeight="1">
      <c r="B373" s="2"/>
      <c r="L373" s="2"/>
    </row>
    <row r="374" spans="2:12" ht="14.4" customHeight="1">
      <c r="B374" s="2"/>
      <c r="L374" s="2"/>
    </row>
    <row r="375" spans="2:12" ht="14.4" customHeight="1">
      <c r="B375" s="2"/>
      <c r="L375" s="2"/>
    </row>
    <row r="376" spans="2:12" ht="14.4" customHeight="1">
      <c r="B376" s="2"/>
      <c r="L376" s="2"/>
    </row>
    <row r="377" spans="2:12" ht="14.4" customHeight="1">
      <c r="B377" s="2"/>
      <c r="L377" s="2"/>
    </row>
    <row r="378" spans="2:12" ht="14.4" customHeight="1">
      <c r="B378" s="2"/>
      <c r="L378" s="2"/>
    </row>
    <row r="379" spans="2:12" ht="14.4" customHeight="1">
      <c r="B379" s="2"/>
      <c r="L379" s="2"/>
    </row>
    <row r="380" spans="2:12" ht="14.4" customHeight="1">
      <c r="B380" s="2"/>
      <c r="L380" s="2"/>
    </row>
    <row r="381" spans="2:12" ht="14.4" customHeight="1">
      <c r="B381" s="2"/>
      <c r="L381" s="2"/>
    </row>
    <row r="382" spans="2:12" ht="14.4" customHeight="1">
      <c r="B382" s="2"/>
      <c r="L382" s="2"/>
    </row>
    <row r="383" spans="2:12" ht="14.4" customHeight="1">
      <c r="B383" s="2"/>
      <c r="L383" s="2"/>
    </row>
    <row r="384" spans="2:12" ht="14.4" customHeight="1">
      <c r="B384" s="2"/>
      <c r="L384" s="2"/>
    </row>
    <row r="385" spans="2:12" ht="14.4" customHeight="1">
      <c r="B385" s="2"/>
      <c r="L385" s="2"/>
    </row>
    <row r="386" spans="2:12" ht="14.4" customHeight="1">
      <c r="B386" s="2"/>
      <c r="L386" s="2"/>
    </row>
    <row r="387" spans="2:12" ht="14.4" customHeight="1">
      <c r="B387" s="2"/>
      <c r="L387" s="2"/>
    </row>
    <row r="388" spans="2:12" ht="14.4" customHeight="1">
      <c r="B388" s="2"/>
      <c r="L388" s="2"/>
    </row>
    <row r="389" spans="2:12" ht="14.4" customHeight="1">
      <c r="B389" s="2"/>
      <c r="L389" s="2"/>
    </row>
    <row r="390" spans="2:12" ht="14.4" customHeight="1">
      <c r="B390" s="2"/>
      <c r="L390" s="2"/>
    </row>
    <row r="391" spans="2:12" ht="14.4" customHeight="1">
      <c r="B391" s="2"/>
      <c r="L391" s="2"/>
    </row>
    <row r="392" spans="2:12" ht="14.4" customHeight="1">
      <c r="B392" s="2"/>
      <c r="L392" s="2"/>
    </row>
    <row r="393" spans="2:12" ht="14.4" customHeight="1">
      <c r="B393" s="2"/>
      <c r="L393" s="2"/>
    </row>
    <row r="394" spans="2:12" ht="14.4" customHeight="1">
      <c r="B394" s="2"/>
      <c r="L394" s="2"/>
    </row>
    <row r="395" spans="2:12" ht="14.4" customHeight="1">
      <c r="B395" s="2"/>
      <c r="L395" s="2"/>
    </row>
    <row r="396" spans="2:12" ht="14.4" customHeight="1">
      <c r="B396" s="2"/>
      <c r="L396" s="2"/>
    </row>
    <row r="397" spans="2:12" ht="14.4" customHeight="1">
      <c r="B397" s="2"/>
      <c r="L397" s="2"/>
    </row>
    <row r="398" spans="2:12" ht="14.4" customHeight="1">
      <c r="B398" s="2"/>
      <c r="L398" s="2"/>
    </row>
    <row r="399" spans="2:12" ht="14.4" customHeight="1">
      <c r="B399" s="2"/>
      <c r="L399" s="2"/>
    </row>
    <row r="400" spans="2:12" ht="14.4" customHeight="1">
      <c r="B400" s="2"/>
      <c r="L400" s="2"/>
    </row>
    <row r="401" spans="2:12" ht="14.4" customHeight="1">
      <c r="B401" s="2"/>
      <c r="L401" s="2"/>
    </row>
    <row r="402" spans="2:12" ht="14.4" customHeight="1">
      <c r="B402" s="2"/>
      <c r="L402" s="2"/>
    </row>
    <row r="403" spans="2:12" ht="14.4" customHeight="1">
      <c r="B403" s="2"/>
      <c r="L403" s="2"/>
    </row>
    <row r="404" spans="2:12" ht="14.4" customHeight="1">
      <c r="B404" s="2"/>
      <c r="L404" s="2"/>
    </row>
    <row r="405" spans="2:12" ht="14.4" customHeight="1">
      <c r="B405" s="2"/>
      <c r="L405" s="2"/>
    </row>
    <row r="406" spans="2:12" ht="14.4" customHeight="1">
      <c r="B406" s="2"/>
      <c r="L406" s="2"/>
    </row>
    <row r="407" spans="2:12" ht="14.4" customHeight="1">
      <c r="B407" s="2"/>
      <c r="L407" s="2"/>
    </row>
    <row r="408" spans="2:12" ht="14.4" customHeight="1">
      <c r="B408" s="2"/>
      <c r="L408" s="2"/>
    </row>
    <row r="409" spans="2:12" ht="14.4" customHeight="1">
      <c r="B409" s="2"/>
      <c r="L409" s="2"/>
    </row>
    <row r="410" spans="2:12" ht="14.4" customHeight="1">
      <c r="B410" s="2"/>
      <c r="L410" s="2"/>
    </row>
    <row r="411" spans="2:12" ht="14.4" customHeight="1">
      <c r="B411" s="2"/>
      <c r="L411" s="2"/>
    </row>
    <row r="412" spans="2:12" ht="14.4" customHeight="1">
      <c r="B412" s="2"/>
      <c r="L412" s="2"/>
    </row>
    <row r="413" spans="2:12" ht="14.4" customHeight="1">
      <c r="B413" s="2"/>
      <c r="L413" s="2"/>
    </row>
    <row r="414" spans="2:12" ht="14.4" customHeight="1">
      <c r="B414" s="2"/>
      <c r="L414" s="2"/>
    </row>
    <row r="415" spans="2:12" ht="14.4" customHeight="1">
      <c r="B415" s="2"/>
      <c r="L415" s="2"/>
    </row>
    <row r="416" spans="2:12" ht="14.4" customHeight="1">
      <c r="B416" s="2"/>
      <c r="L416" s="2"/>
    </row>
    <row r="417" spans="2:12" ht="14.4" customHeight="1">
      <c r="B417" s="2"/>
      <c r="L417" s="2"/>
    </row>
    <row r="418" spans="2:12" ht="14.4" customHeight="1">
      <c r="B418" s="2"/>
      <c r="L418" s="2"/>
    </row>
    <row r="419" spans="2:12" ht="14.4" customHeight="1">
      <c r="B419" s="2"/>
      <c r="L419" s="2"/>
    </row>
    <row r="420" spans="2:12" ht="14.4" customHeight="1">
      <c r="B420" s="2"/>
      <c r="L420" s="2"/>
    </row>
    <row r="421" spans="2:12" ht="14.4" customHeight="1">
      <c r="B421" s="2"/>
      <c r="L421" s="2"/>
    </row>
    <row r="422" spans="2:12" ht="14.4" customHeight="1">
      <c r="B422" s="2"/>
      <c r="L422" s="2"/>
    </row>
    <row r="423" spans="2:12" ht="14.4" customHeight="1">
      <c r="B423" s="2"/>
      <c r="L423" s="2"/>
    </row>
    <row r="424" spans="2:12" ht="14.4" customHeight="1">
      <c r="B424" s="2"/>
      <c r="L424" s="2"/>
    </row>
    <row r="425" spans="2:12" ht="14.4" customHeight="1">
      <c r="B425" s="2"/>
      <c r="L425" s="2"/>
    </row>
    <row r="426" spans="2:12" ht="14.4" customHeight="1">
      <c r="B426" s="2"/>
      <c r="L426" s="2"/>
    </row>
    <row r="427" spans="2:12" ht="14.4" customHeight="1">
      <c r="B427" s="2"/>
      <c r="L427" s="2"/>
    </row>
    <row r="428" spans="2:12" ht="14.4" customHeight="1">
      <c r="B428" s="2"/>
      <c r="L428" s="2"/>
    </row>
    <row r="429" spans="2:12" ht="14.4" customHeight="1">
      <c r="B429" s="2"/>
      <c r="L429" s="2"/>
    </row>
    <row r="430" spans="2:12" ht="14.4" customHeight="1">
      <c r="B430" s="2"/>
      <c r="L430" s="2"/>
    </row>
    <row r="431" spans="2:12" ht="14.4" customHeight="1">
      <c r="B431" s="2"/>
      <c r="L431" s="2"/>
    </row>
    <row r="432" spans="2:12" ht="14.4" customHeight="1">
      <c r="B432" s="2"/>
      <c r="L432" s="2"/>
    </row>
    <row r="433" spans="2:12" ht="14.4" customHeight="1">
      <c r="B433" s="2"/>
      <c r="L433" s="2"/>
    </row>
    <row r="434" spans="2:12" ht="14.4" customHeight="1">
      <c r="B434" s="2"/>
      <c r="L434" s="2"/>
    </row>
    <row r="435" spans="2:12" ht="14.4" customHeight="1">
      <c r="B435" s="2"/>
      <c r="L435" s="2"/>
    </row>
    <row r="436" spans="2:12" ht="14.4" customHeight="1">
      <c r="B436" s="2"/>
      <c r="L436" s="2"/>
    </row>
    <row r="437" spans="2:12" ht="14.4" customHeight="1">
      <c r="B437" s="2"/>
      <c r="L437" s="2"/>
    </row>
    <row r="438" spans="2:12" ht="14.4" customHeight="1">
      <c r="B438" s="2"/>
      <c r="L438" s="2"/>
    </row>
    <row r="439" spans="2:12" ht="14.4" customHeight="1">
      <c r="B439" s="2"/>
      <c r="L439" s="2"/>
    </row>
    <row r="440" spans="2:12" ht="14.4" customHeight="1">
      <c r="B440" s="2"/>
      <c r="L440" s="2"/>
    </row>
    <row r="441" spans="2:12" ht="14.4" customHeight="1">
      <c r="B441" s="2"/>
      <c r="L441" s="2"/>
    </row>
    <row r="442" spans="2:12" ht="14.4" customHeight="1">
      <c r="B442" s="2"/>
      <c r="L442" s="2"/>
    </row>
    <row r="443" spans="2:12" ht="14.4" customHeight="1">
      <c r="B443" s="2"/>
      <c r="L443" s="2"/>
    </row>
    <row r="444" spans="2:12" ht="14.4" customHeight="1">
      <c r="B444" s="2"/>
      <c r="L444" s="2"/>
    </row>
    <row r="445" spans="2:12" ht="14.4" customHeight="1">
      <c r="B445" s="2"/>
      <c r="L445" s="2"/>
    </row>
    <row r="446" spans="2:12" ht="14.4" customHeight="1">
      <c r="B446" s="2"/>
      <c r="L446" s="2"/>
    </row>
    <row r="447" spans="2:12" ht="14.4" customHeight="1">
      <c r="B447" s="2"/>
      <c r="L447" s="2"/>
    </row>
    <row r="448" spans="2:12" ht="14.4" customHeight="1">
      <c r="B448" s="2"/>
      <c r="L448" s="2"/>
    </row>
    <row r="449" spans="2:12" ht="14.4" customHeight="1">
      <c r="B449" s="2"/>
      <c r="L449" s="2"/>
    </row>
    <row r="450" spans="2:12" ht="14.4" customHeight="1">
      <c r="B450" s="2"/>
      <c r="L450" s="2"/>
    </row>
    <row r="451" spans="2:12" ht="14.4" customHeight="1">
      <c r="B451" s="2"/>
      <c r="L451" s="2"/>
    </row>
    <row r="452" spans="2:12" ht="14.4" customHeight="1">
      <c r="B452" s="2"/>
      <c r="L452" s="2"/>
    </row>
    <row r="453" spans="2:12" ht="14.4" customHeight="1">
      <c r="B453" s="2"/>
      <c r="L453" s="2"/>
    </row>
    <row r="454" spans="2:12" ht="14.4" customHeight="1">
      <c r="B454" s="2"/>
      <c r="L454" s="2"/>
    </row>
    <row r="455" spans="2:12" ht="14.4" customHeight="1">
      <c r="B455" s="2"/>
      <c r="L455" s="2"/>
    </row>
    <row r="456" spans="2:12" ht="14.4" customHeight="1">
      <c r="B456" s="2"/>
      <c r="L456" s="2"/>
    </row>
    <row r="457" spans="2:12" ht="14.4" customHeight="1">
      <c r="B457" s="2"/>
      <c r="L457" s="2"/>
    </row>
    <row r="458" spans="2:12" ht="14.4" customHeight="1">
      <c r="B458" s="2"/>
      <c r="L458" s="2"/>
    </row>
    <row r="459" spans="2:12" ht="14.4" customHeight="1">
      <c r="B459" s="2"/>
      <c r="L459" s="2"/>
    </row>
    <row r="460" spans="2:12" ht="14.4" customHeight="1">
      <c r="B460" s="2"/>
      <c r="L460" s="2"/>
    </row>
    <row r="461" spans="2:12" ht="14.4" customHeight="1">
      <c r="B461" s="2"/>
      <c r="L461" s="2"/>
    </row>
    <row r="462" spans="2:12" ht="14.4" customHeight="1">
      <c r="B462" s="2"/>
      <c r="L462" s="2"/>
    </row>
    <row r="463" spans="2:12" ht="14.4" customHeight="1">
      <c r="B463" s="2"/>
      <c r="L463" s="2"/>
    </row>
    <row r="464" spans="2:12" ht="14.4" customHeight="1">
      <c r="B464" s="2"/>
      <c r="L464" s="2"/>
    </row>
    <row r="465" spans="2:12" ht="14.4" customHeight="1">
      <c r="B465" s="2"/>
      <c r="L465" s="2"/>
    </row>
    <row r="466" spans="2:12" ht="14.4" customHeight="1">
      <c r="B466" s="2"/>
      <c r="L466" s="2"/>
    </row>
    <row r="467" spans="2:12" ht="14.4" customHeight="1">
      <c r="B467" s="2"/>
      <c r="L467" s="2"/>
    </row>
    <row r="468" spans="2:12" ht="14.4" customHeight="1">
      <c r="B468" s="2"/>
      <c r="L468" s="2"/>
    </row>
    <row r="469" spans="2:12" ht="14.4" customHeight="1">
      <c r="B469" s="2"/>
      <c r="L469" s="2"/>
    </row>
    <row r="470" spans="2:12" ht="14.4" customHeight="1">
      <c r="B470" s="2"/>
      <c r="L470" s="2"/>
    </row>
    <row r="471" spans="2:12" ht="14.4" customHeight="1">
      <c r="B471" s="2"/>
      <c r="L471" s="2"/>
    </row>
    <row r="472" spans="2:12" ht="14.4" customHeight="1">
      <c r="B472" s="2"/>
      <c r="L472" s="2"/>
    </row>
    <row r="473" spans="2:12" ht="14.4" customHeight="1">
      <c r="B473" s="2"/>
      <c r="L473" s="2"/>
    </row>
    <row r="474" spans="2:12" ht="14.4" customHeight="1">
      <c r="B474" s="2"/>
      <c r="L474" s="2"/>
    </row>
    <row r="475" spans="2:12" ht="14.4" customHeight="1">
      <c r="B475" s="2"/>
      <c r="L475" s="2"/>
    </row>
    <row r="476" spans="2:12" ht="14.4" customHeight="1">
      <c r="B476" s="2"/>
      <c r="L476" s="2"/>
    </row>
    <row r="477" spans="2:12" ht="14.4" customHeight="1">
      <c r="B477" s="2"/>
      <c r="L477" s="2"/>
    </row>
    <row r="478" spans="2:12" ht="14.4" customHeight="1">
      <c r="B478" s="2"/>
      <c r="L478" s="2"/>
    </row>
    <row r="479" spans="2:12" ht="14.4" customHeight="1">
      <c r="B479" s="2"/>
      <c r="L479" s="2"/>
    </row>
    <row r="480" spans="2:12" ht="14.4" customHeight="1">
      <c r="B480" s="2"/>
      <c r="L480" s="2"/>
    </row>
    <row r="481" spans="2:12" ht="14.4" customHeight="1">
      <c r="B481" s="2"/>
      <c r="L481" s="2"/>
    </row>
    <row r="482" spans="2:12" ht="14.4" customHeight="1">
      <c r="B482" s="2"/>
      <c r="L482" s="2"/>
    </row>
    <row r="483" spans="2:12" ht="14.4" customHeight="1">
      <c r="B483" s="2"/>
      <c r="L483" s="2"/>
    </row>
    <row r="484" spans="2:12" ht="14.4" customHeight="1">
      <c r="B484" s="2"/>
      <c r="L484" s="2"/>
    </row>
    <row r="485" spans="2:12" ht="14.4" customHeight="1">
      <c r="B485" s="2"/>
      <c r="L485" s="2"/>
    </row>
    <row r="486" spans="2:12" ht="14.4" customHeight="1">
      <c r="B486" s="2"/>
      <c r="L486" s="2"/>
    </row>
    <row r="487" spans="2:12" ht="14.4" customHeight="1">
      <c r="B487" s="2"/>
      <c r="L487" s="2"/>
    </row>
    <row r="488" spans="2:12" ht="14.4" customHeight="1">
      <c r="B488" s="2"/>
      <c r="L488" s="2"/>
    </row>
    <row r="489" spans="2:12" ht="14.4" customHeight="1">
      <c r="B489" s="2"/>
      <c r="L489" s="2"/>
    </row>
    <row r="490" spans="2:12" ht="14.4" customHeight="1">
      <c r="B490" s="2"/>
      <c r="L490" s="2"/>
    </row>
    <row r="491" spans="2:12" ht="14.4" customHeight="1">
      <c r="B491" s="2"/>
      <c r="L491" s="2"/>
    </row>
    <row r="492" spans="2:12" ht="14.4" customHeight="1">
      <c r="B492" s="2"/>
      <c r="L492" s="2"/>
    </row>
    <row r="493" spans="2:12" ht="14.4" customHeight="1">
      <c r="B493" s="2"/>
      <c r="L493" s="2"/>
    </row>
    <row r="494" spans="2:12" ht="14.4" customHeight="1">
      <c r="B494" s="2"/>
      <c r="L494" s="2"/>
    </row>
    <row r="495" spans="2:12" ht="14.4" customHeight="1">
      <c r="B495" s="2"/>
      <c r="L495" s="2"/>
    </row>
    <row r="496" spans="2:12" ht="14.4" customHeight="1">
      <c r="B496" s="2"/>
      <c r="L496" s="2"/>
    </row>
    <row r="497" spans="2:12" ht="14.4" customHeight="1">
      <c r="B497" s="2"/>
      <c r="L497" s="2"/>
    </row>
    <row r="498" spans="2:12" ht="14.4" customHeight="1">
      <c r="B498" s="2"/>
      <c r="L498" s="2"/>
    </row>
    <row r="499" spans="2:12" ht="14.4" customHeight="1">
      <c r="B499" s="2"/>
      <c r="L499" s="2"/>
    </row>
    <row r="500" spans="2:12" ht="14.4" customHeight="1">
      <c r="B500" s="2"/>
      <c r="L500" s="2"/>
    </row>
    <row r="501" spans="2:12" ht="14.4" customHeight="1">
      <c r="B501" s="2"/>
      <c r="L501" s="2"/>
    </row>
    <row r="502" spans="2:12" ht="14.4" customHeight="1">
      <c r="B502" s="2"/>
      <c r="L502" s="2"/>
    </row>
    <row r="503" spans="2:12" ht="14.4" customHeight="1">
      <c r="B503" s="2"/>
      <c r="L503" s="2"/>
    </row>
    <row r="504" spans="2:12" ht="14.4" customHeight="1">
      <c r="B504" s="2"/>
      <c r="L504" s="2"/>
    </row>
    <row r="505" spans="2:12" ht="14.4" customHeight="1">
      <c r="B505" s="2"/>
      <c r="L505" s="2"/>
    </row>
    <row r="506" spans="2:12" ht="14.4" customHeight="1">
      <c r="B506" s="2"/>
      <c r="L506" s="2"/>
    </row>
    <row r="507" spans="2:12" ht="14.4" customHeight="1">
      <c r="B507" s="2"/>
      <c r="L507" s="2"/>
    </row>
    <row r="508" spans="2:12" ht="14.4" customHeight="1">
      <c r="B508" s="2"/>
      <c r="L508" s="2"/>
    </row>
    <row r="509" spans="2:12" ht="14.4" customHeight="1">
      <c r="B509" s="2"/>
      <c r="L509" s="2"/>
    </row>
    <row r="510" spans="2:12" ht="14.4" customHeight="1">
      <c r="B510" s="2"/>
      <c r="L510" s="2"/>
    </row>
    <row r="511" spans="2:12" ht="14.4" customHeight="1">
      <c r="B511" s="2"/>
      <c r="L511" s="2"/>
    </row>
    <row r="512" spans="2:12" ht="14.4" customHeight="1">
      <c r="B512" s="2"/>
      <c r="L512" s="2"/>
    </row>
    <row r="513" spans="2:12" ht="14.4" customHeight="1">
      <c r="B513" s="2"/>
      <c r="L513" s="2"/>
    </row>
    <row r="514" spans="2:12" ht="14.4" customHeight="1">
      <c r="B514" s="2"/>
      <c r="L514" s="2"/>
    </row>
    <row r="515" spans="2:12" ht="14.4" customHeight="1">
      <c r="B515" s="2"/>
      <c r="L515" s="2"/>
    </row>
    <row r="516" spans="2:12" ht="14.4" customHeight="1">
      <c r="B516" s="2"/>
      <c r="L516" s="2"/>
    </row>
    <row r="517" spans="2:12" ht="14.4" customHeight="1">
      <c r="B517" s="2"/>
      <c r="L517" s="2"/>
    </row>
    <row r="518" spans="2:12" ht="14.4" customHeight="1">
      <c r="B518" s="2"/>
      <c r="L518" s="2"/>
    </row>
    <row r="519" spans="2:12" ht="14.4" customHeight="1">
      <c r="B519" s="2"/>
      <c r="L519" s="2"/>
    </row>
    <row r="520" spans="2:12" ht="14.4" customHeight="1">
      <c r="B520" s="2"/>
      <c r="L520" s="2"/>
    </row>
    <row r="521" spans="2:12" ht="14.4" customHeight="1">
      <c r="B521" s="2"/>
      <c r="L521" s="2"/>
    </row>
    <row r="522" spans="2:12" ht="14.4" customHeight="1">
      <c r="B522" s="2"/>
      <c r="L522" s="2"/>
    </row>
    <row r="523" spans="2:12" ht="14.4" customHeight="1">
      <c r="B523" s="2"/>
      <c r="L523" s="2"/>
    </row>
    <row r="524" spans="2:12" ht="14.4" customHeight="1">
      <c r="B524" s="2"/>
      <c r="L524" s="2"/>
    </row>
    <row r="525" spans="2:12" ht="14.4" customHeight="1">
      <c r="B525" s="2"/>
      <c r="L525" s="2"/>
    </row>
    <row r="526" spans="2:12" ht="14.4" customHeight="1">
      <c r="B526" s="2"/>
      <c r="L526" s="2"/>
    </row>
    <row r="527" spans="2:12" ht="14.4" customHeight="1">
      <c r="B527" s="2"/>
      <c r="L527" s="2"/>
    </row>
    <row r="528" spans="2:12" ht="14.4" customHeight="1">
      <c r="B528" s="2"/>
      <c r="L528" s="2"/>
    </row>
    <row r="529" spans="2:12" ht="14.4" customHeight="1">
      <c r="B529" s="2"/>
      <c r="L529" s="2"/>
    </row>
    <row r="530" spans="2:12" ht="14.4" customHeight="1">
      <c r="B530" s="2"/>
      <c r="L530" s="2"/>
    </row>
    <row r="531" spans="2:12" ht="14.4" customHeight="1">
      <c r="B531" s="2"/>
      <c r="L531" s="2"/>
    </row>
    <row r="532" spans="2:12" ht="14.4" customHeight="1">
      <c r="B532" s="2"/>
      <c r="L532" s="2"/>
    </row>
    <row r="533" spans="2:12" ht="14.4" customHeight="1">
      <c r="B533" s="2"/>
      <c r="L533" s="2"/>
    </row>
    <row r="534" spans="2:12" ht="14.4" customHeight="1">
      <c r="B534" s="2"/>
      <c r="L534" s="2"/>
    </row>
    <row r="535" spans="2:12" ht="14.4" customHeight="1">
      <c r="B535" s="2"/>
      <c r="L535" s="2"/>
    </row>
    <row r="536" spans="2:12" ht="14.4" customHeight="1">
      <c r="B536" s="2"/>
      <c r="L536" s="2"/>
    </row>
    <row r="537" spans="2:12" ht="14.4" customHeight="1">
      <c r="B537" s="2"/>
      <c r="L537" s="2"/>
    </row>
    <row r="538" spans="2:12" ht="14.4" customHeight="1">
      <c r="B538" s="2"/>
      <c r="L538" s="2"/>
    </row>
    <row r="539" spans="2:12" ht="14.4" customHeight="1">
      <c r="B539" s="2"/>
      <c r="L539" s="2"/>
    </row>
    <row r="540" spans="2:12" ht="14.4" customHeight="1">
      <c r="B540" s="2"/>
      <c r="L540" s="2"/>
    </row>
    <row r="541" spans="2:12" ht="14.4" customHeight="1">
      <c r="B541" s="2"/>
      <c r="L541" s="2"/>
    </row>
    <row r="542" spans="2:12" ht="14.4" customHeight="1">
      <c r="B542" s="2"/>
      <c r="L542" s="2"/>
    </row>
    <row r="543" spans="2:12" ht="14.4" customHeight="1">
      <c r="B543" s="2"/>
      <c r="L543" s="2"/>
    </row>
    <row r="544" spans="2:12" ht="14.4" customHeight="1">
      <c r="B544" s="2"/>
      <c r="L544" s="2"/>
    </row>
    <row r="545" spans="2:12" ht="14.4" customHeight="1">
      <c r="B545" s="2"/>
      <c r="L545" s="2"/>
    </row>
    <row r="546" spans="2:12" ht="14.4" customHeight="1">
      <c r="B546" s="2"/>
      <c r="L546" s="2"/>
    </row>
    <row r="547" spans="2:12" ht="14.4" customHeight="1">
      <c r="B547" s="2"/>
      <c r="L547" s="2"/>
    </row>
    <row r="548" spans="2:12" ht="14.4" customHeight="1">
      <c r="B548" s="2"/>
      <c r="L548" s="2"/>
    </row>
    <row r="549" spans="2:12" ht="14.4" customHeight="1">
      <c r="B549" s="2"/>
      <c r="L549" s="2"/>
    </row>
    <row r="550" spans="2:12" ht="14.4" customHeight="1">
      <c r="B550" s="2"/>
      <c r="L550" s="2"/>
    </row>
    <row r="551" spans="2:12" ht="14.4" customHeight="1">
      <c r="B551" s="2"/>
      <c r="L551" s="2"/>
    </row>
    <row r="552" spans="2:12" ht="14.4" customHeight="1">
      <c r="B552" s="2"/>
      <c r="L552" s="2"/>
    </row>
    <row r="553" spans="2:12" ht="14.4" customHeight="1">
      <c r="B553" s="2"/>
      <c r="L553" s="2"/>
    </row>
    <row r="554" spans="2:12" ht="14.4" customHeight="1">
      <c r="B554" s="2"/>
      <c r="L554" s="2"/>
    </row>
    <row r="555" spans="2:12" ht="14.4" customHeight="1">
      <c r="B555" s="2"/>
      <c r="L555" s="2"/>
    </row>
    <row r="556" spans="2:12" ht="14.4" customHeight="1">
      <c r="B556" s="2"/>
      <c r="L556" s="2"/>
    </row>
    <row r="557" spans="2:12" ht="14.4" customHeight="1">
      <c r="B557" s="2"/>
      <c r="L557" s="2"/>
    </row>
    <row r="558" spans="2:12" ht="14.4" customHeight="1">
      <c r="B558" s="2"/>
      <c r="L558" s="2"/>
    </row>
    <row r="559" spans="2:12" ht="14.4" customHeight="1">
      <c r="B559" s="2"/>
      <c r="L559" s="2"/>
    </row>
    <row r="560" spans="2:12" ht="14.4" customHeight="1">
      <c r="B560" s="2"/>
      <c r="L560" s="2"/>
    </row>
    <row r="561" spans="2:12" ht="14.4" customHeight="1">
      <c r="B561" s="2"/>
      <c r="L561" s="2"/>
    </row>
    <row r="562" spans="2:12" ht="14.4" customHeight="1">
      <c r="B562" s="2"/>
      <c r="L562" s="2"/>
    </row>
    <row r="563" spans="2:12" ht="14.4" customHeight="1">
      <c r="B563" s="2"/>
      <c r="L563" s="2"/>
    </row>
    <row r="564" spans="2:12" ht="14.4" customHeight="1">
      <c r="B564" s="2"/>
      <c r="L564" s="2"/>
    </row>
    <row r="565" spans="2:12" ht="14.4" customHeight="1">
      <c r="B565" s="2"/>
      <c r="L565" s="2"/>
    </row>
    <row r="566" spans="2:12" ht="14.4" customHeight="1">
      <c r="B566" s="2"/>
      <c r="L566" s="2"/>
    </row>
    <row r="567" spans="2:12" ht="14.4" customHeight="1">
      <c r="B567" s="2"/>
      <c r="L567" s="2"/>
    </row>
    <row r="568" spans="2:12" ht="14.4" customHeight="1">
      <c r="B568" s="2"/>
      <c r="L568" s="2"/>
    </row>
    <row r="569" spans="2:12" ht="14.4" customHeight="1">
      <c r="B569" s="2"/>
      <c r="L569" s="2"/>
    </row>
    <row r="570" spans="2:12" ht="14.4" customHeight="1">
      <c r="B570" s="2"/>
      <c r="L570" s="2"/>
    </row>
    <row r="571" spans="2:12" ht="14.4" customHeight="1">
      <c r="B571" s="2"/>
      <c r="L571" s="2"/>
    </row>
    <row r="572" spans="2:12" ht="14.4" customHeight="1">
      <c r="B572" s="2"/>
      <c r="L572" s="2"/>
    </row>
    <row r="573" spans="2:12" ht="14.4" customHeight="1">
      <c r="B573" s="2"/>
      <c r="L573" s="2"/>
    </row>
    <row r="574" spans="2:12" ht="14.4" customHeight="1">
      <c r="B574" s="2"/>
      <c r="L574" s="2"/>
    </row>
    <row r="575" spans="2:12" ht="14.4" customHeight="1">
      <c r="B575" s="2"/>
      <c r="L575" s="2"/>
    </row>
    <row r="576" spans="2:12" ht="14.4" customHeight="1">
      <c r="B576" s="2"/>
      <c r="L576" s="2"/>
    </row>
    <row r="577" spans="2:12" ht="14.4" customHeight="1">
      <c r="B577" s="2"/>
      <c r="L577" s="2"/>
    </row>
    <row r="578" spans="2:12" ht="14.4" customHeight="1">
      <c r="B578" s="2"/>
      <c r="L578" s="2"/>
    </row>
    <row r="579" spans="2:12" ht="14.4" customHeight="1">
      <c r="B579" s="2"/>
      <c r="L579" s="2"/>
    </row>
    <row r="580" spans="2:12" ht="14.4" customHeight="1">
      <c r="B580" s="2"/>
      <c r="L580" s="2"/>
    </row>
    <row r="581" spans="2:12" ht="14.4" customHeight="1">
      <c r="B581" s="2"/>
      <c r="L581" s="2"/>
    </row>
    <row r="582" spans="2:12" ht="14.4" customHeight="1">
      <c r="B582" s="2"/>
      <c r="L582" s="2"/>
    </row>
    <row r="583" spans="2:12" ht="14.4" customHeight="1">
      <c r="B583" s="2"/>
      <c r="L583" s="2"/>
    </row>
    <row r="584" spans="2:12" ht="14.4" customHeight="1">
      <c r="B584" s="2"/>
      <c r="L584" s="2"/>
    </row>
    <row r="585" spans="2:12" ht="14.4" customHeight="1">
      <c r="B585" s="2"/>
      <c r="L585" s="2"/>
    </row>
    <row r="586" spans="2:12" ht="14.4" customHeight="1">
      <c r="B586" s="2"/>
      <c r="L586" s="2"/>
    </row>
    <row r="587" spans="2:12" ht="14.4" customHeight="1">
      <c r="B587" s="2"/>
      <c r="L587" s="2"/>
    </row>
    <row r="588" spans="2:12" ht="14.4" customHeight="1">
      <c r="B588" s="2"/>
      <c r="L588" s="2"/>
    </row>
    <row r="589" spans="2:12" ht="14.4" customHeight="1">
      <c r="B589" s="2"/>
      <c r="L589" s="2"/>
    </row>
    <row r="590" spans="2:12" ht="14.4" customHeight="1">
      <c r="B590" s="2"/>
      <c r="L590" s="2"/>
    </row>
    <row r="591" spans="2:12" ht="14.4" customHeight="1">
      <c r="B591" s="2"/>
      <c r="L591" s="2"/>
    </row>
    <row r="592" spans="2:12" ht="14.4" customHeight="1">
      <c r="B592" s="2"/>
      <c r="L592" s="2"/>
    </row>
    <row r="593" spans="2:12" ht="14.4" customHeight="1">
      <c r="B593" s="2"/>
      <c r="L593" s="2"/>
    </row>
    <row r="594" spans="2:12" ht="14.4" customHeight="1">
      <c r="B594" s="2"/>
      <c r="L594" s="2"/>
    </row>
    <row r="595" spans="2:12" ht="14.4" customHeight="1">
      <c r="B595" s="2"/>
      <c r="L595" s="2"/>
    </row>
    <row r="596" spans="2:12" ht="14.4" customHeight="1">
      <c r="B596" s="2"/>
      <c r="L596" s="2"/>
    </row>
    <row r="597" spans="2:12" ht="14.4" customHeight="1">
      <c r="B597" s="2"/>
      <c r="L597" s="2"/>
    </row>
    <row r="598" spans="2:12" ht="14.4" customHeight="1">
      <c r="B598" s="2"/>
      <c r="L598" s="2"/>
    </row>
    <row r="599" spans="2:12" ht="14.4" customHeight="1">
      <c r="B599" s="2"/>
      <c r="L599" s="2"/>
    </row>
    <row r="600" spans="2:12" ht="14.4" customHeight="1">
      <c r="B600" s="2"/>
      <c r="L600" s="2"/>
    </row>
    <row r="601" spans="2:12" ht="14.4" customHeight="1">
      <c r="B601" s="2"/>
      <c r="L601" s="2"/>
    </row>
    <row r="602" spans="2:12" ht="14.4" customHeight="1">
      <c r="B602" s="2"/>
      <c r="L602" s="2"/>
    </row>
    <row r="603" spans="2:12" ht="14.4" customHeight="1">
      <c r="B603" s="2"/>
      <c r="L603" s="2"/>
    </row>
    <row r="604" spans="2:12" ht="14.4" customHeight="1">
      <c r="B604" s="2"/>
      <c r="L604" s="2"/>
    </row>
    <row r="605" spans="2:12" ht="14.4" customHeight="1">
      <c r="B605" s="2"/>
      <c r="L605" s="2"/>
    </row>
    <row r="606" spans="2:12" ht="14.4" customHeight="1">
      <c r="B606" s="2"/>
      <c r="L606" s="2"/>
    </row>
    <row r="607" spans="2:12" ht="14.4" customHeight="1">
      <c r="B607" s="2"/>
      <c r="L607" s="2"/>
    </row>
    <row r="608" spans="2:12" ht="14.4" customHeight="1">
      <c r="B608" s="2"/>
      <c r="L608" s="2"/>
    </row>
    <row r="609" spans="2:12" ht="14.4" customHeight="1">
      <c r="B609" s="2"/>
      <c r="L609" s="2"/>
    </row>
    <row r="610" spans="2:12" ht="14.4" customHeight="1">
      <c r="B610" s="2"/>
      <c r="L610" s="2"/>
    </row>
    <row r="611" spans="2:12" ht="14.4" customHeight="1">
      <c r="B611" s="2"/>
      <c r="L611" s="2"/>
    </row>
    <row r="612" spans="2:12" ht="14.4" customHeight="1">
      <c r="B612" s="2"/>
      <c r="L612" s="2"/>
    </row>
    <row r="613" spans="2:12" ht="14.4" customHeight="1">
      <c r="B613" s="2"/>
      <c r="L613" s="2"/>
    </row>
    <row r="614" spans="2:12" ht="14.4" customHeight="1">
      <c r="B614" s="2"/>
      <c r="L614" s="2"/>
    </row>
    <row r="615" spans="2:12" ht="14.4" customHeight="1">
      <c r="B615" s="2"/>
      <c r="L615" s="2"/>
    </row>
    <row r="616" spans="2:12" ht="14.4" customHeight="1">
      <c r="B616" s="2"/>
      <c r="L616" s="2"/>
    </row>
    <row r="617" spans="2:12" ht="14.4" customHeight="1">
      <c r="B617" s="2"/>
      <c r="L617" s="2"/>
    </row>
    <row r="618" spans="2:12" ht="14.4" customHeight="1">
      <c r="B618" s="2"/>
      <c r="L618" s="2"/>
    </row>
    <row r="619" spans="2:12" ht="14.4" customHeight="1">
      <c r="B619" s="2"/>
      <c r="L619" s="2"/>
    </row>
    <row r="620" spans="2:12" ht="14.4" customHeight="1">
      <c r="B620" s="2"/>
      <c r="L620" s="2"/>
    </row>
    <row r="621" spans="2:12" ht="14.4" customHeight="1">
      <c r="B621" s="2"/>
      <c r="L621" s="2"/>
    </row>
    <row r="622" spans="2:12" ht="14.4" customHeight="1">
      <c r="B622" s="2"/>
      <c r="L622" s="2"/>
    </row>
    <row r="623" spans="2:12" ht="14.4" customHeight="1">
      <c r="B623" s="2"/>
      <c r="L623" s="2"/>
    </row>
    <row r="624" spans="2:12" ht="14.4" customHeight="1">
      <c r="B624" s="2"/>
      <c r="L624" s="2"/>
    </row>
    <row r="625" spans="2:12" ht="14.4" customHeight="1">
      <c r="B625" s="2"/>
      <c r="L625" s="2"/>
    </row>
    <row r="626" spans="2:12" ht="14.4" customHeight="1">
      <c r="B626" s="2"/>
      <c r="L626" s="2"/>
    </row>
    <row r="627" spans="2:12" ht="14.4" customHeight="1">
      <c r="B627" s="2"/>
      <c r="L627" s="2"/>
    </row>
    <row r="628" spans="2:12" ht="14.4" customHeight="1">
      <c r="B628" s="2"/>
      <c r="L628" s="2"/>
    </row>
    <row r="629" spans="2:12" ht="14.4" customHeight="1">
      <c r="B629" s="2"/>
      <c r="L629" s="2"/>
    </row>
    <row r="630" spans="2:12" ht="14.4" customHeight="1">
      <c r="B630" s="2"/>
      <c r="L630" s="2"/>
    </row>
    <row r="631" spans="2:12" ht="14.4" customHeight="1">
      <c r="B631" s="2"/>
      <c r="L631" s="2"/>
    </row>
    <row r="632" spans="2:12" ht="14.4" customHeight="1">
      <c r="B632" s="2"/>
      <c r="L632" s="2"/>
    </row>
    <row r="633" spans="2:12" ht="14.4" customHeight="1">
      <c r="B633" s="2"/>
      <c r="L633" s="2"/>
    </row>
    <row r="634" spans="2:12" ht="14.4" customHeight="1">
      <c r="B634" s="2"/>
      <c r="L634" s="2"/>
    </row>
    <row r="635" spans="2:12" ht="14.4" customHeight="1">
      <c r="B635" s="2"/>
      <c r="L635" s="2"/>
    </row>
    <row r="636" spans="2:12" ht="14.4" customHeight="1">
      <c r="B636" s="2"/>
      <c r="L636" s="2"/>
    </row>
    <row r="637" spans="2:12" ht="14.4" customHeight="1">
      <c r="B637" s="2"/>
      <c r="L637" s="2"/>
    </row>
    <row r="638" spans="2:12" ht="14.4" customHeight="1">
      <c r="B638" s="2"/>
      <c r="L638" s="2"/>
    </row>
    <row r="639" spans="2:12" ht="14.4" customHeight="1">
      <c r="B639" s="2"/>
      <c r="L639" s="2"/>
    </row>
    <row r="640" spans="2:12" ht="14.4" customHeight="1">
      <c r="B640" s="2"/>
      <c r="L640" s="2"/>
    </row>
    <row r="641" spans="2:12" ht="14.4" customHeight="1">
      <c r="B641" s="2"/>
      <c r="L641" s="2"/>
    </row>
    <row r="642" spans="2:12" ht="14.4" customHeight="1">
      <c r="B642" s="2"/>
      <c r="L642" s="2"/>
    </row>
    <row r="643" spans="2:12" ht="14.4" customHeight="1">
      <c r="B643" s="2"/>
      <c r="L643" s="2"/>
    </row>
    <row r="644" spans="2:12" ht="14.4" customHeight="1">
      <c r="B644" s="2"/>
      <c r="L644" s="2"/>
    </row>
    <row r="645" spans="2:12" ht="14.4" customHeight="1">
      <c r="B645" s="2"/>
      <c r="L645" s="2"/>
    </row>
    <row r="646" spans="2:12" ht="14.4" customHeight="1">
      <c r="B646" s="2"/>
      <c r="L646" s="2"/>
    </row>
    <row r="647" spans="2:12" ht="14.4" customHeight="1">
      <c r="B647" s="2"/>
      <c r="L647" s="2"/>
    </row>
    <row r="648" spans="2:12" ht="14.4" customHeight="1">
      <c r="B648" s="2"/>
      <c r="L648" s="2"/>
    </row>
    <row r="649" spans="2:12" ht="14.4" customHeight="1">
      <c r="B649" s="2"/>
      <c r="L649" s="2"/>
    </row>
    <row r="650" spans="2:12" ht="14.4" customHeight="1">
      <c r="B650" s="2"/>
      <c r="L650" s="2"/>
    </row>
    <row r="651" spans="2:12" ht="14.4" customHeight="1">
      <c r="B651" s="2"/>
      <c r="L651" s="2"/>
    </row>
    <row r="652" spans="2:12" ht="14.4" customHeight="1">
      <c r="B652" s="2"/>
      <c r="L652" s="2"/>
    </row>
    <row r="653" spans="2:12" ht="14.4" customHeight="1">
      <c r="B653" s="2"/>
      <c r="L653" s="2"/>
    </row>
    <row r="654" spans="2:12" ht="14.4" customHeight="1">
      <c r="B654" s="2"/>
      <c r="L654" s="2"/>
    </row>
    <row r="655" spans="2:12" ht="14.4" customHeight="1">
      <c r="B655" s="2"/>
      <c r="L655" s="2"/>
    </row>
    <row r="656" spans="2:12" ht="14.4" customHeight="1">
      <c r="B656" s="2"/>
      <c r="L656" s="2"/>
    </row>
    <row r="657" spans="2:12" ht="14.4" customHeight="1">
      <c r="B657" s="2"/>
      <c r="L657" s="2"/>
    </row>
    <row r="658" spans="2:12" ht="14.4" customHeight="1">
      <c r="B658" s="2"/>
      <c r="L658" s="2"/>
    </row>
    <row r="659" spans="2:12" ht="14.4" customHeight="1">
      <c r="B659" s="2"/>
      <c r="L659" s="2"/>
    </row>
    <row r="660" spans="2:12" ht="14.4" customHeight="1">
      <c r="B660" s="2"/>
      <c r="L660" s="2"/>
    </row>
    <row r="661" spans="2:12" ht="14.4" customHeight="1">
      <c r="B661" s="2"/>
      <c r="L661" s="2"/>
    </row>
    <row r="662" spans="2:12" ht="14.4" customHeight="1">
      <c r="B662" s="2"/>
      <c r="L662" s="2"/>
    </row>
    <row r="663" spans="2:12" ht="14.4" customHeight="1">
      <c r="B663" s="2"/>
      <c r="L663" s="2"/>
    </row>
    <row r="664" spans="2:12" ht="14.4" customHeight="1">
      <c r="B664" s="2"/>
      <c r="L664" s="2"/>
    </row>
    <row r="665" spans="2:12" ht="14.4" customHeight="1">
      <c r="B665" s="2"/>
      <c r="L665" s="2"/>
    </row>
    <row r="666" spans="2:12" ht="14.4" customHeight="1">
      <c r="B666" s="2"/>
      <c r="L666" s="2"/>
    </row>
    <row r="667" spans="2:12" ht="14.4" customHeight="1">
      <c r="B667" s="2"/>
      <c r="L667" s="2"/>
    </row>
    <row r="668" spans="2:12" ht="14.4" customHeight="1">
      <c r="B668" s="2"/>
      <c r="L668" s="2"/>
    </row>
    <row r="669" spans="2:12" ht="14.4" customHeight="1">
      <c r="B669" s="2"/>
      <c r="L669" s="2"/>
    </row>
    <row r="670" spans="2:12" ht="14.4" customHeight="1">
      <c r="B670" s="2"/>
      <c r="L670" s="2"/>
    </row>
    <row r="671" spans="2:12" ht="14.4" customHeight="1">
      <c r="B671" s="2"/>
      <c r="L671" s="2"/>
    </row>
    <row r="672" spans="2:12" ht="14.4" customHeight="1">
      <c r="B672" s="2"/>
      <c r="L672" s="2"/>
    </row>
    <row r="673" spans="2:12" ht="14.4" customHeight="1">
      <c r="B673" s="2"/>
      <c r="L673" s="2"/>
    </row>
    <row r="674" spans="2:12" ht="14.4" customHeight="1">
      <c r="B674" s="2"/>
      <c r="L674" s="2"/>
    </row>
    <row r="675" spans="2:12" ht="14.4" customHeight="1">
      <c r="B675" s="2"/>
      <c r="L675" s="2"/>
    </row>
    <row r="676" spans="2:12" ht="14.4" customHeight="1">
      <c r="B676" s="2"/>
      <c r="L676" s="2"/>
    </row>
    <row r="677" spans="2:12" ht="14.4" customHeight="1">
      <c r="B677" s="2"/>
      <c r="L677" s="2"/>
    </row>
    <row r="678" spans="2:12" ht="14.4" customHeight="1">
      <c r="B678" s="2"/>
      <c r="L678" s="2"/>
    </row>
    <row r="679" spans="2:12" ht="14.4" customHeight="1">
      <c r="B679" s="2"/>
      <c r="L679" s="2"/>
    </row>
    <row r="680" spans="2:12" ht="14.4" customHeight="1">
      <c r="B680" s="2"/>
      <c r="L680" s="2"/>
    </row>
    <row r="681" spans="2:12" ht="14.4" customHeight="1">
      <c r="B681" s="2"/>
      <c r="L681" s="2"/>
    </row>
    <row r="682" spans="2:12" ht="14.4" customHeight="1">
      <c r="B682" s="2"/>
      <c r="L682" s="2"/>
    </row>
    <row r="683" spans="2:12" ht="14.4" customHeight="1">
      <c r="B683" s="2"/>
      <c r="L683" s="2"/>
    </row>
    <row r="684" spans="2:12" ht="14.4" customHeight="1">
      <c r="B684" s="2"/>
      <c r="L684" s="2"/>
    </row>
    <row r="685" spans="2:12" ht="14.4" customHeight="1">
      <c r="B685" s="2"/>
      <c r="L685" s="2"/>
    </row>
    <row r="686" spans="2:12" ht="14.4" customHeight="1">
      <c r="B686" s="2"/>
      <c r="L686" s="2"/>
    </row>
    <row r="687" spans="2:12" ht="14.4" customHeight="1">
      <c r="B687" s="2"/>
      <c r="L687" s="2"/>
    </row>
    <row r="688" spans="2:12" ht="14.4" customHeight="1">
      <c r="B688" s="2"/>
      <c r="L688" s="2"/>
    </row>
    <row r="689" spans="2:12" ht="14.4" customHeight="1">
      <c r="B689" s="2"/>
      <c r="L689" s="2"/>
    </row>
    <row r="690" spans="2:12" ht="14.4" customHeight="1">
      <c r="B690" s="2"/>
      <c r="L690" s="2"/>
    </row>
    <row r="691" spans="2:12" ht="14.4" customHeight="1">
      <c r="B691" s="2"/>
      <c r="L691" s="2"/>
    </row>
    <row r="692" spans="2:12" ht="14.4" customHeight="1">
      <c r="B692" s="2"/>
      <c r="L692" s="2"/>
    </row>
    <row r="693" spans="2:12" ht="14.4" customHeight="1">
      <c r="B693" s="2"/>
      <c r="L693" s="2"/>
    </row>
    <row r="694" spans="2:12" ht="14.4" customHeight="1">
      <c r="B694" s="2"/>
      <c r="L694" s="2"/>
    </row>
    <row r="695" spans="2:12" ht="14.4" customHeight="1">
      <c r="B695" s="2"/>
      <c r="L695" s="2"/>
    </row>
    <row r="696" spans="2:12" ht="14.4" customHeight="1">
      <c r="B696" s="2"/>
      <c r="L696" s="2"/>
    </row>
    <row r="697" spans="2:12" ht="14.4" customHeight="1">
      <c r="B697" s="2"/>
      <c r="L697" s="2"/>
    </row>
    <row r="698" spans="2:12" ht="14.4" customHeight="1">
      <c r="B698" s="2"/>
      <c r="L698" s="2"/>
    </row>
    <row r="699" spans="2:12" ht="14.4" customHeight="1">
      <c r="B699" s="2"/>
      <c r="L699" s="2"/>
    </row>
    <row r="700" spans="2:12" ht="14.4" customHeight="1">
      <c r="B700" s="2"/>
      <c r="L700" s="2"/>
    </row>
    <row r="701" spans="2:12" ht="14.4" customHeight="1">
      <c r="B701" s="2"/>
      <c r="L701" s="2"/>
    </row>
    <row r="702" spans="2:12" ht="14.4" customHeight="1">
      <c r="B702" s="2"/>
      <c r="L702" s="2"/>
    </row>
    <row r="703" spans="2:12" ht="14.4" customHeight="1">
      <c r="B703" s="2"/>
      <c r="L703" s="2"/>
    </row>
    <row r="704" spans="2:12" ht="14.4" customHeight="1">
      <c r="B704" s="2"/>
      <c r="L704" s="2"/>
    </row>
    <row r="705" spans="2:12" ht="14.4" customHeight="1">
      <c r="B705" s="2"/>
      <c r="L705" s="2"/>
    </row>
    <row r="706" spans="2:12" ht="14.4" customHeight="1">
      <c r="B706" s="2"/>
      <c r="L706" s="2"/>
    </row>
    <row r="707" spans="2:12" ht="14.4" customHeight="1">
      <c r="B707" s="2"/>
      <c r="L707" s="2"/>
    </row>
    <row r="708" spans="2:12" ht="14.4" customHeight="1">
      <c r="B708" s="2"/>
      <c r="L708" s="2"/>
    </row>
    <row r="709" spans="2:12" ht="14.4" customHeight="1">
      <c r="B709" s="2"/>
      <c r="L709" s="2"/>
    </row>
    <row r="710" spans="2:12" ht="14.4" customHeight="1">
      <c r="B710" s="2"/>
      <c r="L710" s="2"/>
    </row>
    <row r="711" spans="2:12" ht="14.4" customHeight="1">
      <c r="B711" s="2"/>
      <c r="L711" s="2"/>
    </row>
    <row r="712" spans="2:12" ht="14.4" customHeight="1">
      <c r="B712" s="2"/>
      <c r="L712" s="2"/>
    </row>
    <row r="713" spans="2:12" ht="14.4" customHeight="1">
      <c r="B713" s="2"/>
      <c r="L713" s="2"/>
    </row>
    <row r="714" spans="2:12" ht="14.4" customHeight="1">
      <c r="B714" s="2"/>
      <c r="L714" s="2"/>
    </row>
    <row r="715" spans="2:12" ht="14.4" customHeight="1">
      <c r="B715" s="2"/>
      <c r="L715" s="2"/>
    </row>
    <row r="716" spans="2:12" ht="14.4" customHeight="1">
      <c r="B716" s="2"/>
      <c r="L716" s="2"/>
    </row>
    <row r="717" spans="2:12" ht="14.4" customHeight="1">
      <c r="B717" s="2"/>
      <c r="L717" s="2"/>
    </row>
    <row r="718" spans="2:12" ht="14.4" customHeight="1">
      <c r="B718" s="2"/>
      <c r="L718" s="2"/>
    </row>
    <row r="719" spans="2:12" ht="14.4" customHeight="1">
      <c r="B719" s="2"/>
      <c r="L719" s="2"/>
    </row>
    <row r="720" spans="2:12" ht="14.4" customHeight="1">
      <c r="B720" s="2"/>
      <c r="L720" s="2"/>
    </row>
    <row r="721" spans="2:12" ht="14.4" customHeight="1">
      <c r="B721" s="2"/>
      <c r="L721" s="2"/>
    </row>
    <row r="722" spans="2:12" ht="14.4" customHeight="1">
      <c r="B722" s="2"/>
      <c r="L722" s="2"/>
    </row>
    <row r="723" spans="2:12" ht="14.4" customHeight="1">
      <c r="B723" s="2"/>
      <c r="L723" s="2"/>
    </row>
    <row r="724" spans="2:12" ht="14.4" customHeight="1">
      <c r="B724" s="2"/>
      <c r="L724" s="2"/>
    </row>
    <row r="725" spans="2:12" ht="14.4" customHeight="1">
      <c r="B725" s="2"/>
      <c r="L725" s="2"/>
    </row>
    <row r="726" spans="2:12" ht="14.4" customHeight="1">
      <c r="B726" s="2"/>
      <c r="L726" s="2"/>
    </row>
    <row r="727" spans="2:12" ht="14.4" customHeight="1">
      <c r="B727" s="2"/>
      <c r="L727" s="2"/>
    </row>
    <row r="728" spans="2:12" ht="14.4" customHeight="1">
      <c r="B728" s="2"/>
      <c r="L728" s="2"/>
    </row>
    <row r="729" spans="2:12" ht="14.4" customHeight="1">
      <c r="B729" s="2"/>
      <c r="L729" s="2"/>
    </row>
    <row r="730" spans="2:12" ht="14.4" customHeight="1">
      <c r="B730" s="2"/>
      <c r="L730" s="2"/>
    </row>
    <row r="731" spans="2:12" ht="14.4" customHeight="1">
      <c r="B731" s="2"/>
      <c r="L731" s="2"/>
    </row>
    <row r="732" spans="2:12" ht="14.4" customHeight="1">
      <c r="B732" s="2"/>
      <c r="L732" s="2"/>
    </row>
    <row r="733" spans="2:12" ht="14.4" customHeight="1">
      <c r="B733" s="2"/>
      <c r="L733" s="2"/>
    </row>
    <row r="734" spans="2:12" ht="14.4" customHeight="1">
      <c r="B734" s="2"/>
      <c r="L734" s="2"/>
    </row>
    <row r="735" spans="2:12" ht="14.4" customHeight="1">
      <c r="B735" s="2"/>
      <c r="L735" s="2"/>
    </row>
    <row r="736" spans="2:12" ht="14.4" customHeight="1">
      <c r="B736" s="2"/>
      <c r="L736" s="2"/>
    </row>
    <row r="737" spans="2:12" ht="14.4" customHeight="1">
      <c r="B737" s="2"/>
      <c r="L737" s="2"/>
    </row>
    <row r="738" spans="2:12" ht="14.4" customHeight="1">
      <c r="B738" s="2"/>
      <c r="L738" s="2"/>
    </row>
    <row r="739" spans="2:12" ht="14.4" customHeight="1">
      <c r="B739" s="2"/>
      <c r="L739" s="2"/>
    </row>
    <row r="740" spans="2:12" ht="14.4" customHeight="1">
      <c r="B740" s="2"/>
      <c r="L740" s="2"/>
    </row>
    <row r="741" spans="2:12" ht="14.4" customHeight="1">
      <c r="B741" s="2"/>
      <c r="L741" s="2"/>
    </row>
    <row r="742" spans="2:12" ht="14.4" customHeight="1">
      <c r="B742" s="2"/>
      <c r="L742" s="2"/>
    </row>
    <row r="743" spans="2:12" ht="14.4" customHeight="1">
      <c r="B743" s="2"/>
      <c r="L743" s="2"/>
    </row>
    <row r="744" spans="2:12" ht="14.4" customHeight="1">
      <c r="B744" s="2"/>
      <c r="L744" s="2"/>
    </row>
    <row r="745" spans="2:12" ht="14.4" customHeight="1">
      <c r="B745" s="2"/>
      <c r="L745" s="2"/>
    </row>
    <row r="746" spans="2:12" ht="14.4" customHeight="1">
      <c r="B746" s="2"/>
      <c r="L746" s="2"/>
    </row>
    <row r="747" spans="2:12" ht="14.4" customHeight="1">
      <c r="B747" s="2"/>
      <c r="L747" s="2"/>
    </row>
    <row r="748" spans="2:12" ht="14.4" customHeight="1">
      <c r="B748" s="2"/>
      <c r="L748" s="2"/>
    </row>
    <row r="749" spans="2:12" ht="14.4" customHeight="1">
      <c r="B749" s="2"/>
      <c r="L749" s="2"/>
    </row>
    <row r="750" spans="2:12" ht="14.4" customHeight="1">
      <c r="B750" s="2"/>
      <c r="L750" s="2"/>
    </row>
    <row r="751" spans="2:12" ht="14.4" customHeight="1">
      <c r="B751" s="2"/>
      <c r="L751" s="2"/>
    </row>
    <row r="752" spans="2:12" ht="14.4" customHeight="1">
      <c r="B752" s="2"/>
      <c r="L752" s="2"/>
    </row>
    <row r="753" spans="2:12" ht="14.4" customHeight="1">
      <c r="B753" s="2"/>
      <c r="L753" s="2"/>
    </row>
    <row r="754" spans="2:12" ht="14.4" customHeight="1">
      <c r="B754" s="2"/>
      <c r="L754" s="2"/>
    </row>
    <row r="755" spans="2:12" ht="14.4" customHeight="1">
      <c r="B755" s="2"/>
      <c r="L755" s="2"/>
    </row>
    <row r="756" spans="2:12" ht="14.4" customHeight="1">
      <c r="B756" s="2"/>
      <c r="L756" s="2"/>
    </row>
    <row r="757" spans="2:12" ht="14.4" customHeight="1">
      <c r="B757" s="2"/>
      <c r="L757" s="2"/>
    </row>
    <row r="758" spans="2:12" ht="14.4" customHeight="1">
      <c r="B758" s="2"/>
      <c r="L758" s="2"/>
    </row>
    <row r="759" spans="2:12" ht="14.4" customHeight="1">
      <c r="B759" s="2"/>
      <c r="L759" s="2"/>
    </row>
    <row r="760" spans="2:12" ht="14.4" customHeight="1">
      <c r="B760" s="2"/>
      <c r="L760" s="2"/>
    </row>
    <row r="761" spans="2:12" ht="14.4" customHeight="1">
      <c r="B761" s="2"/>
      <c r="L761" s="2"/>
    </row>
    <row r="762" spans="2:12" ht="14.4" customHeight="1">
      <c r="B762" s="2"/>
      <c r="L762" s="2"/>
    </row>
    <row r="763" spans="2:12" ht="14.4" customHeight="1">
      <c r="B763" s="2"/>
      <c r="L763" s="2"/>
    </row>
    <row r="764" spans="2:12" ht="14.4" customHeight="1">
      <c r="B764" s="2"/>
      <c r="L764" s="2"/>
    </row>
    <row r="765" spans="2:12" ht="14.4" customHeight="1">
      <c r="B765" s="2"/>
      <c r="L765" s="2"/>
    </row>
    <row r="766" spans="2:12" ht="14.4" customHeight="1">
      <c r="B766" s="2"/>
      <c r="L766" s="2"/>
    </row>
    <row r="767" spans="2:12" ht="14.4" customHeight="1">
      <c r="B767" s="2"/>
      <c r="L767" s="2"/>
    </row>
    <row r="768" spans="2:12" ht="14.4" customHeight="1">
      <c r="B768" s="2"/>
      <c r="L768" s="2"/>
    </row>
    <row r="769" spans="2:12" ht="14.4" customHeight="1">
      <c r="B769" s="2"/>
      <c r="L769" s="2"/>
    </row>
    <row r="770" spans="2:12" ht="14.4" customHeight="1">
      <c r="B770" s="2"/>
      <c r="L770" s="2"/>
    </row>
    <row r="771" spans="2:12" ht="14.4" customHeight="1">
      <c r="B771" s="2"/>
      <c r="L771" s="2"/>
    </row>
    <row r="772" spans="2:12" ht="14.4" customHeight="1">
      <c r="B772" s="2"/>
      <c r="L772" s="2"/>
    </row>
    <row r="773" spans="2:12" ht="14.4" customHeight="1">
      <c r="B773" s="2"/>
      <c r="L773" s="2"/>
    </row>
    <row r="774" spans="2:12" ht="14.4" customHeight="1">
      <c r="B774" s="2"/>
      <c r="L774" s="2"/>
    </row>
    <row r="775" spans="2:12" ht="14.4" customHeight="1">
      <c r="B775" s="2"/>
      <c r="L775" s="2"/>
    </row>
    <row r="776" spans="2:12" ht="14.4" customHeight="1">
      <c r="B776" s="2"/>
      <c r="L776" s="2"/>
    </row>
    <row r="777" spans="2:12" ht="14.4" customHeight="1">
      <c r="B777" s="2"/>
      <c r="L777" s="2"/>
    </row>
    <row r="778" spans="2:12" ht="14.4" customHeight="1">
      <c r="B778" s="2"/>
      <c r="L778" s="2"/>
    </row>
    <row r="779" spans="2:12" ht="14.4" customHeight="1">
      <c r="B779" s="2"/>
      <c r="L779" s="2"/>
    </row>
    <row r="780" spans="2:12" ht="14.4" customHeight="1">
      <c r="B780" s="2"/>
      <c r="L780" s="2"/>
    </row>
    <row r="781" spans="2:12" ht="14.4" customHeight="1">
      <c r="B781" s="2"/>
      <c r="L781" s="2"/>
    </row>
    <row r="782" spans="2:12" ht="14.4" customHeight="1">
      <c r="B782" s="2"/>
      <c r="L782" s="2"/>
    </row>
    <row r="783" spans="2:12" ht="14.4" customHeight="1">
      <c r="B783" s="2"/>
      <c r="L783" s="2"/>
    </row>
    <row r="784" spans="2:12" ht="14.4" customHeight="1">
      <c r="B784" s="2"/>
      <c r="L784" s="2"/>
    </row>
    <row r="785" spans="2:12" ht="14.4" customHeight="1">
      <c r="B785" s="2"/>
      <c r="L785" s="2"/>
    </row>
    <row r="786" spans="2:12" ht="14.4" customHeight="1">
      <c r="B786" s="2"/>
      <c r="L786" s="2"/>
    </row>
    <row r="787" spans="2:12" ht="14.4" customHeight="1">
      <c r="B787" s="2"/>
      <c r="L787" s="2"/>
    </row>
    <row r="788" spans="2:12" ht="14.4" customHeight="1">
      <c r="B788" s="2"/>
      <c r="L788" s="2"/>
    </row>
    <row r="789" spans="2:12" ht="14.4" customHeight="1">
      <c r="B789" s="2"/>
      <c r="L789" s="2"/>
    </row>
    <row r="790" spans="2:12" ht="14.4" customHeight="1">
      <c r="B790" s="2"/>
      <c r="L790" s="2"/>
    </row>
    <row r="791" spans="2:12" ht="14.4" customHeight="1">
      <c r="B791" s="2"/>
      <c r="L791" s="2"/>
    </row>
    <row r="792" spans="2:12" ht="14.4" customHeight="1">
      <c r="B792" s="2"/>
      <c r="L792" s="2"/>
    </row>
    <row r="793" spans="2:12" ht="14.4" customHeight="1">
      <c r="B793" s="2"/>
      <c r="L793" s="2"/>
    </row>
    <row r="794" spans="2:12" ht="14.4" customHeight="1">
      <c r="B794" s="2"/>
      <c r="L794" s="2"/>
    </row>
    <row r="795" spans="2:12" ht="14.4" customHeight="1">
      <c r="B795" s="2"/>
      <c r="L795" s="2"/>
    </row>
    <row r="796" spans="2:12" ht="14.4" customHeight="1">
      <c r="B796" s="2"/>
      <c r="L796" s="2"/>
    </row>
    <row r="797" spans="2:12" ht="14.4" customHeight="1">
      <c r="B797" s="2"/>
      <c r="L797" s="2"/>
    </row>
    <row r="798" spans="2:12" ht="14.4" customHeight="1">
      <c r="B798" s="2"/>
      <c r="L798" s="2"/>
    </row>
    <row r="799" spans="2:12" ht="14.4" customHeight="1">
      <c r="B799" s="2"/>
      <c r="L799" s="2"/>
    </row>
    <row r="800" spans="2:12" ht="14.4" customHeight="1">
      <c r="B800" s="2"/>
      <c r="L800" s="2"/>
    </row>
    <row r="801" spans="2:12" ht="14.4" customHeight="1">
      <c r="B801" s="2"/>
      <c r="L801" s="2"/>
    </row>
    <row r="802" spans="2:12" ht="14.4" customHeight="1">
      <c r="B802" s="2"/>
      <c r="L802" s="2"/>
    </row>
    <row r="803" spans="2:12" ht="14.4" customHeight="1">
      <c r="B803" s="2"/>
      <c r="L803" s="2"/>
    </row>
    <row r="804" spans="2:12" ht="14.4" customHeight="1">
      <c r="B804" s="2"/>
      <c r="L804" s="2"/>
    </row>
    <row r="805" spans="2:12" ht="14.4" customHeight="1">
      <c r="B805" s="2"/>
      <c r="L805" s="2"/>
    </row>
    <row r="806" spans="2:12" ht="14.4" customHeight="1">
      <c r="B806" s="2"/>
      <c r="L806" s="2"/>
    </row>
    <row r="807" spans="2:12" ht="14.4" customHeight="1">
      <c r="B807" s="2"/>
      <c r="L807" s="2"/>
    </row>
    <row r="808" spans="2:12" ht="14.4" customHeight="1">
      <c r="B808" s="2"/>
      <c r="L808" s="2"/>
    </row>
    <row r="809" spans="2:12" ht="14.4" customHeight="1">
      <c r="B809" s="2"/>
      <c r="L809" s="2"/>
    </row>
    <row r="810" spans="2:12" ht="14.4" customHeight="1">
      <c r="B810" s="2"/>
      <c r="L810" s="2"/>
    </row>
    <row r="811" spans="2:12" ht="14.4" customHeight="1">
      <c r="B811" s="2"/>
      <c r="L811" s="2"/>
    </row>
    <row r="812" spans="2:12" ht="14.4" customHeight="1">
      <c r="B812" s="2"/>
      <c r="L812" s="2"/>
    </row>
    <row r="813" spans="2:12" ht="14.4" customHeight="1">
      <c r="B813" s="2"/>
      <c r="L813" s="2"/>
    </row>
    <row r="814" spans="2:12" ht="14.4" customHeight="1">
      <c r="B814" s="2"/>
      <c r="L814" s="2"/>
    </row>
    <row r="815" spans="2:12" ht="14.4" customHeight="1">
      <c r="B815" s="2"/>
      <c r="L815" s="2"/>
    </row>
    <row r="816" spans="2:12" ht="14.4" customHeight="1">
      <c r="B816" s="2"/>
      <c r="L816" s="2"/>
    </row>
    <row r="817" spans="2:12" ht="14.4" customHeight="1">
      <c r="B817" s="2"/>
      <c r="L817" s="2"/>
    </row>
    <row r="818" spans="2:12" ht="14.4" customHeight="1">
      <c r="B818" s="2"/>
      <c r="L818" s="2"/>
    </row>
    <row r="819" spans="2:12" ht="14.4" customHeight="1">
      <c r="B819" s="2"/>
      <c r="L819" s="2"/>
    </row>
    <row r="820" spans="2:12" ht="14.4" customHeight="1">
      <c r="B820" s="2"/>
      <c r="L820" s="2"/>
    </row>
    <row r="821" spans="2:12" ht="14.4" customHeight="1">
      <c r="B821" s="2"/>
      <c r="L821" s="2"/>
    </row>
    <row r="822" spans="2:12" ht="14.4" customHeight="1">
      <c r="B822" s="2"/>
      <c r="L822" s="2"/>
    </row>
    <row r="823" spans="2:12" ht="14.4" customHeight="1">
      <c r="B823" s="2"/>
      <c r="L823" s="2"/>
    </row>
    <row r="824" spans="2:12" ht="14.4" customHeight="1">
      <c r="B824" s="2"/>
      <c r="L824" s="2"/>
    </row>
    <row r="825" spans="2:12" ht="14.4" customHeight="1">
      <c r="B825" s="2"/>
      <c r="L825" s="2"/>
    </row>
    <row r="826" spans="2:12" ht="14.4" customHeight="1">
      <c r="B826" s="2"/>
      <c r="L826" s="2"/>
    </row>
    <row r="827" spans="2:12" ht="14.4" customHeight="1">
      <c r="B827" s="2"/>
      <c r="L827" s="2"/>
    </row>
    <row r="828" spans="2:12" ht="14.4" customHeight="1">
      <c r="B828" s="2"/>
      <c r="L828" s="2"/>
    </row>
    <row r="829" spans="2:12" ht="14.4" customHeight="1">
      <c r="B829" s="2"/>
      <c r="L829" s="2"/>
    </row>
    <row r="830" spans="2:12" ht="14.4" customHeight="1">
      <c r="B830" s="2"/>
      <c r="L830" s="2"/>
    </row>
    <row r="831" spans="2:12" ht="14.4" customHeight="1">
      <c r="B831" s="2"/>
      <c r="L831" s="2"/>
    </row>
    <row r="832" spans="2:12" ht="14.4" customHeight="1">
      <c r="B832" s="2"/>
      <c r="L832" s="2"/>
    </row>
    <row r="833" spans="2:12" ht="14.4" customHeight="1">
      <c r="B833" s="2"/>
      <c r="L833" s="2"/>
    </row>
    <row r="834" spans="2:12" ht="14.4" customHeight="1">
      <c r="B834" s="2"/>
      <c r="L834" s="2"/>
    </row>
    <row r="835" spans="2:12" ht="14.4" customHeight="1">
      <c r="B835" s="2"/>
      <c r="L835" s="2"/>
    </row>
    <row r="836" spans="2:12" ht="14.4" customHeight="1">
      <c r="B836" s="2"/>
      <c r="L836" s="2"/>
    </row>
    <row r="837" spans="2:12" ht="14.4" customHeight="1">
      <c r="B837" s="2"/>
      <c r="L837" s="2"/>
    </row>
    <row r="838" spans="2:12" ht="14.4" customHeight="1">
      <c r="B838" s="2"/>
      <c r="L838" s="2"/>
    </row>
    <row r="839" spans="2:12" ht="14.4" customHeight="1">
      <c r="B839" s="2"/>
      <c r="L839" s="2"/>
    </row>
    <row r="840" spans="2:12" ht="14.4" customHeight="1">
      <c r="B840" s="2"/>
      <c r="L840" s="2"/>
    </row>
    <row r="841" spans="2:12" ht="14.4" customHeight="1">
      <c r="B841" s="2"/>
      <c r="L841" s="2"/>
    </row>
    <row r="842" spans="2:12" ht="14.4" customHeight="1">
      <c r="B842" s="2"/>
      <c r="L842" s="2"/>
    </row>
    <row r="843" spans="2:12" ht="14.4" customHeight="1">
      <c r="B843" s="2"/>
      <c r="L843" s="2"/>
    </row>
    <row r="844" spans="2:12" ht="14.4" customHeight="1">
      <c r="B844" s="2"/>
      <c r="L844" s="2"/>
    </row>
    <row r="845" spans="2:12" ht="14.4" customHeight="1">
      <c r="B845" s="2"/>
      <c r="L845" s="2"/>
    </row>
    <row r="846" spans="2:12" ht="14.4" customHeight="1">
      <c r="B846" s="2"/>
      <c r="L846" s="2"/>
    </row>
    <row r="847" spans="2:12" ht="14.4" customHeight="1">
      <c r="B847" s="2"/>
      <c r="L847" s="2"/>
    </row>
    <row r="848" spans="2:12" ht="14.4" customHeight="1">
      <c r="B848" s="2"/>
      <c r="L848" s="2"/>
    </row>
    <row r="849" spans="2:12" ht="14.4" customHeight="1">
      <c r="B849" s="2"/>
      <c r="L849" s="2"/>
    </row>
    <row r="850" spans="2:12" ht="14.4" customHeight="1">
      <c r="B850" s="2"/>
      <c r="L850" s="2"/>
    </row>
    <row r="851" spans="2:12" ht="14.4" customHeight="1">
      <c r="B851" s="2"/>
      <c r="L851" s="2"/>
    </row>
    <row r="852" spans="2:12" ht="14.4" customHeight="1">
      <c r="B852" s="2"/>
      <c r="L852" s="2"/>
    </row>
    <row r="853" spans="2:12" ht="14.4" customHeight="1">
      <c r="B853" s="2"/>
      <c r="L853" s="2"/>
    </row>
    <row r="854" spans="2:12" ht="14.4" customHeight="1">
      <c r="B854" s="2"/>
      <c r="L854" s="2"/>
    </row>
    <row r="855" spans="2:12" ht="14.4" customHeight="1">
      <c r="B855" s="2"/>
      <c r="L855" s="2"/>
    </row>
    <row r="856" spans="2:12" ht="14.4" customHeight="1">
      <c r="B856" s="2"/>
      <c r="L856" s="2"/>
    </row>
    <row r="857" spans="2:12" ht="14.4" customHeight="1">
      <c r="B857" s="2"/>
      <c r="L857" s="2"/>
    </row>
    <row r="858" spans="2:12" ht="14.4" customHeight="1">
      <c r="B858" s="2"/>
      <c r="L858" s="2"/>
    </row>
    <row r="859" spans="2:12" ht="14.4" customHeight="1">
      <c r="B859" s="2"/>
      <c r="L859" s="2"/>
    </row>
    <row r="860" spans="2:12" ht="14.4" customHeight="1">
      <c r="B860" s="2"/>
      <c r="L860" s="2"/>
    </row>
    <row r="861" spans="2:12" ht="14.4" customHeight="1">
      <c r="B861" s="2"/>
      <c r="L861" s="2"/>
    </row>
    <row r="862" spans="2:12" ht="14.4" customHeight="1">
      <c r="B862" s="2"/>
      <c r="L862" s="2"/>
    </row>
    <row r="863" spans="2:12" ht="14.4" customHeight="1">
      <c r="B863" s="2"/>
      <c r="L863" s="2"/>
    </row>
    <row r="864" spans="2:12" ht="14.4" customHeight="1">
      <c r="B864" s="2"/>
      <c r="L864" s="2"/>
    </row>
    <row r="865" spans="2:12" ht="14.4" customHeight="1">
      <c r="B865" s="2"/>
      <c r="L865" s="2"/>
    </row>
    <row r="866" spans="2:12" ht="14.4" customHeight="1">
      <c r="B866" s="2"/>
      <c r="L866" s="2"/>
    </row>
    <row r="867" spans="2:12" ht="14.4" customHeight="1">
      <c r="B867" s="2"/>
      <c r="L867" s="2"/>
    </row>
    <row r="868" spans="2:12" ht="14.4" customHeight="1">
      <c r="B868" s="2"/>
      <c r="L868" s="2"/>
    </row>
    <row r="869" spans="2:12" ht="14.4" customHeight="1">
      <c r="B869" s="2"/>
      <c r="L869" s="2"/>
    </row>
    <row r="870" spans="2:12" ht="14.4" customHeight="1">
      <c r="B870" s="2"/>
      <c r="L870" s="2"/>
    </row>
    <row r="871" spans="2:12" ht="14.4" customHeight="1">
      <c r="B871" s="2"/>
      <c r="L871" s="2"/>
    </row>
    <row r="872" spans="2:12" ht="14.4" customHeight="1">
      <c r="B872" s="2"/>
      <c r="L872" s="2"/>
    </row>
    <row r="873" spans="2:12" ht="14.4" customHeight="1">
      <c r="B873" s="2"/>
      <c r="L873" s="2"/>
    </row>
    <row r="874" spans="2:12" ht="14.4" customHeight="1">
      <c r="B874" s="2"/>
      <c r="L874" s="2"/>
    </row>
    <row r="875" spans="2:12" ht="14.4" customHeight="1">
      <c r="B875" s="2"/>
      <c r="L875" s="2"/>
    </row>
    <row r="876" spans="2:12" ht="14.4" customHeight="1">
      <c r="B876" s="2"/>
      <c r="L876" s="2"/>
    </row>
    <row r="877" spans="2:12" ht="14.4" customHeight="1">
      <c r="B877" s="2"/>
      <c r="L877" s="2"/>
    </row>
    <row r="878" spans="2:12" ht="14.4" customHeight="1">
      <c r="B878" s="2"/>
      <c r="L878" s="2"/>
    </row>
    <row r="879" spans="2:12" ht="14.4" customHeight="1">
      <c r="B879" s="2"/>
      <c r="L879" s="2"/>
    </row>
    <row r="880" spans="2:12" ht="14.4" customHeight="1">
      <c r="B880" s="2"/>
      <c r="L880" s="2"/>
    </row>
    <row r="881" spans="2:12" ht="14.4" customHeight="1">
      <c r="B881" s="2"/>
      <c r="L881" s="2"/>
    </row>
    <row r="882" spans="2:12" ht="14.4" customHeight="1">
      <c r="B882" s="2"/>
      <c r="L882" s="2"/>
    </row>
    <row r="883" spans="2:12" ht="14.4" customHeight="1">
      <c r="B883" s="2"/>
      <c r="L883" s="2"/>
    </row>
    <row r="884" spans="2:12" ht="14.4" customHeight="1">
      <c r="B884" s="2"/>
      <c r="L884" s="2"/>
    </row>
    <row r="885" spans="2:12" ht="14.4" customHeight="1">
      <c r="B885" s="2"/>
      <c r="L885" s="2"/>
    </row>
    <row r="886" spans="2:12" ht="14.4" customHeight="1">
      <c r="B886" s="2"/>
      <c r="L886" s="2"/>
    </row>
    <row r="887" spans="2:12" ht="14.4" customHeight="1">
      <c r="B887" s="2"/>
      <c r="L887" s="2"/>
    </row>
    <row r="888" spans="2:12" ht="14.4" customHeight="1">
      <c r="B888" s="2"/>
      <c r="L888" s="2"/>
    </row>
    <row r="889" spans="2:12" ht="14.4" customHeight="1">
      <c r="B889" s="2"/>
      <c r="L889" s="2"/>
    </row>
    <row r="890" spans="2:12" ht="14.4" customHeight="1">
      <c r="B890" s="2"/>
      <c r="L890" s="2"/>
    </row>
    <row r="891" spans="2:12" ht="14.4" customHeight="1">
      <c r="B891" s="2"/>
      <c r="L891" s="2"/>
    </row>
    <row r="892" spans="2:12" ht="14.4" customHeight="1">
      <c r="B892" s="2"/>
      <c r="L892" s="2"/>
    </row>
    <row r="893" spans="2:12" ht="14.4" customHeight="1">
      <c r="B893" s="2"/>
      <c r="L893" s="2"/>
    </row>
    <row r="894" spans="2:12" ht="14.4" customHeight="1">
      <c r="B894" s="2"/>
      <c r="L894" s="2"/>
    </row>
    <row r="895" spans="2:12" ht="14.4" customHeight="1">
      <c r="B895" s="2"/>
      <c r="L895" s="2"/>
    </row>
    <row r="896" spans="2:12" ht="14.4" customHeight="1">
      <c r="B896" s="2"/>
      <c r="L896" s="2"/>
    </row>
    <row r="897" spans="2:12" ht="14.4" customHeight="1">
      <c r="B897" s="2"/>
      <c r="L897" s="2"/>
    </row>
    <row r="898" spans="2:12" ht="14.4" customHeight="1">
      <c r="B898" s="2"/>
      <c r="L898" s="2"/>
    </row>
    <row r="899" spans="2:12" ht="14.4" customHeight="1">
      <c r="B899" s="2"/>
      <c r="L899" s="2"/>
    </row>
    <row r="900" spans="2:12" ht="14.4" customHeight="1">
      <c r="B900" s="2"/>
      <c r="L900" s="2"/>
    </row>
    <row r="901" spans="2:12" ht="14.4" customHeight="1">
      <c r="B901" s="2"/>
      <c r="L901" s="2"/>
    </row>
    <row r="902" spans="2:12" ht="14.4" customHeight="1">
      <c r="B902" s="2"/>
      <c r="L902" s="2"/>
    </row>
    <row r="903" spans="2:12" ht="14.4" customHeight="1">
      <c r="B903" s="2"/>
      <c r="L903" s="2"/>
    </row>
    <row r="904" spans="2:12" ht="14.4" customHeight="1">
      <c r="B904" s="2"/>
      <c r="L904" s="2"/>
    </row>
    <row r="905" spans="2:12" ht="14.4" customHeight="1">
      <c r="B905" s="2"/>
      <c r="L905" s="2"/>
    </row>
    <row r="906" spans="2:12" ht="14.4" customHeight="1">
      <c r="B906" s="2"/>
      <c r="L906" s="2"/>
    </row>
    <row r="907" spans="2:12" ht="14.4" customHeight="1">
      <c r="B907" s="2"/>
      <c r="L907" s="2"/>
    </row>
    <row r="908" spans="2:12" ht="14.4" customHeight="1">
      <c r="B908" s="2"/>
      <c r="L908" s="2"/>
    </row>
    <row r="909" spans="2:12" ht="14.4" customHeight="1">
      <c r="B909" s="2"/>
      <c r="L909" s="2"/>
    </row>
    <row r="910" spans="2:12" ht="14.4" customHeight="1">
      <c r="B910" s="2"/>
      <c r="L910" s="2"/>
    </row>
    <row r="911" spans="2:12" ht="14.4" customHeight="1">
      <c r="B911" s="2"/>
      <c r="L911" s="2"/>
    </row>
    <row r="912" spans="2:12" ht="14.4" customHeight="1">
      <c r="B912" s="2"/>
      <c r="L912" s="2"/>
    </row>
    <row r="913" spans="2:12" ht="14.4" customHeight="1">
      <c r="B913" s="2"/>
      <c r="L913" s="2"/>
    </row>
    <row r="914" spans="2:12" ht="14.4" customHeight="1">
      <c r="B914" s="2"/>
      <c r="L914" s="2"/>
    </row>
    <row r="915" spans="2:12" ht="14.4" customHeight="1">
      <c r="B915" s="2"/>
      <c r="L915" s="2"/>
    </row>
    <row r="916" spans="2:12" ht="14.4" customHeight="1">
      <c r="B916" s="2"/>
      <c r="L916" s="2"/>
    </row>
    <row r="917" spans="2:12" ht="14.4" customHeight="1">
      <c r="B917" s="2"/>
      <c r="L917" s="2"/>
    </row>
    <row r="918" spans="2:12" ht="14.4" customHeight="1">
      <c r="B918" s="2"/>
      <c r="L918" s="2"/>
    </row>
    <row r="919" spans="2:12" ht="14.4" customHeight="1">
      <c r="B919" s="2"/>
      <c r="L919" s="2"/>
    </row>
    <row r="920" spans="2:12" ht="14.4" customHeight="1">
      <c r="B920" s="2"/>
      <c r="L920" s="2"/>
    </row>
    <row r="921" spans="2:12" ht="14.4" customHeight="1">
      <c r="B921" s="2"/>
      <c r="L921" s="2"/>
    </row>
    <row r="922" spans="2:12" ht="14.4" customHeight="1">
      <c r="B922" s="2"/>
      <c r="L922" s="2"/>
    </row>
    <row r="923" spans="2:12" ht="14.4" customHeight="1">
      <c r="B923" s="2"/>
      <c r="L923" s="2"/>
    </row>
    <row r="924" spans="2:12" ht="14.4" customHeight="1">
      <c r="B924" s="2"/>
      <c r="L924" s="2"/>
    </row>
    <row r="925" spans="2:12" ht="14.4" customHeight="1">
      <c r="B925" s="2"/>
      <c r="L925" s="2"/>
    </row>
    <row r="926" spans="2:12" ht="14.4" customHeight="1">
      <c r="B926" s="2"/>
      <c r="L926" s="2"/>
    </row>
    <row r="927" spans="2:12" ht="14.4" customHeight="1">
      <c r="B927" s="2"/>
      <c r="L927" s="2"/>
    </row>
    <row r="928" spans="2:12" ht="14.4" customHeight="1">
      <c r="B928" s="2"/>
      <c r="L928" s="2"/>
    </row>
    <row r="929" spans="2:12" ht="14.4" customHeight="1">
      <c r="B929" s="2"/>
      <c r="L929" s="2"/>
    </row>
    <row r="930" spans="2:12" ht="14.4" customHeight="1">
      <c r="B930" s="2"/>
      <c r="L930" s="2"/>
    </row>
    <row r="931" spans="2:12" ht="14.4" customHeight="1">
      <c r="B931" s="2"/>
      <c r="L931" s="2"/>
    </row>
    <row r="932" spans="2:12" ht="14.4" customHeight="1">
      <c r="B932" s="2"/>
      <c r="L932" s="2"/>
    </row>
    <row r="933" spans="2:12" ht="14.4" customHeight="1">
      <c r="B933" s="2"/>
      <c r="L933" s="2"/>
    </row>
    <row r="934" spans="2:12" ht="14.4" customHeight="1">
      <c r="B934" s="2"/>
      <c r="L934" s="2"/>
    </row>
    <row r="935" spans="2:12" ht="14.4" customHeight="1">
      <c r="B935" s="2"/>
      <c r="L935" s="2"/>
    </row>
    <row r="936" spans="2:12" ht="14.4" customHeight="1">
      <c r="B936" s="2"/>
      <c r="L936" s="2"/>
    </row>
    <row r="937" spans="2:12" ht="14.4" customHeight="1">
      <c r="B937" s="2"/>
      <c r="L937" s="2"/>
    </row>
    <row r="938" spans="2:12" ht="14.4" customHeight="1">
      <c r="B938" s="2"/>
      <c r="L938" s="2"/>
    </row>
    <row r="939" spans="2:12" ht="14.4" customHeight="1">
      <c r="B939" s="2"/>
      <c r="L939" s="2"/>
    </row>
    <row r="940" spans="2:12" ht="14.4" customHeight="1">
      <c r="B940" s="2"/>
      <c r="L940" s="2"/>
    </row>
    <row r="941" spans="2:12" ht="14.4" customHeight="1">
      <c r="B941" s="2"/>
      <c r="L941" s="2"/>
    </row>
    <row r="942" spans="2:12" ht="14.4" customHeight="1">
      <c r="B942" s="2"/>
      <c r="L942" s="2"/>
    </row>
    <row r="943" spans="2:12" ht="14.4" customHeight="1">
      <c r="B943" s="2"/>
      <c r="L943" s="2"/>
    </row>
    <row r="944" spans="2:12" ht="14.4" customHeight="1">
      <c r="B944" s="2"/>
      <c r="L944" s="2"/>
    </row>
    <row r="945" spans="2:12" ht="14.4" customHeight="1">
      <c r="B945" s="2"/>
      <c r="L945" s="2"/>
    </row>
    <row r="946" spans="2:12" ht="14.4" customHeight="1">
      <c r="B946" s="2"/>
      <c r="L946" s="2"/>
    </row>
    <row r="947" spans="2:12" ht="14.4" customHeight="1">
      <c r="B947" s="2"/>
      <c r="L947" s="2"/>
    </row>
    <row r="948" spans="2:12" ht="14.4" customHeight="1">
      <c r="B948" s="2"/>
      <c r="L948" s="2"/>
    </row>
    <row r="949" spans="2:12" ht="14.4" customHeight="1">
      <c r="B949" s="2"/>
      <c r="L949" s="2"/>
    </row>
    <row r="950" spans="2:12" ht="14.4" customHeight="1">
      <c r="B950" s="2"/>
      <c r="L950" s="2"/>
    </row>
    <row r="951" spans="2:12" ht="14.4" customHeight="1">
      <c r="B951" s="2"/>
      <c r="L951" s="2"/>
    </row>
    <row r="952" spans="2:12" ht="14.4" customHeight="1">
      <c r="B952" s="2"/>
      <c r="L952" s="2"/>
    </row>
    <row r="953" spans="2:12" ht="14.4" customHeight="1">
      <c r="B953" s="2"/>
      <c r="L953" s="2"/>
    </row>
    <row r="954" spans="2:12" ht="14.4" customHeight="1">
      <c r="B954" s="2"/>
      <c r="L954" s="2"/>
    </row>
    <row r="955" spans="2:12" ht="14.4" customHeight="1">
      <c r="B955" s="2"/>
      <c r="L955" s="2"/>
    </row>
    <row r="956" spans="2:12" ht="14.4" customHeight="1">
      <c r="B956" s="2"/>
      <c r="L956" s="2"/>
    </row>
    <row r="957" spans="2:12" ht="14.4" customHeight="1">
      <c r="B957" s="2"/>
      <c r="L957" s="2"/>
    </row>
    <row r="958" spans="2:12" ht="14.4" customHeight="1">
      <c r="B958" s="2"/>
      <c r="L958" s="2"/>
    </row>
    <row r="959" spans="2:12" ht="14.4" customHeight="1">
      <c r="B959" s="2"/>
      <c r="L959" s="2"/>
    </row>
    <row r="960" spans="2:12" ht="14.4" customHeight="1">
      <c r="B960" s="2"/>
      <c r="L960" s="2"/>
    </row>
    <row r="961" spans="2:12" ht="14.4" customHeight="1">
      <c r="B961" s="2"/>
      <c r="L961" s="2"/>
    </row>
    <row r="962" spans="2:12" ht="14.4" customHeight="1">
      <c r="B962" s="2"/>
      <c r="L962" s="2"/>
    </row>
    <row r="963" spans="2:12" ht="14.4" customHeight="1">
      <c r="B963" s="2"/>
      <c r="L963" s="2"/>
    </row>
    <row r="964" spans="2:12" ht="14.4" customHeight="1">
      <c r="B964" s="2"/>
      <c r="L964" s="2"/>
    </row>
    <row r="965" spans="2:12" ht="14.4" customHeight="1">
      <c r="B965" s="2"/>
      <c r="L965" s="2"/>
    </row>
    <row r="966" spans="2:12" ht="14.4" customHeight="1">
      <c r="B966" s="2"/>
      <c r="L966" s="2"/>
    </row>
    <row r="967" spans="2:12" ht="14.4" customHeight="1">
      <c r="B967" s="2"/>
      <c r="L967" s="2"/>
    </row>
    <row r="968" spans="2:12" ht="14.4" customHeight="1">
      <c r="B968" s="2"/>
      <c r="L968" s="2"/>
    </row>
    <row r="969" spans="2:12" ht="14.4" customHeight="1">
      <c r="B969" s="2"/>
      <c r="L969" s="2"/>
    </row>
    <row r="970" spans="2:12" ht="14.4" customHeight="1">
      <c r="B970" s="2"/>
      <c r="L970" s="2"/>
    </row>
    <row r="971" spans="2:12" ht="14.4" customHeight="1">
      <c r="B971" s="2"/>
      <c r="L971" s="2"/>
    </row>
    <row r="972" spans="2:12" ht="14.4" customHeight="1">
      <c r="B972" s="2"/>
      <c r="L972" s="2"/>
    </row>
    <row r="973" spans="2:12" ht="14.4" customHeight="1">
      <c r="B973" s="2"/>
      <c r="L973" s="2"/>
    </row>
    <row r="974" spans="2:12" ht="14.4" customHeight="1">
      <c r="B974" s="2"/>
      <c r="L974" s="2"/>
    </row>
    <row r="975" spans="2:12" ht="14.4" customHeight="1">
      <c r="B975" s="2"/>
      <c r="L975" s="2"/>
    </row>
    <row r="976" spans="2:12" ht="14.4" customHeight="1">
      <c r="B976" s="2"/>
      <c r="L976" s="2"/>
    </row>
    <row r="977" spans="2:12" ht="14.4" customHeight="1">
      <c r="B977" s="2"/>
      <c r="L977" s="2"/>
    </row>
    <row r="978" spans="2:12" ht="14.4" customHeight="1">
      <c r="B978" s="2"/>
      <c r="L978" s="2"/>
    </row>
    <row r="979" spans="2:12" ht="14.4" customHeight="1">
      <c r="B979" s="2"/>
      <c r="L979" s="2"/>
    </row>
    <row r="980" spans="2:12" ht="14.4" customHeight="1">
      <c r="B980" s="2"/>
      <c r="L980" s="2"/>
    </row>
    <row r="981" spans="2:12" ht="14.4" customHeight="1">
      <c r="B981" s="2"/>
      <c r="L981" s="2"/>
    </row>
    <row r="982" spans="2:12" ht="14.4" customHeight="1">
      <c r="B982" s="2"/>
      <c r="L982" s="2"/>
    </row>
    <row r="983" spans="2:12" ht="14.4" customHeight="1">
      <c r="B983" s="2"/>
      <c r="L983" s="2"/>
    </row>
    <row r="984" spans="2:12" ht="14.4" customHeight="1">
      <c r="B984" s="2"/>
      <c r="L984" s="2"/>
    </row>
    <row r="985" spans="2:12" ht="14.4" customHeight="1">
      <c r="B985" s="2"/>
      <c r="L985" s="2"/>
    </row>
    <row r="986" spans="2:12" ht="14.4" customHeight="1">
      <c r="B986" s="2"/>
      <c r="L986" s="2"/>
    </row>
    <row r="987" spans="2:12" ht="14.4" customHeight="1">
      <c r="B987" s="2"/>
      <c r="L987" s="2"/>
    </row>
    <row r="988" spans="2:12" ht="14.4" customHeight="1">
      <c r="B988" s="2"/>
      <c r="L988" s="2"/>
    </row>
    <row r="989" spans="2:12" ht="14.4" customHeight="1">
      <c r="B989" s="2"/>
      <c r="L989" s="2"/>
    </row>
    <row r="990" spans="2:12" ht="14.4" customHeight="1">
      <c r="B990" s="2"/>
      <c r="L990" s="2"/>
    </row>
    <row r="991" spans="2:12" ht="14.4" customHeight="1">
      <c r="B991" s="2"/>
      <c r="L991" s="2"/>
    </row>
    <row r="992" spans="2:12" ht="14.4" customHeight="1">
      <c r="B992" s="2"/>
      <c r="L992" s="2"/>
    </row>
    <row r="993" spans="2:12" ht="14.4" customHeight="1">
      <c r="B993" s="2"/>
      <c r="L993" s="2"/>
    </row>
    <row r="994" spans="2:12" ht="14.4" customHeight="1">
      <c r="B994" s="2"/>
      <c r="L994" s="2"/>
    </row>
    <row r="995" spans="2:12" ht="14.4" customHeight="1">
      <c r="B995" s="2"/>
      <c r="L995" s="2"/>
    </row>
    <row r="996" spans="2:12" ht="14.4" customHeight="1">
      <c r="B996" s="2"/>
      <c r="L996" s="2"/>
    </row>
    <row r="997" spans="2:12" ht="14.4" customHeight="1">
      <c r="B997" s="2"/>
      <c r="L997" s="2"/>
    </row>
    <row r="998" spans="2:12" ht="14.4" customHeight="1">
      <c r="B998" s="2"/>
      <c r="L998" s="2"/>
    </row>
    <row r="999" spans="2:12" ht="14.4" customHeight="1">
      <c r="B999" s="2"/>
      <c r="L999" s="2"/>
    </row>
    <row r="1000" spans="2:12" ht="14.4" customHeight="1">
      <c r="B1000" s="2"/>
      <c r="L1000" s="2"/>
    </row>
    <row r="1001" spans="2:12" ht="14.4" customHeight="1">
      <c r="B1001" s="2"/>
      <c r="L1001" s="2"/>
    </row>
    <row r="1002" spans="2:12" ht="14.4" customHeight="1">
      <c r="B1002" s="2"/>
      <c r="L1002" s="2"/>
    </row>
    <row r="1003" spans="2:12" ht="14.4" customHeight="1">
      <c r="B1003" s="2"/>
      <c r="L1003" s="2"/>
    </row>
    <row r="1004" spans="2:12" ht="14.4" customHeight="1">
      <c r="B1004" s="2"/>
      <c r="L1004" s="2"/>
    </row>
    <row r="1005" spans="2:12" ht="14.4" customHeight="1">
      <c r="B1005" s="2"/>
      <c r="L1005" s="2"/>
    </row>
    <row r="1006" spans="2:12" ht="14.4" customHeight="1">
      <c r="B1006" s="2"/>
      <c r="L1006" s="2"/>
    </row>
    <row r="1007" spans="2:12" ht="14.4" customHeight="1">
      <c r="B1007" s="2"/>
      <c r="L1007" s="2"/>
    </row>
    <row r="1008" spans="2:12" ht="14.4" customHeight="1">
      <c r="B1008" s="2"/>
      <c r="L1008" s="2"/>
    </row>
    <row r="1009" spans="2:12" ht="14.4" customHeight="1">
      <c r="B1009" s="2"/>
      <c r="L1009" s="2"/>
    </row>
    <row r="1010" spans="2:12" ht="14.4" customHeight="1">
      <c r="B1010" s="2"/>
      <c r="L1010" s="2"/>
    </row>
    <row r="1011" spans="2:12" ht="14.4" customHeight="1">
      <c r="B1011" s="2"/>
      <c r="L1011" s="2"/>
    </row>
    <row r="1012" spans="2:12" ht="14.4" customHeight="1">
      <c r="B1012" s="2"/>
      <c r="L1012" s="2"/>
    </row>
    <row r="1013" spans="2:12" ht="14.4" customHeight="1">
      <c r="B1013" s="2"/>
      <c r="L1013" s="2"/>
    </row>
    <row r="1014" spans="2:12" ht="14.4" customHeight="1">
      <c r="B1014" s="2"/>
      <c r="L1014" s="2"/>
    </row>
    <row r="1015" spans="2:12" ht="14.4" customHeight="1">
      <c r="B1015" s="2"/>
      <c r="L1015" s="2"/>
    </row>
    <row r="1016" spans="2:12" ht="14.4" customHeight="1">
      <c r="B1016" s="2"/>
      <c r="L1016" s="2"/>
    </row>
    <row r="1017" spans="2:12" ht="14.4" customHeight="1">
      <c r="B1017" s="2"/>
      <c r="L1017" s="2"/>
    </row>
    <row r="1018" spans="2:12" ht="14.4" customHeight="1">
      <c r="B1018" s="2"/>
      <c r="L1018" s="2"/>
    </row>
    <row r="1019" spans="2:12" ht="14.4" customHeight="1">
      <c r="B1019" s="2"/>
      <c r="L1019" s="2"/>
    </row>
    <row r="1020" spans="2:12" ht="14.4" customHeight="1">
      <c r="B1020" s="2"/>
      <c r="L1020" s="2"/>
    </row>
    <row r="1021" spans="2:12" ht="14.4" customHeight="1">
      <c r="B1021" s="2"/>
      <c r="L1021" s="2"/>
    </row>
    <row r="1022" spans="2:12" ht="14.4" customHeight="1">
      <c r="B1022" s="2"/>
      <c r="L1022" s="2"/>
    </row>
    <row r="1023" spans="2:12" ht="14.4" customHeight="1">
      <c r="B1023" s="2"/>
      <c r="L1023" s="2"/>
    </row>
    <row r="1024" spans="2:12" ht="14.4" customHeight="1">
      <c r="B1024" s="2"/>
      <c r="L1024" s="2"/>
    </row>
    <row r="1025" spans="2:12" ht="14.4" customHeight="1">
      <c r="B1025" s="2"/>
      <c r="L1025" s="2"/>
    </row>
    <row r="1026" spans="2:12" ht="14.4" customHeight="1">
      <c r="B1026" s="2"/>
      <c r="L1026" s="2"/>
    </row>
    <row r="1027" spans="2:12" ht="14.4" customHeight="1">
      <c r="B1027" s="2"/>
      <c r="L1027" s="2"/>
    </row>
    <row r="1028" spans="2:12" ht="14.4" customHeight="1">
      <c r="B1028" s="2"/>
      <c r="L1028" s="2"/>
    </row>
    <row r="1029" spans="2:12" ht="14.4" customHeight="1">
      <c r="B1029" s="2"/>
      <c r="L1029" s="2"/>
    </row>
    <row r="1030" spans="2:12" ht="14.4" customHeight="1">
      <c r="B1030" s="2"/>
      <c r="L1030" s="2"/>
    </row>
    <row r="1031" spans="2:12" ht="14.4" customHeight="1">
      <c r="B1031" s="2"/>
      <c r="L1031" s="2"/>
    </row>
    <row r="1032" spans="2:12" ht="14.4" customHeight="1">
      <c r="B1032" s="2"/>
      <c r="L1032" s="2"/>
    </row>
    <row r="1033" spans="2:12" ht="14.4" customHeight="1">
      <c r="B1033" s="2"/>
      <c r="L1033" s="2"/>
    </row>
    <row r="1034" spans="2:12" ht="14.4" customHeight="1">
      <c r="B1034" s="2"/>
      <c r="L1034" s="2"/>
    </row>
    <row r="1035" spans="2:12" ht="14.4" customHeight="1">
      <c r="B1035" s="2"/>
      <c r="L1035" s="2"/>
    </row>
    <row r="1036" spans="2:12" ht="14.4" customHeight="1">
      <c r="B1036" s="2"/>
      <c r="L1036" s="2"/>
    </row>
    <row r="1037" spans="2:12" ht="14.4" customHeight="1">
      <c r="B1037" s="2"/>
      <c r="L1037" s="2"/>
    </row>
    <row r="1038" spans="2:12" ht="14.4" customHeight="1">
      <c r="B1038" s="2"/>
      <c r="L1038" s="2"/>
    </row>
    <row r="1039" spans="2:12" ht="14.4" customHeight="1">
      <c r="B1039" s="2"/>
      <c r="L1039" s="2"/>
    </row>
    <row r="1040" spans="2:12" ht="14.4" customHeight="1">
      <c r="B1040" s="2"/>
      <c r="L1040" s="2"/>
    </row>
    <row r="1041" spans="2:12" ht="14.4" customHeight="1">
      <c r="B1041" s="2"/>
      <c r="L1041" s="2"/>
    </row>
    <row r="1042" spans="2:12" ht="14.4" customHeight="1">
      <c r="B1042" s="2"/>
      <c r="L1042" s="2"/>
    </row>
    <row r="1043" spans="2:12" ht="14.4" customHeight="1">
      <c r="B1043" s="2"/>
      <c r="L1043" s="2"/>
    </row>
    <row r="1044" spans="2:12" ht="14.4" customHeight="1">
      <c r="B1044" s="2"/>
      <c r="L1044" s="2"/>
    </row>
    <row r="1045" spans="2:12" ht="14.4" customHeight="1">
      <c r="B1045" s="2"/>
      <c r="L1045" s="2"/>
    </row>
    <row r="1046" spans="2:12" ht="14.4" customHeight="1">
      <c r="B1046" s="2"/>
      <c r="L1046" s="2"/>
    </row>
    <row r="1047" spans="2:12" ht="14.4" customHeight="1">
      <c r="B1047" s="2"/>
      <c r="L1047" s="2"/>
    </row>
    <row r="1048" spans="2:12" ht="14.4" customHeight="1">
      <c r="B1048" s="2"/>
      <c r="L1048" s="2"/>
    </row>
    <row r="1049" spans="2:12" ht="14.4" customHeight="1">
      <c r="B1049" s="2"/>
      <c r="L1049" s="2"/>
    </row>
    <row r="1050" spans="2:12" ht="14.4" customHeight="1">
      <c r="B1050" s="2"/>
      <c r="L1050" s="2"/>
    </row>
    <row r="1051" spans="2:12" ht="14.4" customHeight="1">
      <c r="B1051" s="2"/>
      <c r="L1051" s="2"/>
    </row>
    <row r="1052" spans="2:12" ht="14.4" customHeight="1">
      <c r="B1052" s="2"/>
      <c r="L1052" s="2"/>
    </row>
    <row r="1053" spans="2:12" ht="14.4" customHeight="1">
      <c r="B1053" s="2"/>
      <c r="L1053" s="2"/>
    </row>
    <row r="1054" spans="2:12" ht="14.4" customHeight="1">
      <c r="B1054" s="2"/>
      <c r="L1054" s="2"/>
    </row>
    <row r="1055" spans="2:12" ht="14.4" customHeight="1">
      <c r="B1055" s="2"/>
      <c r="L1055" s="2"/>
    </row>
    <row r="1056" spans="2:12" ht="14.4" customHeight="1">
      <c r="B1056" s="2"/>
      <c r="L1056" s="2"/>
    </row>
    <row r="1057" spans="2:12" ht="14.4" customHeight="1">
      <c r="B1057" s="2"/>
      <c r="L1057" s="2"/>
    </row>
    <row r="1058" spans="2:12" ht="14.4" customHeight="1">
      <c r="B1058" s="2"/>
      <c r="L1058" s="2"/>
    </row>
    <row r="1059" spans="2:12" ht="14.4" customHeight="1">
      <c r="B1059" s="2"/>
      <c r="L1059" s="2"/>
    </row>
    <row r="1060" spans="2:12" ht="14.4" customHeight="1">
      <c r="B1060" s="2"/>
      <c r="L1060" s="2"/>
    </row>
    <row r="1061" spans="2:12" ht="14.4" customHeight="1">
      <c r="B1061" s="2"/>
      <c r="L1061" s="2"/>
    </row>
    <row r="1062" spans="2:12" ht="14.4" customHeight="1">
      <c r="B1062" s="2"/>
      <c r="L1062" s="2"/>
    </row>
    <row r="1063" spans="2:12" ht="14.4" customHeight="1">
      <c r="B1063" s="2"/>
      <c r="L1063" s="2"/>
    </row>
    <row r="1064" spans="2:12" ht="14.4" customHeight="1">
      <c r="B1064" s="2"/>
      <c r="L1064" s="2"/>
    </row>
    <row r="1065" spans="2:12" ht="14.4" customHeight="1">
      <c r="B1065" s="2"/>
      <c r="L1065" s="2"/>
    </row>
    <row r="1066" spans="2:12" ht="14.4" customHeight="1">
      <c r="B1066" s="2"/>
      <c r="L1066" s="2"/>
    </row>
    <row r="1067" spans="2:12" ht="14.4" customHeight="1">
      <c r="B1067" s="2"/>
      <c r="L1067" s="2"/>
    </row>
    <row r="1068" spans="2:12" ht="14.4" customHeight="1">
      <c r="B1068" s="2"/>
      <c r="L1068" s="2"/>
    </row>
    <row r="1069" spans="2:12" ht="14.4" customHeight="1">
      <c r="B1069" s="2"/>
      <c r="L1069" s="2"/>
    </row>
    <row r="1070" spans="2:12" ht="14.4" customHeight="1">
      <c r="B1070" s="2"/>
      <c r="L1070" s="2"/>
    </row>
    <row r="1071" spans="2:12" ht="14.4" customHeight="1">
      <c r="B1071" s="2"/>
      <c r="L1071" s="2"/>
    </row>
    <row r="1072" spans="2:12" ht="14.4" customHeight="1">
      <c r="B1072" s="2"/>
      <c r="L1072" s="2"/>
    </row>
    <row r="1073" spans="2:12" ht="14.4" customHeight="1">
      <c r="B1073" s="2"/>
      <c r="L1073" s="2"/>
    </row>
    <row r="1074" spans="2:12" ht="14.4" customHeight="1">
      <c r="B1074" s="2"/>
      <c r="L1074" s="2"/>
    </row>
    <row r="1075" spans="2:12" ht="14.4" customHeight="1">
      <c r="B1075" s="2"/>
      <c r="L1075" s="2"/>
    </row>
    <row r="1076" spans="2:12" ht="14.4" customHeight="1">
      <c r="B1076" s="2"/>
      <c r="L1076" s="2"/>
    </row>
    <row r="1077" spans="2:12" ht="14.4" customHeight="1">
      <c r="B1077" s="2"/>
      <c r="L1077" s="2"/>
    </row>
    <row r="1078" spans="2:12" ht="14.4" customHeight="1">
      <c r="B1078" s="2"/>
      <c r="L1078" s="2"/>
    </row>
    <row r="1079" spans="2:12" ht="14.4" customHeight="1">
      <c r="B1079" s="2"/>
      <c r="L1079" s="2"/>
    </row>
    <row r="1080" spans="2:12" ht="14.4" customHeight="1">
      <c r="B1080" s="2"/>
      <c r="L1080" s="2"/>
    </row>
    <row r="1081" spans="2:12" ht="14.4" customHeight="1">
      <c r="B1081" s="2"/>
      <c r="L1081" s="2"/>
    </row>
    <row r="1082" spans="2:12" ht="14.4" customHeight="1">
      <c r="B1082" s="2"/>
      <c r="L1082" s="2"/>
    </row>
    <row r="1083" spans="2:12" ht="14.4" customHeight="1">
      <c r="B1083" s="2"/>
      <c r="L1083" s="2"/>
    </row>
    <row r="1084" spans="2:12" ht="14.4" customHeight="1">
      <c r="B1084" s="2"/>
      <c r="L1084" s="2"/>
    </row>
    <row r="1085" spans="2:12" ht="14.4" customHeight="1">
      <c r="B1085" s="2"/>
      <c r="L1085" s="2"/>
    </row>
    <row r="1086" spans="2:12" ht="14.4" customHeight="1">
      <c r="B1086" s="2"/>
      <c r="L1086" s="2"/>
    </row>
    <row r="1087" spans="2:12" ht="14.4" customHeight="1">
      <c r="B1087" s="2"/>
      <c r="L1087" s="2"/>
    </row>
    <row r="1088" spans="2:12" ht="14.4" customHeight="1">
      <c r="B1088" s="2"/>
      <c r="L1088" s="2"/>
    </row>
    <row r="1089" spans="2:12" ht="14.4" customHeight="1">
      <c r="B1089" s="2"/>
      <c r="L1089" s="2"/>
    </row>
    <row r="1090" spans="2:12" ht="14.4" customHeight="1">
      <c r="B1090" s="2"/>
      <c r="L1090" s="2"/>
    </row>
    <row r="1091" spans="2:12" ht="14.4" customHeight="1">
      <c r="B1091" s="2"/>
      <c r="L1091" s="2"/>
    </row>
    <row r="1092" spans="2:12" ht="14.4" customHeight="1">
      <c r="B1092" s="2"/>
      <c r="L1092" s="2"/>
    </row>
    <row r="1093" spans="2:12" ht="14.4" customHeight="1">
      <c r="B1093" s="2"/>
      <c r="L1093" s="2"/>
    </row>
    <row r="1094" spans="2:12" ht="14.4" customHeight="1">
      <c r="B1094" s="2"/>
      <c r="L1094" s="2"/>
    </row>
    <row r="1095" spans="2:12" ht="14.4" customHeight="1">
      <c r="B1095" s="2"/>
      <c r="L1095" s="2"/>
    </row>
    <row r="1096" spans="2:12" ht="14.4" customHeight="1">
      <c r="B1096" s="2"/>
      <c r="L1096" s="2"/>
    </row>
    <row r="1097" spans="2:12" ht="14.4" customHeight="1">
      <c r="B1097" s="2"/>
      <c r="L1097" s="2"/>
    </row>
    <row r="1098" spans="2:12" ht="14.4" customHeight="1">
      <c r="B1098" s="2"/>
      <c r="L1098" s="2"/>
    </row>
    <row r="1099" spans="2:12" ht="14.4" customHeight="1">
      <c r="B1099" s="2"/>
      <c r="L1099" s="2"/>
    </row>
    <row r="1100" spans="2:12" ht="14.4" customHeight="1">
      <c r="B1100" s="2"/>
      <c r="L1100" s="2"/>
    </row>
    <row r="1101" spans="2:12" ht="14.4" customHeight="1">
      <c r="B1101" s="2"/>
      <c r="L1101" s="2"/>
    </row>
    <row r="1102" spans="2:12" ht="14.4" customHeight="1">
      <c r="B1102" s="2"/>
      <c r="L1102" s="2"/>
    </row>
    <row r="1103" spans="2:12" ht="14.4" customHeight="1">
      <c r="B1103" s="2"/>
      <c r="L1103" s="2"/>
    </row>
    <row r="1104" spans="2:12" ht="14.4" customHeight="1">
      <c r="B1104" s="2"/>
      <c r="L1104" s="2"/>
    </row>
    <row r="1105" spans="2:12" ht="14.4" customHeight="1">
      <c r="B1105" s="2"/>
      <c r="L1105" s="2"/>
    </row>
    <row r="1106" spans="2:12" ht="14.4" customHeight="1">
      <c r="B1106" s="2"/>
      <c r="L1106" s="2"/>
    </row>
    <row r="1107" spans="2:12" ht="14.4" customHeight="1">
      <c r="B1107" s="2"/>
      <c r="L1107" s="2"/>
    </row>
    <row r="1108" spans="2:12" ht="14.4" customHeight="1">
      <c r="B1108" s="2"/>
      <c r="L1108" s="2"/>
    </row>
    <row r="1109" spans="2:12" ht="14.4" customHeight="1">
      <c r="B1109" s="2"/>
      <c r="L1109" s="2"/>
    </row>
    <row r="1110" spans="2:12" ht="14.4" customHeight="1">
      <c r="B1110" s="2"/>
      <c r="L1110" s="2"/>
    </row>
    <row r="1111" spans="2:12" ht="14.4" customHeight="1">
      <c r="B1111" s="2"/>
      <c r="L1111" s="2"/>
    </row>
    <row r="1112" spans="2:12" ht="14.4" customHeight="1">
      <c r="B1112" s="2"/>
      <c r="L1112" s="2"/>
    </row>
    <row r="1113" spans="2:12" ht="14.4" customHeight="1">
      <c r="B1113" s="2"/>
      <c r="L1113" s="2"/>
    </row>
    <row r="1114" spans="2:12" ht="14.4" customHeight="1">
      <c r="B1114" s="2"/>
      <c r="L1114" s="2"/>
    </row>
    <row r="1115" spans="2:12" ht="14.4" customHeight="1">
      <c r="B1115" s="2"/>
      <c r="L1115" s="2"/>
    </row>
    <row r="1116" spans="2:12" ht="14.4" customHeight="1">
      <c r="B1116" s="2"/>
      <c r="L1116" s="2"/>
    </row>
    <row r="1117" spans="2:12" ht="14.4" customHeight="1">
      <c r="B1117" s="2"/>
      <c r="L1117" s="2"/>
    </row>
    <row r="1118" spans="2:12" ht="14.4" customHeight="1">
      <c r="B1118" s="2"/>
      <c r="L1118" s="2"/>
    </row>
    <row r="1119" spans="2:12" ht="14.4" customHeight="1">
      <c r="B1119" s="2"/>
      <c r="L1119" s="2"/>
    </row>
    <row r="1120" spans="2:12" ht="14.4" customHeight="1">
      <c r="B1120" s="2"/>
      <c r="L1120" s="2"/>
    </row>
    <row r="1121" spans="2:12" ht="14.4" customHeight="1">
      <c r="B1121" s="2"/>
      <c r="L1121" s="2"/>
    </row>
    <row r="1122" spans="2:12" ht="14.4" customHeight="1">
      <c r="B1122" s="2"/>
      <c r="L1122" s="2"/>
    </row>
    <row r="1123" spans="2:12" ht="14.4" customHeight="1">
      <c r="B1123" s="2"/>
      <c r="L1123" s="2"/>
    </row>
    <row r="1124" spans="2:12" ht="14.4" customHeight="1">
      <c r="B1124" s="2"/>
      <c r="L1124" s="2"/>
    </row>
    <row r="1125" spans="2:12" ht="14.4" customHeight="1">
      <c r="B1125" s="2"/>
      <c r="L1125" s="2"/>
    </row>
    <row r="1126" spans="2:12" ht="14.4" customHeight="1">
      <c r="B1126" s="2"/>
      <c r="L1126" s="2"/>
    </row>
    <row r="1127" spans="2:12" ht="14.4" customHeight="1">
      <c r="B1127" s="2"/>
      <c r="L1127" s="2"/>
    </row>
    <row r="1128" spans="2:12" ht="14.4" customHeight="1">
      <c r="B1128" s="2"/>
      <c r="L1128" s="2"/>
    </row>
    <row r="1129" spans="2:12" ht="14.4" customHeight="1">
      <c r="B1129" s="2"/>
      <c r="L1129" s="2"/>
    </row>
    <row r="1130" spans="2:12" ht="14.4" customHeight="1">
      <c r="B1130" s="2"/>
      <c r="L1130" s="2"/>
    </row>
    <row r="1131" spans="2:12" ht="14.4" customHeight="1">
      <c r="B1131" s="2"/>
      <c r="L1131" s="2"/>
    </row>
    <row r="1132" spans="2:12" ht="14.4" customHeight="1">
      <c r="B1132" s="2"/>
      <c r="L1132" s="2"/>
    </row>
    <row r="1133" spans="2:12" ht="14.4" customHeight="1">
      <c r="B1133" s="2"/>
      <c r="L1133" s="2"/>
    </row>
    <row r="1134" spans="2:12" ht="14.4" customHeight="1">
      <c r="B1134" s="2"/>
      <c r="L1134" s="2"/>
    </row>
    <row r="1135" spans="2:12" ht="14.4" customHeight="1">
      <c r="B1135" s="2"/>
      <c r="L1135" s="2"/>
    </row>
    <row r="1136" spans="2:12" ht="14.4" customHeight="1">
      <c r="B1136" s="2"/>
      <c r="L1136" s="2"/>
    </row>
    <row r="1137" spans="2:12" ht="14.4" customHeight="1">
      <c r="B1137" s="2"/>
      <c r="L1137" s="2"/>
    </row>
    <row r="1138" spans="2:12" ht="14.4" customHeight="1">
      <c r="B1138" s="2"/>
      <c r="L1138" s="2"/>
    </row>
    <row r="1139" spans="2:12" ht="14.4" customHeight="1">
      <c r="B1139" s="2"/>
      <c r="L1139" s="2"/>
    </row>
    <row r="1140" spans="2:12" ht="14.4" customHeight="1">
      <c r="B1140" s="2"/>
      <c r="L1140" s="2"/>
    </row>
    <row r="1141" spans="2:12" ht="14.4" customHeight="1">
      <c r="B1141" s="2"/>
      <c r="L1141" s="2"/>
    </row>
    <row r="1142" spans="2:12" ht="14.4" customHeight="1">
      <c r="B1142" s="2"/>
      <c r="L1142" s="2"/>
    </row>
    <row r="1143" spans="2:12" ht="14.4" customHeight="1">
      <c r="B1143" s="2"/>
      <c r="L1143" s="2"/>
    </row>
    <row r="1144" spans="2:12" ht="14.4" customHeight="1">
      <c r="B1144" s="2"/>
      <c r="L1144" s="2"/>
    </row>
    <row r="1145" spans="2:12" ht="14.4" customHeight="1">
      <c r="B1145" s="2"/>
      <c r="L1145" s="2"/>
    </row>
    <row r="1146" spans="2:12" ht="14.4" customHeight="1">
      <c r="B1146" s="2"/>
      <c r="L1146" s="2"/>
    </row>
    <row r="1147" spans="2:12" ht="14.4" customHeight="1">
      <c r="B1147" s="2"/>
      <c r="L1147" s="2"/>
    </row>
    <row r="1148" spans="2:12" ht="14.4" customHeight="1">
      <c r="B1148" s="2"/>
      <c r="L1148" s="2"/>
    </row>
    <row r="1149" spans="2:12" ht="14.4" customHeight="1">
      <c r="B1149" s="2"/>
      <c r="L1149" s="2"/>
    </row>
    <row r="1150" spans="2:12" ht="14.4" customHeight="1">
      <c r="B1150" s="2"/>
      <c r="L1150" s="2"/>
    </row>
    <row r="1151" spans="2:12" ht="14.4" customHeight="1">
      <c r="B1151" s="2"/>
      <c r="L1151" s="2"/>
    </row>
    <row r="1152" spans="2:12" ht="14.4" customHeight="1">
      <c r="B1152" s="2"/>
      <c r="L1152" s="2"/>
    </row>
    <row r="1153" spans="2:12" ht="14.4" customHeight="1">
      <c r="B1153" s="2"/>
      <c r="L1153" s="2"/>
    </row>
    <row r="1154" spans="2:12" ht="14.4" customHeight="1">
      <c r="B1154" s="2"/>
      <c r="L1154" s="2"/>
    </row>
    <row r="1155" spans="2:12" ht="14.4" customHeight="1">
      <c r="B1155" s="2"/>
      <c r="L1155" s="2"/>
    </row>
    <row r="1156" spans="2:12" ht="14.4" customHeight="1">
      <c r="B1156" s="2"/>
      <c r="L1156" s="2"/>
    </row>
    <row r="1157" spans="2:12" ht="14.4" customHeight="1">
      <c r="B1157" s="2"/>
      <c r="L1157" s="2"/>
    </row>
    <row r="1158" spans="2:12" ht="14.4" customHeight="1">
      <c r="B1158" s="2"/>
      <c r="L1158" s="2"/>
    </row>
    <row r="1159" spans="2:12" ht="14.4" customHeight="1">
      <c r="B1159" s="2"/>
      <c r="L1159" s="2"/>
    </row>
    <row r="1160" spans="2:12" ht="14.4" customHeight="1">
      <c r="B1160" s="2"/>
      <c r="L1160" s="2"/>
    </row>
    <row r="1161" spans="2:12" ht="14.4" customHeight="1">
      <c r="B1161" s="2"/>
      <c r="L1161" s="2"/>
    </row>
    <row r="1162" spans="2:12" ht="14.4" customHeight="1">
      <c r="B1162" s="2"/>
      <c r="L1162" s="2"/>
    </row>
    <row r="1163" spans="2:12" ht="14.4" customHeight="1">
      <c r="B1163" s="2"/>
      <c r="L1163" s="2"/>
    </row>
    <row r="1164" spans="2:12" ht="14.4" customHeight="1">
      <c r="B1164" s="2"/>
      <c r="L1164" s="2"/>
    </row>
    <row r="1165" spans="2:12" ht="14.4" customHeight="1">
      <c r="B1165" s="2"/>
      <c r="L1165" s="2"/>
    </row>
    <row r="1166" spans="2:12" ht="14.4" customHeight="1">
      <c r="B1166" s="2"/>
      <c r="L1166" s="2"/>
    </row>
    <row r="1167" spans="2:12" ht="14.4" customHeight="1">
      <c r="B1167" s="2"/>
      <c r="L1167" s="2"/>
    </row>
    <row r="1168" spans="2:12" ht="14.4" customHeight="1">
      <c r="B1168" s="2"/>
      <c r="L1168" s="2"/>
    </row>
    <row r="1169" spans="2:12" ht="14.4" customHeight="1">
      <c r="B1169" s="2"/>
      <c r="L1169" s="2"/>
    </row>
    <row r="1170" spans="2:12" ht="14.4" customHeight="1">
      <c r="B1170" s="2"/>
      <c r="L1170" s="2"/>
    </row>
    <row r="1171" spans="2:12" ht="14.4" customHeight="1">
      <c r="B1171" s="2"/>
      <c r="L1171" s="2"/>
    </row>
    <row r="1172" spans="2:12" ht="14.4" customHeight="1">
      <c r="B1172" s="2"/>
      <c r="L1172" s="2"/>
    </row>
    <row r="1173" spans="2:12" ht="14.4" customHeight="1">
      <c r="B1173" s="2"/>
      <c r="L1173" s="2"/>
    </row>
    <row r="1174" spans="2:12" ht="14.4" customHeight="1">
      <c r="B1174" s="2"/>
      <c r="L1174" s="2"/>
    </row>
    <row r="1175" spans="2:12" ht="14.4" customHeight="1">
      <c r="B1175" s="2"/>
      <c r="L1175" s="2"/>
    </row>
    <row r="1176" spans="2:12" ht="14.4" customHeight="1">
      <c r="B1176" s="2"/>
      <c r="L1176" s="2"/>
    </row>
    <row r="1177" spans="2:12" ht="14.4" customHeight="1">
      <c r="B1177" s="2"/>
      <c r="L1177" s="2"/>
    </row>
    <row r="1178" spans="2:12" ht="14.4" customHeight="1">
      <c r="B1178" s="2"/>
      <c r="L1178" s="2"/>
    </row>
    <row r="1179" spans="2:12" ht="14.4" customHeight="1">
      <c r="B1179" s="2"/>
      <c r="L1179" s="2"/>
    </row>
    <row r="1180" spans="2:12" ht="14.4" customHeight="1">
      <c r="B1180" s="2"/>
      <c r="L1180" s="2"/>
    </row>
    <row r="1181" spans="2:12" ht="14.4" customHeight="1">
      <c r="B1181" s="2"/>
      <c r="L1181" s="2"/>
    </row>
    <row r="1182" spans="2:12" ht="14.4" customHeight="1">
      <c r="B1182" s="2"/>
      <c r="L1182" s="2"/>
    </row>
    <row r="1183" spans="2:12" ht="14.4" customHeight="1">
      <c r="B1183" s="2"/>
      <c r="L1183" s="2"/>
    </row>
    <row r="1184" spans="2:12" ht="14.4" customHeight="1">
      <c r="B1184" s="2"/>
      <c r="L1184" s="2"/>
    </row>
    <row r="1185" spans="2:12" ht="14.4" customHeight="1">
      <c r="B1185" s="2"/>
      <c r="L1185" s="2"/>
    </row>
    <row r="1186" spans="2:12" ht="14.4" customHeight="1">
      <c r="B1186" s="2"/>
      <c r="L1186" s="2"/>
    </row>
    <row r="1187" spans="2:12" ht="14.4" customHeight="1">
      <c r="B1187" s="2"/>
      <c r="L1187" s="2"/>
    </row>
    <row r="1188" spans="2:12" ht="14.4" customHeight="1">
      <c r="B1188" s="2"/>
      <c r="L1188" s="2"/>
    </row>
    <row r="1189" spans="2:12" ht="14.4" customHeight="1">
      <c r="B1189" s="2"/>
      <c r="L1189" s="2"/>
    </row>
    <row r="1190" spans="2:12" ht="14.4" customHeight="1">
      <c r="B1190" s="2"/>
      <c r="L1190" s="2"/>
    </row>
    <row r="1191" spans="2:12" ht="14.4" customHeight="1">
      <c r="B1191" s="2"/>
      <c r="L1191" s="2"/>
    </row>
    <row r="1192" spans="2:12" ht="14.4" customHeight="1">
      <c r="B1192" s="2"/>
      <c r="L1192" s="2"/>
    </row>
    <row r="1193" spans="2:12" ht="14.4" customHeight="1">
      <c r="B1193" s="2"/>
      <c r="L1193" s="2"/>
    </row>
    <row r="1194" spans="2:12" ht="14.4" customHeight="1">
      <c r="B1194" s="2"/>
      <c r="L1194" s="2"/>
    </row>
    <row r="1195" spans="2:12" ht="14.4" customHeight="1">
      <c r="B1195" s="2"/>
      <c r="L1195" s="2"/>
    </row>
    <row r="1196" spans="2:12" ht="14.4" customHeight="1">
      <c r="B1196" s="2"/>
      <c r="L1196" s="2"/>
    </row>
    <row r="1197" spans="2:12" ht="14.4" customHeight="1">
      <c r="B1197" s="2"/>
      <c r="L1197" s="2"/>
    </row>
    <row r="1198" spans="2:12" ht="14.4" customHeight="1">
      <c r="B1198" s="2"/>
      <c r="L1198" s="2"/>
    </row>
    <row r="1199" spans="2:12" ht="14.4" customHeight="1">
      <c r="B1199" s="2"/>
      <c r="L1199" s="2"/>
    </row>
    <row r="1200" spans="2:12" ht="14.4" customHeight="1">
      <c r="B1200" s="2"/>
      <c r="L1200" s="2"/>
    </row>
    <row r="1201" spans="2:12" ht="14.4" customHeight="1">
      <c r="B1201" s="2"/>
      <c r="L1201" s="2"/>
    </row>
    <row r="1202" spans="2:12" ht="14.4" customHeight="1">
      <c r="B1202" s="2"/>
      <c r="L1202" s="2"/>
    </row>
    <row r="1203" spans="2:12" ht="14.4" customHeight="1">
      <c r="B1203" s="2"/>
      <c r="L1203" s="2"/>
    </row>
    <row r="1204" spans="2:12" ht="14.4" customHeight="1">
      <c r="B1204" s="2"/>
      <c r="L1204" s="2"/>
    </row>
    <row r="1205" spans="2:12" ht="14.4" customHeight="1">
      <c r="B1205" s="2"/>
      <c r="L1205" s="2"/>
    </row>
    <row r="1206" spans="2:12" ht="14.4" customHeight="1">
      <c r="B1206" s="2"/>
      <c r="L1206" s="2"/>
    </row>
    <row r="1207" spans="2:12" ht="14.4" customHeight="1">
      <c r="B1207" s="2"/>
      <c r="L1207" s="2"/>
    </row>
    <row r="1208" spans="2:12" ht="14.4" customHeight="1">
      <c r="B1208" s="2"/>
      <c r="L1208" s="2"/>
    </row>
    <row r="1209" spans="2:12" ht="14.4" customHeight="1">
      <c r="B1209" s="2"/>
      <c r="L1209" s="2"/>
    </row>
    <row r="1210" spans="2:12" ht="14.4" customHeight="1">
      <c r="B1210" s="2"/>
      <c r="L1210" s="2"/>
    </row>
    <row r="1211" spans="2:12" ht="14.4" customHeight="1">
      <c r="B1211" s="2"/>
      <c r="L1211" s="2"/>
    </row>
    <row r="1212" spans="2:12" ht="14.4" customHeight="1">
      <c r="B1212" s="2"/>
      <c r="L1212" s="2"/>
    </row>
    <row r="1213" spans="2:12" ht="14.4" customHeight="1">
      <c r="B1213" s="2"/>
      <c r="L1213" s="2"/>
    </row>
    <row r="1214" spans="2:12" ht="14.4" customHeight="1">
      <c r="B1214" s="2"/>
      <c r="L1214" s="2"/>
    </row>
    <row r="1215" spans="2:12" ht="14.4" customHeight="1">
      <c r="B1215" s="2"/>
      <c r="L1215" s="2"/>
    </row>
    <row r="1216" spans="2:12" ht="14.4" customHeight="1">
      <c r="B1216" s="2"/>
      <c r="L1216" s="2"/>
    </row>
    <row r="1217" spans="2:12" ht="14.4" customHeight="1">
      <c r="B1217" s="2"/>
      <c r="L1217" s="2"/>
    </row>
    <row r="1218" spans="2:12" ht="14.4" customHeight="1">
      <c r="B1218" s="2"/>
      <c r="L1218" s="2"/>
    </row>
    <row r="1219" spans="2:12" ht="14.4" customHeight="1">
      <c r="B1219" s="2"/>
      <c r="L1219" s="2"/>
    </row>
    <row r="1220" spans="2:12" ht="14.4" customHeight="1">
      <c r="B1220" s="2"/>
      <c r="L1220" s="2"/>
    </row>
    <row r="1221" spans="2:12" ht="14.4" customHeight="1">
      <c r="B1221" s="2"/>
      <c r="L1221" s="2"/>
    </row>
    <row r="1222" spans="2:12" ht="14.4" customHeight="1">
      <c r="B1222" s="2"/>
      <c r="L1222" s="2"/>
    </row>
    <row r="1223" spans="2:12" ht="14.4" customHeight="1">
      <c r="B1223" s="2"/>
      <c r="L1223" s="2"/>
    </row>
    <row r="1224" spans="2:12" ht="14.4" customHeight="1">
      <c r="B1224" s="2"/>
      <c r="L1224" s="2"/>
    </row>
    <row r="1225" spans="2:12" ht="14.4" customHeight="1">
      <c r="B1225" s="2"/>
      <c r="L1225" s="2"/>
    </row>
    <row r="1226" spans="2:12" ht="14.4" customHeight="1">
      <c r="B1226" s="2"/>
      <c r="L1226" s="2"/>
    </row>
    <row r="1227" spans="2:12" ht="14.4" customHeight="1">
      <c r="B1227" s="2"/>
      <c r="L1227" s="2"/>
    </row>
    <row r="1228" spans="2:12" ht="14.4" customHeight="1">
      <c r="B1228" s="2"/>
      <c r="L1228" s="2"/>
    </row>
    <row r="1229" spans="2:12" ht="14.4" customHeight="1">
      <c r="B1229" s="2"/>
      <c r="L1229" s="2"/>
    </row>
    <row r="1230" spans="2:12" ht="14.4" customHeight="1">
      <c r="B1230" s="2"/>
      <c r="L1230" s="2"/>
    </row>
    <row r="1231" spans="2:12" ht="14.4" customHeight="1">
      <c r="B1231" s="2"/>
      <c r="L1231" s="2"/>
    </row>
    <row r="1232" spans="2:12" ht="14.4" customHeight="1">
      <c r="B1232" s="2"/>
      <c r="L1232" s="2"/>
    </row>
    <row r="1233" spans="2:12" ht="14.4" customHeight="1">
      <c r="B1233" s="2"/>
      <c r="L1233" s="2"/>
    </row>
    <row r="1234" spans="2:12" ht="14.4" customHeight="1">
      <c r="B1234" s="2"/>
      <c r="L1234" s="2"/>
    </row>
    <row r="1235" spans="2:12" ht="14.4" customHeight="1">
      <c r="B1235" s="2"/>
      <c r="L1235" s="2"/>
    </row>
    <row r="1236" spans="2:12" ht="14.4" customHeight="1">
      <c r="B1236" s="2"/>
      <c r="L1236" s="2"/>
    </row>
    <row r="1237" spans="2:12" ht="14.4" customHeight="1">
      <c r="B1237" s="2"/>
      <c r="L1237" s="2"/>
    </row>
    <row r="1238" spans="2:12" ht="14.4" customHeight="1">
      <c r="B1238" s="2"/>
      <c r="L1238" s="2"/>
    </row>
    <row r="1239" spans="2:12" ht="14.4" customHeight="1">
      <c r="B1239" s="2"/>
      <c r="L1239" s="2"/>
    </row>
    <row r="1240" spans="2:12" ht="14.4" customHeight="1">
      <c r="B1240" s="2"/>
      <c r="L1240" s="2"/>
    </row>
    <row r="1241" spans="2:12" ht="14.4" customHeight="1">
      <c r="B1241" s="2"/>
      <c r="L1241" s="2"/>
    </row>
    <row r="1242" spans="2:12" ht="14.4" customHeight="1">
      <c r="B1242" s="2"/>
      <c r="L1242" s="2"/>
    </row>
    <row r="1243" spans="2:12" ht="14.4" customHeight="1">
      <c r="B1243" s="2"/>
      <c r="L1243" s="2"/>
    </row>
    <row r="1244" spans="2:12" ht="14.4" customHeight="1">
      <c r="B1244" s="2"/>
      <c r="L1244" s="2"/>
    </row>
    <row r="1245" spans="2:12" ht="14.4" customHeight="1">
      <c r="B1245" s="2"/>
      <c r="L1245" s="2"/>
    </row>
    <row r="1246" spans="2:12" ht="14.4" customHeight="1">
      <c r="B1246" s="2"/>
      <c r="L1246" s="2"/>
    </row>
    <row r="1247" spans="2:12" ht="14.4" customHeight="1">
      <c r="B1247" s="2"/>
      <c r="L1247" s="2"/>
    </row>
    <row r="1248" spans="2:12" ht="14.4" customHeight="1">
      <c r="B1248" s="2"/>
      <c r="L1248" s="2"/>
    </row>
    <row r="1249" spans="2:12" ht="14.4" customHeight="1">
      <c r="B1249" s="2"/>
      <c r="L1249" s="2"/>
    </row>
    <row r="1250" spans="2:12" ht="14.4" customHeight="1">
      <c r="B1250" s="2"/>
      <c r="L1250" s="2"/>
    </row>
    <row r="1251" spans="2:12" ht="14.4" customHeight="1">
      <c r="B1251" s="2"/>
      <c r="L1251" s="2"/>
    </row>
    <row r="1252" spans="2:12" ht="14.4" customHeight="1">
      <c r="B1252" s="2"/>
      <c r="L1252" s="2"/>
    </row>
    <row r="1253" spans="2:12" ht="14.4" customHeight="1">
      <c r="B1253" s="2"/>
      <c r="L1253" s="2"/>
    </row>
    <row r="1254" spans="2:12" ht="14.4" customHeight="1">
      <c r="B1254" s="2"/>
      <c r="L1254" s="2"/>
    </row>
    <row r="1255" spans="2:12" ht="14.4" customHeight="1">
      <c r="B1255" s="2"/>
      <c r="L1255" s="2"/>
    </row>
    <row r="1256" spans="2:12" ht="14.4" customHeight="1">
      <c r="B1256" s="2"/>
      <c r="L1256" s="2"/>
    </row>
    <row r="1257" spans="2:12" ht="14.4" customHeight="1">
      <c r="B1257" s="2"/>
      <c r="L1257" s="2"/>
    </row>
    <row r="1258" spans="2:12" ht="14.4" customHeight="1">
      <c r="B1258" s="2"/>
      <c r="L1258" s="2"/>
    </row>
    <row r="1259" spans="2:12" ht="14.4" customHeight="1">
      <c r="B1259" s="2"/>
      <c r="L1259" s="2"/>
    </row>
    <row r="1260" spans="2:12" ht="14.4" customHeight="1">
      <c r="B1260" s="2"/>
      <c r="L1260" s="2"/>
    </row>
    <row r="1261" spans="2:12" ht="14.4" customHeight="1">
      <c r="B1261" s="2"/>
      <c r="L1261" s="2"/>
    </row>
    <row r="1262" spans="2:12" ht="14.4" customHeight="1">
      <c r="B1262" s="2"/>
      <c r="L1262" s="2"/>
    </row>
    <row r="1263" spans="2:12" ht="14.4" customHeight="1">
      <c r="B1263" s="2"/>
      <c r="L1263" s="2"/>
    </row>
    <row r="1264" spans="2:12" ht="14.4" customHeight="1">
      <c r="B1264" s="2"/>
      <c r="L1264" s="2"/>
    </row>
    <row r="1265" spans="2:12" ht="14.4" customHeight="1">
      <c r="B1265" s="2"/>
      <c r="L1265" s="2"/>
    </row>
    <row r="1266" spans="2:12" ht="14.4" customHeight="1">
      <c r="B1266" s="2"/>
      <c r="L1266" s="2"/>
    </row>
    <row r="1267" spans="2:12" ht="14.4" customHeight="1">
      <c r="B1267" s="2"/>
      <c r="L1267" s="2"/>
    </row>
    <row r="1268" spans="2:12" ht="14.4" customHeight="1">
      <c r="B1268" s="2"/>
      <c r="L1268" s="2"/>
    </row>
    <row r="1269" spans="2:12" ht="14.4" customHeight="1">
      <c r="B1269" s="2"/>
      <c r="L1269" s="2"/>
    </row>
    <row r="1270" spans="2:12" ht="14.4" customHeight="1">
      <c r="B1270" s="2"/>
      <c r="L1270" s="2"/>
    </row>
    <row r="1271" spans="2:12" ht="14.4" customHeight="1">
      <c r="B1271" s="2"/>
      <c r="L1271" s="2"/>
    </row>
    <row r="1272" spans="2:12" ht="14.4" customHeight="1">
      <c r="B1272" s="2"/>
      <c r="L1272" s="2"/>
    </row>
    <row r="1273" spans="2:12" ht="14.4" customHeight="1">
      <c r="B1273" s="2"/>
      <c r="L1273" s="2"/>
    </row>
    <row r="1274" spans="2:12" ht="14.4" customHeight="1">
      <c r="B1274" s="2"/>
      <c r="L1274" s="2"/>
    </row>
    <row r="1275" spans="2:12" ht="14.4" customHeight="1">
      <c r="B1275" s="2"/>
      <c r="L1275" s="2"/>
    </row>
    <row r="1276" spans="2:12" ht="14.4" customHeight="1">
      <c r="B1276" s="2"/>
      <c r="L1276" s="2"/>
    </row>
    <row r="1277" spans="2:12" ht="14.4" customHeight="1">
      <c r="B1277" s="2"/>
      <c r="L1277" s="2"/>
    </row>
    <row r="1278" spans="2:12" ht="14.4" customHeight="1">
      <c r="B1278" s="2"/>
      <c r="L1278" s="2"/>
    </row>
    <row r="1279" spans="2:12" ht="14.4" customHeight="1">
      <c r="B1279" s="2"/>
      <c r="L1279" s="2"/>
    </row>
    <row r="1280" spans="2:12" ht="14.4" customHeight="1">
      <c r="B1280" s="2"/>
      <c r="L1280" s="2"/>
    </row>
    <row r="1281" spans="2:12" ht="14.4" customHeight="1">
      <c r="B1281" s="2"/>
      <c r="L1281" s="2"/>
    </row>
    <row r="1282" spans="2:12" ht="14.4" customHeight="1">
      <c r="B1282" s="2"/>
      <c r="L1282" s="2"/>
    </row>
    <row r="1283" spans="2:12" ht="14.4" customHeight="1">
      <c r="B1283" s="2"/>
      <c r="L1283" s="2"/>
    </row>
    <row r="1284" spans="2:12" ht="14.4" customHeight="1">
      <c r="B1284" s="2"/>
      <c r="L1284" s="2"/>
    </row>
    <row r="1285" spans="2:12" ht="14.4" customHeight="1">
      <c r="B1285" s="2"/>
      <c r="L1285" s="2"/>
    </row>
    <row r="1286" spans="2:12" ht="14.4" customHeight="1">
      <c r="B1286" s="2"/>
      <c r="L1286" s="2"/>
    </row>
    <row r="1287" spans="2:12" ht="14.4" customHeight="1">
      <c r="B1287" s="2"/>
      <c r="L1287" s="2"/>
    </row>
    <row r="1288" spans="2:12" ht="14.4" customHeight="1">
      <c r="B1288" s="2"/>
      <c r="L1288" s="2"/>
    </row>
    <row r="1289" spans="2:12" ht="14.4" customHeight="1">
      <c r="B1289" s="2"/>
      <c r="L1289" s="2"/>
    </row>
    <row r="1290" spans="2:12" ht="14.4" customHeight="1">
      <c r="B1290" s="2"/>
      <c r="L1290" s="2"/>
    </row>
    <row r="1291" spans="2:12" ht="14.4" customHeight="1">
      <c r="B1291" s="2"/>
      <c r="L1291" s="2"/>
    </row>
    <row r="1292" spans="2:12" ht="14.4" customHeight="1">
      <c r="B1292" s="2"/>
      <c r="L1292" s="2"/>
    </row>
    <row r="1293" spans="2:12" ht="14.4" customHeight="1">
      <c r="B1293" s="2"/>
      <c r="L1293" s="2"/>
    </row>
    <row r="1294" spans="2:12" ht="14.4" customHeight="1">
      <c r="B1294" s="2"/>
      <c r="L1294" s="2"/>
    </row>
    <row r="1295" spans="2:12" ht="14.4" customHeight="1">
      <c r="B1295" s="2"/>
      <c r="L1295" s="2"/>
    </row>
    <row r="1296" spans="2:12" ht="14.4" customHeight="1">
      <c r="B1296" s="2"/>
      <c r="L1296" s="2"/>
    </row>
    <row r="1297" spans="2:12" ht="14.4" customHeight="1">
      <c r="B1297" s="2"/>
      <c r="L1297" s="2"/>
    </row>
    <row r="1298" spans="2:12" ht="14.4" customHeight="1">
      <c r="B1298" s="2"/>
      <c r="L1298" s="2"/>
    </row>
    <row r="1299" spans="2:12" ht="14.4" customHeight="1">
      <c r="B1299" s="2"/>
      <c r="L1299" s="2"/>
    </row>
    <row r="1300" spans="2:12" ht="14.4" customHeight="1">
      <c r="B1300" s="2"/>
      <c r="L1300" s="2"/>
    </row>
    <row r="1301" spans="2:12" ht="14.4" customHeight="1">
      <c r="B1301" s="2"/>
      <c r="L1301" s="2"/>
    </row>
    <row r="1302" spans="2:12" ht="14.4" customHeight="1">
      <c r="B1302" s="2"/>
      <c r="L1302" s="2"/>
    </row>
    <row r="1303" spans="2:12" ht="14.4" customHeight="1">
      <c r="B1303" s="2"/>
      <c r="L1303" s="2"/>
    </row>
    <row r="1304" spans="2:12" ht="14.4" customHeight="1">
      <c r="B1304" s="2"/>
      <c r="L1304" s="2"/>
    </row>
    <row r="1305" spans="2:12" ht="14.4" customHeight="1">
      <c r="B1305" s="2"/>
      <c r="L1305" s="2"/>
    </row>
    <row r="1306" spans="2:12" ht="14.4" customHeight="1">
      <c r="B1306" s="2"/>
      <c r="L1306" s="2"/>
    </row>
    <row r="1307" spans="2:12" ht="14.4" customHeight="1">
      <c r="B1307" s="2"/>
      <c r="L1307" s="2"/>
    </row>
    <row r="1308" spans="2:12" ht="14.4" customHeight="1">
      <c r="B1308" s="2"/>
      <c r="L1308" s="2"/>
    </row>
    <row r="1309" spans="2:12" ht="14.4" customHeight="1">
      <c r="B1309" s="2"/>
      <c r="L1309" s="2"/>
    </row>
    <row r="1310" spans="2:12" ht="14.4" customHeight="1">
      <c r="B1310" s="2"/>
      <c r="L1310" s="2"/>
    </row>
    <row r="1311" spans="2:12" ht="14.4" customHeight="1">
      <c r="B1311" s="2"/>
      <c r="L1311" s="2"/>
    </row>
    <row r="1312" spans="2:12" ht="14.4" customHeight="1">
      <c r="B1312" s="2"/>
      <c r="L1312" s="2"/>
    </row>
    <row r="1313" spans="2:12" ht="14.4" customHeight="1">
      <c r="B1313" s="2"/>
      <c r="L1313" s="2"/>
    </row>
    <row r="1314" spans="2:12" ht="14.4" customHeight="1">
      <c r="B1314" s="2"/>
      <c r="L1314" s="2"/>
    </row>
    <row r="1315" spans="2:12" ht="14.4" customHeight="1">
      <c r="B1315" s="2"/>
      <c r="L1315" s="2"/>
    </row>
    <row r="1316" spans="2:12" ht="14.4" customHeight="1">
      <c r="B1316" s="2"/>
      <c r="L1316" s="2"/>
    </row>
    <row r="1317" spans="2:12" ht="14.4" customHeight="1">
      <c r="B1317" s="2"/>
      <c r="L1317" s="2"/>
    </row>
    <row r="1318" spans="2:12" ht="14.4" customHeight="1">
      <c r="B1318" s="2"/>
      <c r="L1318" s="2"/>
    </row>
    <row r="1319" spans="2:12" ht="14.4" customHeight="1">
      <c r="B1319" s="2"/>
      <c r="L1319" s="2"/>
    </row>
    <row r="1320" spans="2:12" ht="14.4" customHeight="1">
      <c r="B1320" s="2"/>
      <c r="L1320" s="2"/>
    </row>
    <row r="1321" spans="2:12" ht="14.4" customHeight="1">
      <c r="B1321" s="2"/>
      <c r="L1321" s="2"/>
    </row>
    <row r="1322" spans="2:12" ht="14.4" customHeight="1">
      <c r="B1322" s="2"/>
      <c r="L1322" s="2"/>
    </row>
    <row r="1323" spans="2:12" ht="14.4" customHeight="1">
      <c r="B1323" s="2"/>
      <c r="L1323" s="2"/>
    </row>
    <row r="1324" spans="2:12" ht="14.4" customHeight="1">
      <c r="B1324" s="2"/>
      <c r="L1324" s="2"/>
    </row>
    <row r="1325" spans="2:12" ht="14.4" customHeight="1">
      <c r="B1325" s="2"/>
      <c r="L1325" s="2"/>
    </row>
    <row r="1326" spans="2:12" ht="14.4" customHeight="1">
      <c r="B1326" s="2"/>
      <c r="L1326" s="2"/>
    </row>
    <row r="1327" spans="2:12" ht="14.4" customHeight="1">
      <c r="B1327" s="2"/>
      <c r="L1327" s="2"/>
    </row>
    <row r="1328" spans="2:12" ht="14.4" customHeight="1">
      <c r="B1328" s="2"/>
      <c r="L1328" s="2"/>
    </row>
    <row r="1329" spans="2:12" ht="14.4" customHeight="1">
      <c r="B1329" s="2"/>
      <c r="L1329" s="2"/>
    </row>
    <row r="1330" spans="2:12" ht="14.4" customHeight="1">
      <c r="B1330" s="2"/>
      <c r="L1330" s="2"/>
    </row>
    <row r="1331" spans="2:12" ht="14.4" customHeight="1">
      <c r="B1331" s="2"/>
      <c r="L1331" s="2"/>
    </row>
    <row r="1332" spans="2:12" ht="14.4" customHeight="1">
      <c r="B1332" s="2"/>
      <c r="L1332" s="2"/>
    </row>
    <row r="1333" spans="2:12" ht="14.4" customHeight="1">
      <c r="B1333" s="2"/>
      <c r="L1333" s="2"/>
    </row>
    <row r="1334" spans="2:12" ht="14.4" customHeight="1">
      <c r="B1334" s="2"/>
      <c r="L1334" s="2"/>
    </row>
    <row r="1335" spans="2:12" ht="14.4" customHeight="1">
      <c r="B1335" s="2"/>
      <c r="L1335" s="2"/>
    </row>
    <row r="1336" spans="2:12" ht="14.4" customHeight="1">
      <c r="B1336" s="2"/>
      <c r="L1336" s="2"/>
    </row>
    <row r="1337" spans="2:12" ht="14.4" customHeight="1">
      <c r="B1337" s="2"/>
      <c r="L1337" s="2"/>
    </row>
    <row r="1338" spans="2:12" ht="14.4" customHeight="1">
      <c r="B1338" s="2"/>
      <c r="L1338" s="2"/>
    </row>
    <row r="1339" spans="2:12" ht="14.4" customHeight="1">
      <c r="B1339" s="2"/>
      <c r="L1339" s="2"/>
    </row>
    <row r="1340" spans="2:12" ht="14.4" customHeight="1">
      <c r="B1340" s="2"/>
      <c r="L1340" s="2"/>
    </row>
    <row r="1341" spans="2:12" ht="14.4" customHeight="1">
      <c r="B1341" s="2"/>
      <c r="L1341" s="2"/>
    </row>
    <row r="1342" spans="2:12" ht="14.4" customHeight="1">
      <c r="B1342" s="2"/>
      <c r="L1342" s="2"/>
    </row>
    <row r="1343" spans="2:12" ht="14.4" customHeight="1">
      <c r="B1343" s="2"/>
      <c r="L1343" s="2"/>
    </row>
    <row r="1344" spans="2:12" ht="14.4" customHeight="1">
      <c r="B1344" s="2"/>
      <c r="L1344" s="2"/>
    </row>
    <row r="1345" spans="2:12" ht="14.4" customHeight="1">
      <c r="B1345" s="2"/>
      <c r="L1345" s="2"/>
    </row>
    <row r="1346" spans="2:12" ht="14.4" customHeight="1">
      <c r="B1346" s="2"/>
      <c r="L1346" s="2"/>
    </row>
    <row r="1347" spans="2:12" ht="14.4" customHeight="1">
      <c r="B1347" s="2"/>
      <c r="L1347" s="2"/>
    </row>
    <row r="1348" spans="2:12" ht="14.4" customHeight="1">
      <c r="B1348" s="2"/>
      <c r="L1348" s="2"/>
    </row>
    <row r="1349" spans="2:12" ht="14.4" customHeight="1">
      <c r="B1349" s="2"/>
      <c r="L1349" s="2"/>
    </row>
    <row r="1350" spans="2:12" ht="14.4" customHeight="1">
      <c r="B1350" s="2"/>
      <c r="L1350" s="2"/>
    </row>
    <row r="1351" spans="2:12" ht="14.4" customHeight="1">
      <c r="B1351" s="2"/>
      <c r="L1351" s="2"/>
    </row>
    <row r="1352" spans="2:12" ht="14.4" customHeight="1">
      <c r="B1352" s="2"/>
      <c r="L1352" s="2"/>
    </row>
    <row r="1353" spans="2:12" ht="14.4" customHeight="1">
      <c r="B1353" s="2"/>
      <c r="L1353" s="2"/>
    </row>
    <row r="1354" spans="2:12" ht="14.4" customHeight="1">
      <c r="B1354" s="2"/>
      <c r="L1354" s="2"/>
    </row>
    <row r="1355" spans="2:12" ht="14.4" customHeight="1">
      <c r="B1355" s="2"/>
      <c r="L1355" s="2"/>
    </row>
    <row r="1356" spans="2:12" ht="14.4" customHeight="1">
      <c r="B1356" s="2"/>
      <c r="L1356" s="2"/>
    </row>
    <row r="1357" spans="2:12" ht="14.4" customHeight="1">
      <c r="B1357" s="2"/>
      <c r="L1357" s="2"/>
    </row>
    <row r="1358" spans="2:12" ht="14.4" customHeight="1">
      <c r="B1358" s="2"/>
      <c r="L1358" s="2"/>
    </row>
    <row r="1359" spans="2:12" ht="14.4" customHeight="1">
      <c r="B1359" s="2"/>
      <c r="L1359" s="2"/>
    </row>
    <row r="1360" spans="2:12" ht="14.4" customHeight="1">
      <c r="B1360" s="2"/>
      <c r="L1360" s="2"/>
    </row>
    <row r="1361" spans="2:12" ht="14.4" customHeight="1">
      <c r="B1361" s="2"/>
      <c r="L1361" s="2"/>
    </row>
    <row r="1362" spans="2:12" ht="14.4" customHeight="1">
      <c r="B1362" s="2"/>
      <c r="L1362" s="2"/>
    </row>
    <row r="1363" spans="2:12" ht="14.4" customHeight="1">
      <c r="B1363" s="2"/>
      <c r="L1363" s="2"/>
    </row>
    <row r="1364" spans="2:12" ht="14.4" customHeight="1">
      <c r="B1364" s="2"/>
      <c r="L1364" s="2"/>
    </row>
    <row r="1365" spans="2:12" ht="14.4" customHeight="1">
      <c r="B1365" s="2"/>
      <c r="L1365" s="2"/>
    </row>
    <row r="1366" spans="2:12" ht="14.4" customHeight="1">
      <c r="B1366" s="2"/>
      <c r="L1366" s="2"/>
    </row>
    <row r="1367" spans="2:12" ht="14.4" customHeight="1">
      <c r="B1367" s="2"/>
      <c r="L1367" s="2"/>
    </row>
    <row r="1368" spans="2:12" ht="14.4" customHeight="1">
      <c r="B1368" s="2"/>
      <c r="L1368" s="2"/>
    </row>
    <row r="1369" spans="2:12" ht="14.4" customHeight="1">
      <c r="B1369" s="2"/>
      <c r="L1369" s="2"/>
    </row>
    <row r="1370" spans="2:12" ht="14.4" customHeight="1">
      <c r="B1370" s="2"/>
      <c r="L1370" s="2"/>
    </row>
    <row r="1371" spans="2:12" ht="14.4" customHeight="1">
      <c r="B1371" s="2"/>
      <c r="L1371" s="2"/>
    </row>
    <row r="1372" spans="2:12" ht="14.4" customHeight="1">
      <c r="B1372" s="2"/>
      <c r="L1372" s="2"/>
    </row>
    <row r="1373" spans="2:12" ht="14.4" customHeight="1">
      <c r="B1373" s="2"/>
      <c r="L1373" s="2"/>
    </row>
    <row r="1374" spans="2:12" ht="14.4" customHeight="1">
      <c r="B1374" s="2"/>
      <c r="L1374" s="2"/>
    </row>
    <row r="1375" spans="2:12" ht="14.4" customHeight="1">
      <c r="B1375" s="2"/>
      <c r="L1375" s="2"/>
    </row>
    <row r="1376" spans="2:12" ht="14.4" customHeight="1">
      <c r="B1376" s="2"/>
      <c r="L1376" s="2"/>
    </row>
    <row r="1377" spans="2:12" ht="14.4" customHeight="1">
      <c r="B1377" s="2"/>
      <c r="L1377" s="2"/>
    </row>
    <row r="1378" spans="2:12" ht="14.4" customHeight="1">
      <c r="B1378" s="2"/>
      <c r="L1378" s="2"/>
    </row>
    <row r="1379" spans="2:12" ht="14.4" customHeight="1">
      <c r="B1379" s="2"/>
      <c r="L1379" s="2"/>
    </row>
    <row r="1380" spans="2:12" ht="14.4" customHeight="1">
      <c r="B1380" s="2"/>
      <c r="L1380" s="2"/>
    </row>
    <row r="1381" spans="2:12" ht="14.4" customHeight="1">
      <c r="B1381" s="2"/>
      <c r="L1381" s="2"/>
    </row>
    <row r="1382" spans="2:12" ht="14.4" customHeight="1">
      <c r="B1382" s="2"/>
      <c r="L1382" s="2"/>
    </row>
    <row r="1383" spans="2:12" ht="14.4" customHeight="1">
      <c r="B1383" s="2"/>
      <c r="L1383" s="2"/>
    </row>
    <row r="1384" spans="2:12" ht="14.4" customHeight="1">
      <c r="B1384" s="2"/>
      <c r="L1384" s="2"/>
    </row>
    <row r="1385" spans="2:12" ht="14.4" customHeight="1">
      <c r="B1385" s="2"/>
      <c r="L1385" s="2"/>
    </row>
    <row r="1386" spans="2:12" ht="14.4" customHeight="1">
      <c r="B1386" s="2"/>
      <c r="L1386" s="2"/>
    </row>
    <row r="1387" spans="2:12" ht="14.4" customHeight="1">
      <c r="B1387" s="2"/>
      <c r="L1387" s="2"/>
    </row>
    <row r="1388" spans="2:12" ht="14.4" customHeight="1">
      <c r="B1388" s="2"/>
      <c r="L1388" s="2"/>
    </row>
    <row r="1389" spans="2:12" ht="14.4" customHeight="1">
      <c r="B1389" s="2"/>
      <c r="L1389" s="2"/>
    </row>
    <row r="1390" spans="2:12" ht="14.4" customHeight="1">
      <c r="B1390" s="2"/>
      <c r="L1390" s="2"/>
    </row>
    <row r="1391" spans="2:12" ht="14.4" customHeight="1">
      <c r="B1391" s="2"/>
      <c r="L1391" s="2"/>
    </row>
    <row r="1392" spans="2:12" ht="14.4" customHeight="1">
      <c r="B1392" s="2"/>
      <c r="L1392" s="2"/>
    </row>
    <row r="1393" spans="2:12" ht="14.4" customHeight="1">
      <c r="B1393" s="2"/>
      <c r="L1393" s="2"/>
    </row>
    <row r="1394" spans="2:12" ht="14.4" customHeight="1">
      <c r="B1394" s="2"/>
      <c r="L1394" s="2"/>
    </row>
    <row r="1395" spans="2:12" ht="14.4" customHeight="1">
      <c r="B1395" s="2"/>
      <c r="L1395" s="2"/>
    </row>
    <row r="1396" spans="2:12" ht="14.4" customHeight="1">
      <c r="B1396" s="2"/>
      <c r="L1396" s="2"/>
    </row>
    <row r="1397" spans="2:12" ht="14.4" customHeight="1">
      <c r="B1397" s="2"/>
      <c r="L1397" s="2"/>
    </row>
    <row r="1398" spans="2:12" ht="14.4" customHeight="1">
      <c r="B1398" s="2"/>
      <c r="L1398" s="2"/>
    </row>
    <row r="1399" spans="2:12" ht="14.4" customHeight="1">
      <c r="B1399" s="2"/>
      <c r="L1399" s="2"/>
    </row>
    <row r="1400" spans="2:12" ht="14.4" customHeight="1">
      <c r="B1400" s="2"/>
      <c r="L1400" s="2"/>
    </row>
    <row r="1401" spans="2:12" ht="14.4" customHeight="1">
      <c r="B1401" s="2"/>
      <c r="L1401" s="2"/>
    </row>
    <row r="1402" spans="2:12" ht="14.4" customHeight="1">
      <c r="B1402" s="2"/>
      <c r="L1402" s="2"/>
    </row>
    <row r="1403" spans="2:12" ht="14.4" customHeight="1">
      <c r="B1403" s="2"/>
      <c r="L1403" s="2"/>
    </row>
    <row r="1404" spans="2:12" ht="14.4" customHeight="1">
      <c r="B1404" s="2"/>
      <c r="L1404" s="2"/>
    </row>
    <row r="1405" spans="2:12" ht="14.4" customHeight="1">
      <c r="B1405" s="2"/>
      <c r="L1405" s="2"/>
    </row>
    <row r="1406" spans="2:12" ht="14.4" customHeight="1">
      <c r="B1406" s="2"/>
      <c r="L1406" s="2"/>
    </row>
    <row r="1407" spans="2:12" ht="14.4" customHeight="1">
      <c r="B1407" s="2"/>
      <c r="L1407" s="2"/>
    </row>
    <row r="1408" spans="2:12" ht="14.4" customHeight="1">
      <c r="B1408" s="2"/>
      <c r="L1408" s="2"/>
    </row>
    <row r="1409" spans="2:12" ht="14.4" customHeight="1">
      <c r="B1409" s="2"/>
      <c r="L1409" s="2"/>
    </row>
    <row r="1410" spans="2:12" ht="14.4" customHeight="1">
      <c r="B1410" s="2"/>
      <c r="L1410" s="2"/>
    </row>
    <row r="1411" spans="2:12" ht="14.4" customHeight="1">
      <c r="B1411" s="2"/>
      <c r="L1411" s="2"/>
    </row>
    <row r="1412" spans="2:12" ht="14.4" customHeight="1">
      <c r="B1412" s="2"/>
      <c r="L1412" s="2"/>
    </row>
    <row r="1413" spans="2:12" ht="14.4" customHeight="1">
      <c r="B1413" s="2"/>
      <c r="L1413" s="2"/>
    </row>
    <row r="1414" spans="2:12" ht="14.4" customHeight="1">
      <c r="B1414" s="2"/>
      <c r="L1414" s="2"/>
    </row>
    <row r="1415" spans="2:12" ht="14.4" customHeight="1">
      <c r="B1415" s="2"/>
      <c r="L1415" s="2"/>
    </row>
    <row r="1416" spans="2:12" ht="14.4" customHeight="1">
      <c r="B1416" s="2"/>
      <c r="L1416" s="2"/>
    </row>
    <row r="1417" spans="2:12" ht="14.4" customHeight="1">
      <c r="B1417" s="2"/>
      <c r="L1417" s="2"/>
    </row>
    <row r="1418" spans="2:12" ht="14.4" customHeight="1">
      <c r="B1418" s="2"/>
      <c r="L1418" s="2"/>
    </row>
    <row r="1419" spans="2:12" ht="14.4" customHeight="1">
      <c r="B1419" s="2"/>
      <c r="L1419" s="2"/>
    </row>
    <row r="1420" spans="2:12" ht="14.4" customHeight="1">
      <c r="B1420" s="2"/>
      <c r="L1420" s="2"/>
    </row>
    <row r="1421" spans="2:12" ht="14.4" customHeight="1">
      <c r="B1421" s="2"/>
      <c r="L1421" s="2"/>
    </row>
    <row r="1422" spans="2:12" ht="14.4" customHeight="1">
      <c r="B1422" s="2"/>
      <c r="L1422" s="2"/>
    </row>
    <row r="1423" spans="2:12" ht="14.4" customHeight="1">
      <c r="B1423" s="2"/>
      <c r="L1423" s="2"/>
    </row>
    <row r="1424" spans="2:12" ht="14.4" customHeight="1">
      <c r="B1424" s="2"/>
      <c r="L1424" s="2"/>
    </row>
    <row r="1425" spans="2:12" ht="14.4" customHeight="1">
      <c r="B1425" s="2"/>
      <c r="L1425" s="2"/>
    </row>
    <row r="1426" spans="2:12" ht="14.4" customHeight="1">
      <c r="B1426" s="2"/>
      <c r="L1426" s="2"/>
    </row>
    <row r="1427" spans="2:12" ht="14.4" customHeight="1">
      <c r="B1427" s="2"/>
      <c r="L1427" s="2"/>
    </row>
    <row r="1428" spans="2:12" ht="14.4" customHeight="1">
      <c r="B1428" s="2"/>
      <c r="L1428" s="2"/>
    </row>
    <row r="1429" spans="2:12" ht="14.4" customHeight="1">
      <c r="B1429" s="2"/>
      <c r="L1429" s="2"/>
    </row>
    <row r="1430" spans="2:12" ht="14.4" customHeight="1">
      <c r="B1430" s="2"/>
      <c r="L1430" s="2"/>
    </row>
    <row r="1431" spans="2:12" ht="14.4" customHeight="1">
      <c r="B1431" s="2"/>
      <c r="L1431" s="2"/>
    </row>
    <row r="1432" spans="2:12" ht="14.4" customHeight="1">
      <c r="B1432" s="2"/>
      <c r="L1432" s="2"/>
    </row>
    <row r="1433" spans="2:12" ht="14.4" customHeight="1">
      <c r="B1433" s="2"/>
      <c r="L1433" s="2"/>
    </row>
    <row r="1434" spans="2:12" ht="14.4" customHeight="1">
      <c r="B1434" s="2"/>
      <c r="L1434" s="2"/>
    </row>
    <row r="1435" spans="2:12" ht="14.4" customHeight="1">
      <c r="B1435" s="2"/>
      <c r="L1435" s="2"/>
    </row>
    <row r="1436" spans="2:12" ht="14.4" customHeight="1">
      <c r="B1436" s="2"/>
      <c r="L1436" s="2"/>
    </row>
    <row r="1437" spans="2:12" ht="14.4" customHeight="1">
      <c r="B1437" s="2"/>
      <c r="L1437" s="2"/>
    </row>
    <row r="1438" spans="2:12" ht="14.4" customHeight="1">
      <c r="B1438" s="2"/>
      <c r="L1438" s="2"/>
    </row>
    <row r="1439" spans="2:12" ht="14.4" customHeight="1">
      <c r="B1439" s="2"/>
      <c r="L1439" s="2"/>
    </row>
    <row r="1440" spans="2:12" ht="14.4" customHeight="1">
      <c r="B1440" s="2"/>
      <c r="L1440" s="2"/>
    </row>
    <row r="1441" spans="2:12" ht="14.4" customHeight="1">
      <c r="B1441" s="2"/>
      <c r="L1441" s="2"/>
    </row>
    <row r="1442" spans="2:12" ht="14.4" customHeight="1">
      <c r="B1442" s="2"/>
      <c r="L1442" s="2"/>
    </row>
    <row r="1443" spans="2:12" ht="14.4" customHeight="1">
      <c r="B1443" s="2"/>
      <c r="L1443" s="2"/>
    </row>
    <row r="1444" spans="2:12" ht="14.4" customHeight="1">
      <c r="B1444" s="2"/>
      <c r="L1444" s="2"/>
    </row>
    <row r="1445" spans="2:12" ht="14.4" customHeight="1">
      <c r="B1445" s="2"/>
      <c r="L1445" s="2"/>
    </row>
    <row r="1446" spans="2:12" ht="14.4" customHeight="1">
      <c r="B1446" s="2"/>
      <c r="L1446" s="2"/>
    </row>
    <row r="1447" spans="2:12" ht="14.4" customHeight="1">
      <c r="B1447" s="2"/>
      <c r="L1447" s="2"/>
    </row>
    <row r="1448" spans="2:12" ht="14.4" customHeight="1">
      <c r="B1448" s="2"/>
      <c r="L1448" s="2"/>
    </row>
    <row r="1449" spans="2:12" ht="14.4" customHeight="1">
      <c r="B1449" s="2"/>
      <c r="L1449" s="2"/>
    </row>
    <row r="1450" spans="2:12" ht="14.4" customHeight="1">
      <c r="B1450" s="2"/>
      <c r="L1450" s="2"/>
    </row>
    <row r="1451" spans="2:12" ht="14.4" customHeight="1">
      <c r="B1451" s="2"/>
      <c r="L1451" s="2"/>
    </row>
    <row r="1452" spans="2:12" ht="14.4" customHeight="1">
      <c r="B1452" s="2"/>
      <c r="L1452" s="2"/>
    </row>
    <row r="1453" spans="2:12" ht="14.4" customHeight="1">
      <c r="B1453" s="2"/>
      <c r="L1453" s="2"/>
    </row>
    <row r="1454" spans="2:12" ht="14.4" customHeight="1">
      <c r="B1454" s="2"/>
      <c r="L1454" s="2"/>
    </row>
    <row r="1455" spans="2:12" ht="14.4" customHeight="1">
      <c r="B1455" s="2"/>
      <c r="L1455" s="2"/>
    </row>
    <row r="1456" spans="2:12" ht="14.4" customHeight="1">
      <c r="B1456" s="2"/>
      <c r="L1456" s="2"/>
    </row>
    <row r="1457" spans="2:12" ht="14.4" customHeight="1">
      <c r="B1457" s="2"/>
      <c r="L1457" s="2"/>
    </row>
    <row r="1458" spans="2:12" ht="14.4" customHeight="1">
      <c r="B1458" s="2"/>
      <c r="L1458" s="2"/>
    </row>
    <row r="1459" spans="2:12" ht="14.4" customHeight="1">
      <c r="B1459" s="2"/>
      <c r="L1459" s="2"/>
    </row>
    <row r="1460" spans="2:12" ht="14.4" customHeight="1">
      <c r="B1460" s="2"/>
      <c r="L1460" s="2"/>
    </row>
    <row r="1461" spans="2:12" ht="14.4" customHeight="1">
      <c r="B1461" s="2"/>
      <c r="L1461" s="2"/>
    </row>
    <row r="1462" spans="2:12" ht="14.4" customHeight="1">
      <c r="B1462" s="2"/>
      <c r="L1462" s="2"/>
    </row>
    <row r="1463" spans="2:12" ht="14.4" customHeight="1">
      <c r="B1463" s="2"/>
      <c r="L1463" s="2"/>
    </row>
    <row r="1464" spans="2:12" ht="14.4" customHeight="1">
      <c r="B1464" s="2"/>
      <c r="L1464" s="2"/>
    </row>
    <row r="1465" spans="2:12" ht="14.4" customHeight="1">
      <c r="B1465" s="2"/>
      <c r="L1465" s="2"/>
    </row>
    <row r="1466" spans="2:12" ht="14.4" customHeight="1">
      <c r="B1466" s="2"/>
      <c r="L1466" s="2"/>
    </row>
    <row r="1467" spans="2:12" ht="14.4" customHeight="1">
      <c r="B1467" s="2"/>
      <c r="L1467" s="2"/>
    </row>
    <row r="1468" spans="2:12" ht="14.4" customHeight="1">
      <c r="B1468" s="2"/>
      <c r="L1468" s="2"/>
    </row>
    <row r="1469" spans="2:12" ht="14.4" customHeight="1">
      <c r="B1469" s="2"/>
      <c r="L1469" s="2"/>
    </row>
    <row r="1470" spans="2:12" ht="14.4" customHeight="1">
      <c r="B1470" s="2"/>
      <c r="L1470" s="2"/>
    </row>
    <row r="1471" spans="2:12" ht="14.4" customHeight="1">
      <c r="B1471" s="2"/>
      <c r="L1471" s="2"/>
    </row>
    <row r="1472" spans="2:12" ht="14.4" customHeight="1">
      <c r="B1472" s="2"/>
      <c r="L1472" s="2"/>
    </row>
    <row r="1473" spans="2:12" ht="14.4" customHeight="1">
      <c r="B1473" s="2"/>
      <c r="L1473" s="2"/>
    </row>
    <row r="1474" spans="2:12" ht="14.4" customHeight="1">
      <c r="B1474" s="2"/>
      <c r="L1474" s="2"/>
    </row>
    <row r="1475" spans="2:12" ht="14.4" customHeight="1">
      <c r="B1475" s="2"/>
      <c r="L1475" s="2"/>
    </row>
    <row r="1476" spans="2:12" ht="14.4" customHeight="1">
      <c r="B1476" s="2"/>
      <c r="L1476" s="2"/>
    </row>
    <row r="1477" spans="2:12" ht="14.4" customHeight="1">
      <c r="B1477" s="2"/>
      <c r="L1477" s="2"/>
    </row>
    <row r="1478" spans="2:12" ht="14.4" customHeight="1">
      <c r="B1478" s="2"/>
      <c r="L1478" s="2"/>
    </row>
    <row r="1479" spans="2:12" ht="14.4" customHeight="1">
      <c r="B1479" s="2"/>
      <c r="L1479" s="2"/>
    </row>
    <row r="1480" spans="2:12" ht="14.4" customHeight="1">
      <c r="B1480" s="2"/>
      <c r="L1480" s="2"/>
    </row>
    <row r="1481" spans="2:12" ht="14.4" customHeight="1">
      <c r="B1481" s="2"/>
      <c r="L1481" s="2"/>
    </row>
    <row r="1482" spans="2:12" ht="14.4" customHeight="1">
      <c r="B1482" s="2"/>
      <c r="L1482" s="2"/>
    </row>
    <row r="1483" spans="2:12" ht="14.4" customHeight="1">
      <c r="B1483" s="2"/>
      <c r="L1483" s="2"/>
    </row>
    <row r="1484" spans="2:12" ht="14.4" customHeight="1">
      <c r="B1484" s="2"/>
      <c r="L1484" s="2"/>
    </row>
    <row r="1485" spans="2:12" ht="14.4" customHeight="1">
      <c r="B1485" s="2"/>
      <c r="L1485" s="2"/>
    </row>
    <row r="1486" spans="2:12" ht="14.4" customHeight="1">
      <c r="B1486" s="2"/>
      <c r="L1486" s="2"/>
    </row>
    <row r="1487" spans="2:12" ht="14.4" customHeight="1">
      <c r="B1487" s="2"/>
      <c r="L1487" s="2"/>
    </row>
    <row r="1488" spans="2:12" ht="14.4" customHeight="1">
      <c r="B1488" s="2"/>
      <c r="L1488" s="2"/>
    </row>
    <row r="1489" spans="2:12" ht="14.4" customHeight="1">
      <c r="B1489" s="2"/>
      <c r="L1489" s="2"/>
    </row>
    <row r="1490" spans="2:12" ht="14.4" customHeight="1">
      <c r="B1490" s="2"/>
      <c r="L1490" s="2"/>
    </row>
    <row r="1491" spans="2:12" ht="14.4" customHeight="1">
      <c r="B1491" s="2"/>
      <c r="L1491" s="2"/>
    </row>
    <row r="1492" spans="2:12" ht="14.4" customHeight="1">
      <c r="B1492" s="2"/>
      <c r="L1492" s="2"/>
    </row>
    <row r="1493" spans="2:12" ht="14.4" customHeight="1">
      <c r="B1493" s="2"/>
      <c r="L1493" s="2"/>
    </row>
    <row r="1494" spans="2:12" ht="14.4" customHeight="1">
      <c r="B1494" s="2"/>
      <c r="L1494" s="2"/>
    </row>
    <row r="1495" spans="2:12" ht="14.4" customHeight="1">
      <c r="B1495" s="2"/>
      <c r="L1495" s="2"/>
    </row>
    <row r="1496" spans="2:12" ht="14.4" customHeight="1">
      <c r="B1496" s="2"/>
      <c r="L1496" s="2"/>
    </row>
    <row r="1497" spans="2:12" ht="14.4" customHeight="1">
      <c r="B1497" s="2"/>
      <c r="L1497" s="2"/>
    </row>
    <row r="1498" spans="2:12" ht="14.4" customHeight="1">
      <c r="B1498" s="2"/>
      <c r="L1498" s="2"/>
    </row>
    <row r="1499" spans="2:12" ht="14.4" customHeight="1">
      <c r="B1499" s="2"/>
      <c r="L1499" s="2"/>
    </row>
    <row r="1500" spans="2:12" ht="14.4" customHeight="1">
      <c r="B1500" s="2"/>
      <c r="L1500" s="2"/>
    </row>
    <row r="1501" spans="2:12" ht="14.4" customHeight="1">
      <c r="B1501" s="2"/>
      <c r="L1501" s="2"/>
    </row>
    <row r="1502" spans="2:12" ht="14.4" customHeight="1">
      <c r="B1502" s="2"/>
      <c r="L1502" s="2"/>
    </row>
    <row r="1503" spans="2:12" ht="14.4" customHeight="1">
      <c r="B1503" s="2"/>
      <c r="L1503" s="2"/>
    </row>
    <row r="1504" spans="2:12" ht="14.4" customHeight="1">
      <c r="B1504" s="2"/>
      <c r="L1504" s="2"/>
    </row>
    <row r="1505" spans="2:12" ht="14.4" customHeight="1">
      <c r="B1505" s="2"/>
      <c r="L1505" s="2"/>
    </row>
    <row r="1506" spans="2:12" ht="14.4" customHeight="1">
      <c r="B1506" s="2"/>
      <c r="L1506" s="2"/>
    </row>
    <row r="1507" spans="2:12" ht="14.4" customHeight="1">
      <c r="B1507" s="2"/>
      <c r="L1507" s="2"/>
    </row>
    <row r="1508" spans="2:12" ht="14.4" customHeight="1">
      <c r="B1508" s="2"/>
      <c r="L1508" s="2"/>
    </row>
    <row r="1509" spans="2:12" ht="14.4" customHeight="1">
      <c r="B1509" s="2"/>
      <c r="L1509" s="2"/>
    </row>
    <row r="1510" spans="2:12" ht="14.4" customHeight="1">
      <c r="B1510" s="2"/>
      <c r="L1510" s="2"/>
    </row>
    <row r="1511" spans="2:12" ht="14.4" customHeight="1">
      <c r="B1511" s="2"/>
      <c r="L1511" s="2"/>
    </row>
    <row r="1512" spans="2:12" ht="14.4" customHeight="1">
      <c r="B1512" s="2"/>
      <c r="L1512" s="2"/>
    </row>
    <row r="1513" spans="2:12" ht="14.4" customHeight="1">
      <c r="B1513" s="2"/>
      <c r="L1513" s="2"/>
    </row>
    <row r="1514" spans="2:12" ht="14.4" customHeight="1">
      <c r="B1514" s="2"/>
      <c r="L1514" s="2"/>
    </row>
    <row r="1515" spans="2:12" ht="14.4" customHeight="1">
      <c r="B1515" s="2"/>
      <c r="L1515" s="2"/>
    </row>
    <row r="1516" spans="2:12" ht="14.4" customHeight="1">
      <c r="B1516" s="2"/>
      <c r="L1516" s="2"/>
    </row>
    <row r="1517" spans="2:12" ht="14.4" customHeight="1">
      <c r="B1517" s="2"/>
      <c r="L1517" s="2"/>
    </row>
    <row r="1518" spans="2:12" ht="14.4" customHeight="1">
      <c r="B1518" s="2"/>
      <c r="L1518" s="2"/>
    </row>
    <row r="1519" spans="2:12" ht="14.4" customHeight="1">
      <c r="B1519" s="2"/>
      <c r="L1519" s="2"/>
    </row>
    <row r="1520" spans="2:12" ht="14.4" customHeight="1">
      <c r="B1520" s="2"/>
      <c r="L1520" s="2"/>
    </row>
    <row r="1521" spans="2:12" ht="14.4" customHeight="1">
      <c r="B1521" s="2"/>
      <c r="L1521" s="2"/>
    </row>
    <row r="1522" spans="2:12" ht="14.4" customHeight="1">
      <c r="B1522" s="2"/>
      <c r="L1522" s="2"/>
    </row>
    <row r="1523" spans="2:12" ht="14.4" customHeight="1">
      <c r="B1523" s="2"/>
      <c r="L1523" s="2"/>
    </row>
    <row r="1524" spans="2:12" ht="14.4" customHeight="1">
      <c r="B1524" s="2"/>
      <c r="L1524" s="2"/>
    </row>
    <row r="1525" spans="2:12" ht="14.4" customHeight="1">
      <c r="B1525" s="2"/>
      <c r="L1525" s="2"/>
    </row>
    <row r="1526" spans="2:12" ht="14.4" customHeight="1">
      <c r="B1526" s="2"/>
      <c r="L1526" s="2"/>
    </row>
    <row r="1527" spans="2:12" ht="14.4" customHeight="1">
      <c r="B1527" s="2"/>
      <c r="L1527" s="2"/>
    </row>
    <row r="1528" spans="2:12" ht="14.4" customHeight="1">
      <c r="B1528" s="2"/>
      <c r="L1528" s="2"/>
    </row>
    <row r="1529" spans="2:12" ht="14.4" customHeight="1">
      <c r="B1529" s="2"/>
      <c r="L1529" s="2"/>
    </row>
    <row r="1530" spans="2:12" ht="14.4" customHeight="1">
      <c r="B1530" s="2"/>
      <c r="L1530" s="2"/>
    </row>
    <row r="1531" spans="2:12" ht="14.4" customHeight="1">
      <c r="B1531" s="2"/>
      <c r="L1531" s="2"/>
    </row>
    <row r="1532" spans="2:12" ht="14.4" customHeight="1">
      <c r="B1532" s="2"/>
      <c r="L1532" s="2"/>
    </row>
    <row r="1533" spans="2:12" ht="14.4" customHeight="1">
      <c r="B1533" s="2"/>
      <c r="L1533" s="2"/>
    </row>
    <row r="1534" spans="2:12" ht="14.4" customHeight="1">
      <c r="B1534" s="2"/>
      <c r="L1534" s="2"/>
    </row>
    <row r="1535" spans="2:12" ht="14.4" customHeight="1">
      <c r="B1535" s="2"/>
      <c r="L1535" s="2"/>
    </row>
    <row r="1536" spans="2:12" ht="14.4" customHeight="1">
      <c r="B1536" s="2"/>
      <c r="L1536" s="2"/>
    </row>
    <row r="1537" spans="2:12" ht="14.4" customHeight="1">
      <c r="B1537" s="2"/>
      <c r="L1537" s="2"/>
    </row>
    <row r="1538" spans="2:12" ht="14.4" customHeight="1">
      <c r="B1538" s="2"/>
      <c r="L1538" s="2"/>
    </row>
    <row r="1539" spans="2:12" ht="14.4" customHeight="1">
      <c r="B1539" s="2"/>
      <c r="L1539" s="2"/>
    </row>
    <row r="1540" spans="2:12" ht="14.4" customHeight="1">
      <c r="B1540" s="2"/>
      <c r="L1540" s="2"/>
    </row>
    <row r="1541" spans="2:12" ht="14.4" customHeight="1">
      <c r="B1541" s="2"/>
      <c r="L1541" s="2"/>
    </row>
    <row r="1542" spans="2:12" ht="14.4" customHeight="1">
      <c r="B1542" s="2"/>
      <c r="L1542" s="2"/>
    </row>
    <row r="1543" spans="2:12" ht="14.4" customHeight="1">
      <c r="B1543" s="2"/>
      <c r="L1543" s="2"/>
    </row>
    <row r="1544" spans="2:12" ht="14.4" customHeight="1">
      <c r="B1544" s="2"/>
      <c r="L1544" s="2"/>
    </row>
    <row r="1545" spans="2:12" ht="14.4" customHeight="1">
      <c r="B1545" s="2"/>
      <c r="L1545" s="2"/>
    </row>
    <row r="1546" spans="2:12" ht="14.4" customHeight="1">
      <c r="B1546" s="2"/>
      <c r="L1546" s="2"/>
    </row>
    <row r="1547" spans="2:12" ht="14.4" customHeight="1">
      <c r="B1547" s="2"/>
      <c r="L1547" s="2"/>
    </row>
    <row r="1548" spans="2:12" ht="14.4" customHeight="1">
      <c r="B1548" s="2"/>
      <c r="L1548" s="2"/>
    </row>
    <row r="1549" spans="2:12" ht="14.4" customHeight="1">
      <c r="B1549" s="2"/>
      <c r="L1549" s="2"/>
    </row>
    <row r="1550" spans="2:12" ht="14.4" customHeight="1">
      <c r="B1550" s="2"/>
      <c r="L1550" s="2"/>
    </row>
    <row r="1551" spans="2:12" ht="14.4" customHeight="1">
      <c r="B1551" s="2"/>
      <c r="L1551" s="2"/>
    </row>
    <row r="1552" spans="2:12" ht="14.4" customHeight="1">
      <c r="B1552" s="2"/>
      <c r="L1552" s="2"/>
    </row>
    <row r="1553" spans="2:12" ht="14.4" customHeight="1">
      <c r="B1553" s="2"/>
      <c r="L1553" s="2"/>
    </row>
    <row r="1554" spans="2:12" ht="14.4" customHeight="1">
      <c r="B1554" s="2"/>
      <c r="L1554" s="2"/>
    </row>
    <row r="1555" spans="2:12" ht="14.4" customHeight="1">
      <c r="B1555" s="2"/>
      <c r="L1555" s="2"/>
    </row>
    <row r="1556" spans="2:12" ht="14.4" customHeight="1">
      <c r="B1556" s="2"/>
      <c r="L1556" s="2"/>
    </row>
    <row r="1557" spans="2:12" ht="14.4" customHeight="1">
      <c r="B1557" s="2"/>
      <c r="L1557" s="2"/>
    </row>
    <row r="1558" spans="2:12" ht="14.4" customHeight="1">
      <c r="B1558" s="2"/>
      <c r="L1558" s="2"/>
    </row>
    <row r="1559" spans="2:12" ht="14.4" customHeight="1">
      <c r="B1559" s="2"/>
      <c r="L1559" s="2"/>
    </row>
    <row r="1560" spans="2:12" ht="14.4" customHeight="1">
      <c r="B1560" s="2"/>
      <c r="L1560" s="2"/>
    </row>
    <row r="1561" spans="2:12" ht="14.4" customHeight="1">
      <c r="B1561" s="2"/>
      <c r="L1561" s="2"/>
    </row>
    <row r="1562" spans="2:12" ht="14.4" customHeight="1">
      <c r="B1562" s="2"/>
      <c r="L1562" s="2"/>
    </row>
    <row r="1563" spans="2:12" ht="14.4" customHeight="1">
      <c r="B1563" s="2"/>
      <c r="L1563" s="2"/>
    </row>
    <row r="1564" spans="2:12" ht="14.4" customHeight="1">
      <c r="B1564" s="2"/>
      <c r="L1564" s="2"/>
    </row>
    <row r="1565" spans="2:12" ht="14.4" customHeight="1">
      <c r="B1565" s="2"/>
      <c r="L1565" s="2"/>
    </row>
    <row r="1566" spans="2:12" ht="14.4" customHeight="1">
      <c r="B1566" s="2"/>
      <c r="L1566" s="2"/>
    </row>
    <row r="1567" spans="2:12" ht="14.4" customHeight="1">
      <c r="B1567" s="2"/>
      <c r="L1567" s="2"/>
    </row>
    <row r="1568" spans="2:12" ht="14.4" customHeight="1">
      <c r="B1568" s="2"/>
      <c r="L1568" s="2"/>
    </row>
    <row r="1569" spans="2:12" ht="14.4" customHeight="1">
      <c r="B1569" s="2"/>
      <c r="L1569" s="2"/>
    </row>
    <row r="1570" spans="2:12" ht="14.4" customHeight="1">
      <c r="B1570" s="2"/>
      <c r="L1570" s="2"/>
    </row>
    <row r="1571" spans="2:12" ht="14.4" customHeight="1">
      <c r="B1571" s="2"/>
      <c r="L1571" s="2"/>
    </row>
    <row r="1572" spans="2:12" ht="14.4" customHeight="1">
      <c r="B1572" s="2"/>
      <c r="L1572" s="2"/>
    </row>
    <row r="1573" spans="2:12" ht="14.4" customHeight="1">
      <c r="B1573" s="2"/>
      <c r="L1573" s="2"/>
    </row>
    <row r="1574" spans="2:12" ht="14.4" customHeight="1">
      <c r="B1574" s="2"/>
      <c r="L1574" s="2"/>
    </row>
    <row r="1575" spans="2:12" ht="14.4" customHeight="1">
      <c r="B1575" s="2"/>
      <c r="L1575" s="2"/>
    </row>
    <row r="1576" spans="2:12" ht="14.4" customHeight="1">
      <c r="B1576" s="2"/>
      <c r="L1576" s="2"/>
    </row>
    <row r="1577" spans="2:12" ht="14.4" customHeight="1">
      <c r="B1577" s="2"/>
      <c r="L1577" s="2"/>
    </row>
    <row r="1578" spans="2:12" ht="14.4" customHeight="1">
      <c r="B1578" s="2"/>
      <c r="L1578" s="2"/>
    </row>
    <row r="1579" spans="2:12" ht="14.4" customHeight="1">
      <c r="B1579" s="2"/>
      <c r="L1579" s="2"/>
    </row>
    <row r="1580" spans="2:12" ht="14.4" customHeight="1">
      <c r="B1580" s="2"/>
      <c r="L1580" s="2"/>
    </row>
    <row r="1581" spans="2:12" ht="14.4" customHeight="1">
      <c r="B1581" s="2"/>
      <c r="L1581" s="2"/>
    </row>
    <row r="1582" spans="2:12" ht="14.4" customHeight="1">
      <c r="B1582" s="2"/>
      <c r="L1582" s="2"/>
    </row>
    <row r="1583" spans="2:12" ht="14.4" customHeight="1">
      <c r="B1583" s="2"/>
      <c r="L1583" s="2"/>
    </row>
    <row r="1584" spans="2:12" ht="14.4" customHeight="1">
      <c r="B1584" s="2"/>
      <c r="L1584" s="2"/>
    </row>
    <row r="1585" spans="2:12" ht="14.4" customHeight="1">
      <c r="B1585" s="2"/>
      <c r="L1585" s="2"/>
    </row>
    <row r="1586" spans="2:12" ht="14.4" customHeight="1">
      <c r="B1586" s="2"/>
      <c r="L1586" s="2"/>
    </row>
    <row r="1587" spans="2:12" ht="14.4" customHeight="1">
      <c r="B1587" s="2"/>
      <c r="L1587" s="2"/>
    </row>
    <row r="1588" spans="2:12" ht="14.4" customHeight="1">
      <c r="B1588" s="2"/>
      <c r="L1588" s="2"/>
    </row>
    <row r="1589" spans="2:12" ht="14.4" customHeight="1">
      <c r="B1589" s="2"/>
      <c r="L1589" s="2"/>
    </row>
    <row r="1590" spans="2:12" ht="14.4" customHeight="1">
      <c r="B1590" s="2"/>
      <c r="L1590" s="2"/>
    </row>
    <row r="1591" spans="2:12" ht="14.4" customHeight="1">
      <c r="B1591" s="2"/>
      <c r="L1591" s="2"/>
    </row>
    <row r="1592" spans="2:12" ht="14.4" customHeight="1">
      <c r="B1592" s="2"/>
      <c r="L1592" s="2"/>
    </row>
    <row r="1593" spans="2:12" ht="14.4" customHeight="1">
      <c r="B1593" s="2"/>
      <c r="L1593" s="2"/>
    </row>
    <row r="1594" spans="2:12" ht="14.4" customHeight="1">
      <c r="B1594" s="2"/>
      <c r="L1594" s="2"/>
    </row>
    <row r="1595" spans="2:12" ht="14.4" customHeight="1">
      <c r="B1595" s="2"/>
      <c r="L1595" s="2"/>
    </row>
    <row r="1596" spans="2:12" ht="14.4" customHeight="1">
      <c r="B1596" s="2"/>
      <c r="L1596" s="2"/>
    </row>
    <row r="1597" spans="2:12" ht="14.4" customHeight="1">
      <c r="B1597" s="2"/>
      <c r="L1597" s="2"/>
    </row>
    <row r="1598" spans="2:12" ht="14.4" customHeight="1">
      <c r="B1598" s="2"/>
      <c r="L1598" s="2"/>
    </row>
    <row r="1599" spans="2:12" ht="14.4" customHeight="1">
      <c r="B1599" s="2"/>
      <c r="L1599" s="2"/>
    </row>
    <row r="1600" spans="2:12" ht="14.4" customHeight="1">
      <c r="B1600" s="2"/>
      <c r="L1600" s="2"/>
    </row>
    <row r="1601" spans="2:12" ht="14.4" customHeight="1">
      <c r="B1601" s="2"/>
      <c r="L1601" s="2"/>
    </row>
    <row r="1602" spans="2:12" ht="14.4" customHeight="1">
      <c r="B1602" s="2"/>
      <c r="L1602" s="2"/>
    </row>
    <row r="1603" spans="2:12" ht="14.4" customHeight="1">
      <c r="B1603" s="2"/>
      <c r="L1603" s="2"/>
    </row>
    <row r="1604" spans="2:12" ht="14.4" customHeight="1">
      <c r="B1604" s="2"/>
      <c r="L1604" s="2"/>
    </row>
    <row r="1605" spans="2:12" ht="14.4" customHeight="1">
      <c r="B1605" s="2"/>
      <c r="L1605" s="2"/>
    </row>
    <row r="1606" spans="2:12" ht="14.4" customHeight="1">
      <c r="B1606" s="2"/>
      <c r="L1606" s="2"/>
    </row>
    <row r="1607" spans="2:12" ht="14.4" customHeight="1">
      <c r="B1607" s="2"/>
      <c r="L1607" s="2"/>
    </row>
    <row r="1608" spans="2:12" ht="14.4" customHeight="1">
      <c r="B1608" s="2"/>
      <c r="L1608" s="2"/>
    </row>
    <row r="1609" spans="2:12" ht="14.4" customHeight="1">
      <c r="B1609" s="2"/>
      <c r="L1609" s="2"/>
    </row>
    <row r="1610" spans="2:12" ht="14.4" customHeight="1">
      <c r="B1610" s="2"/>
      <c r="L1610" s="2"/>
    </row>
    <row r="1611" spans="2:12" ht="14.4" customHeight="1">
      <c r="B1611" s="2"/>
      <c r="L1611" s="2"/>
    </row>
    <row r="1612" spans="2:12" ht="14.4" customHeight="1">
      <c r="B1612" s="2"/>
      <c r="L1612" s="2"/>
    </row>
    <row r="1613" spans="2:12" ht="14.4" customHeight="1">
      <c r="B1613" s="2"/>
      <c r="L1613" s="2"/>
    </row>
    <row r="1614" spans="2:12" ht="14.4" customHeight="1">
      <c r="B1614" s="2"/>
      <c r="L1614" s="2"/>
    </row>
    <row r="1615" spans="2:12" ht="14.4" customHeight="1">
      <c r="B1615" s="2"/>
      <c r="L1615" s="2"/>
    </row>
    <row r="1616" spans="2:12" ht="14.4" customHeight="1">
      <c r="B1616" s="2"/>
      <c r="L1616" s="2"/>
    </row>
    <row r="1617" spans="2:12" ht="14.4" customHeight="1">
      <c r="B1617" s="2"/>
      <c r="L1617" s="2"/>
    </row>
    <row r="1618" spans="2:12" ht="14.4" customHeight="1">
      <c r="B1618" s="2"/>
      <c r="L1618" s="2"/>
    </row>
    <row r="1619" spans="2:12" ht="14.4" customHeight="1">
      <c r="B1619" s="2"/>
      <c r="L1619" s="2"/>
    </row>
    <row r="1620" spans="2:12" ht="14.4" customHeight="1">
      <c r="B1620" s="2"/>
      <c r="L1620" s="2"/>
    </row>
    <row r="1621" spans="2:12" ht="14.4" customHeight="1">
      <c r="B1621" s="2"/>
      <c r="L1621" s="2"/>
    </row>
    <row r="1622" spans="2:12" ht="14.4" customHeight="1">
      <c r="B1622" s="2"/>
      <c r="L1622" s="2"/>
    </row>
    <row r="1623" spans="2:12" ht="14.4" customHeight="1">
      <c r="B1623" s="2"/>
      <c r="L1623" s="2"/>
    </row>
    <row r="1624" spans="2:12" ht="14.4" customHeight="1">
      <c r="B1624" s="2"/>
      <c r="L1624" s="2"/>
    </row>
    <row r="1625" spans="2:12" ht="14.4" customHeight="1">
      <c r="B1625" s="2"/>
      <c r="L1625" s="2"/>
    </row>
    <row r="1626" spans="2:12" ht="14.4" customHeight="1">
      <c r="B1626" s="2"/>
      <c r="L1626" s="2"/>
    </row>
    <row r="1627" spans="2:12" ht="14.4" customHeight="1">
      <c r="B1627" s="2"/>
      <c r="L1627" s="2"/>
    </row>
    <row r="1628" spans="2:12" ht="14.4" customHeight="1">
      <c r="B1628" s="2"/>
      <c r="L1628" s="2"/>
    </row>
    <row r="1629" spans="2:12" ht="14.4" customHeight="1">
      <c r="B1629" s="2"/>
      <c r="L1629" s="2"/>
    </row>
    <row r="1630" spans="2:12" ht="14.4" customHeight="1">
      <c r="B1630" s="2"/>
      <c r="L1630" s="2"/>
    </row>
    <row r="1631" spans="2:12" ht="14.4" customHeight="1">
      <c r="B1631" s="2"/>
      <c r="L1631" s="2"/>
    </row>
    <row r="1632" spans="2:12" ht="14.4" customHeight="1">
      <c r="B1632" s="2"/>
      <c r="L1632" s="2"/>
    </row>
    <row r="1633" spans="2:12" ht="14.4" customHeight="1">
      <c r="B1633" s="2"/>
      <c r="L1633" s="2"/>
    </row>
    <row r="1634" spans="2:12" ht="14.4" customHeight="1">
      <c r="B1634" s="2"/>
      <c r="L1634" s="2"/>
    </row>
    <row r="1635" spans="2:12" ht="14.4" customHeight="1">
      <c r="B1635" s="2"/>
      <c r="L1635" s="2"/>
    </row>
    <row r="1636" spans="2:12" ht="14.4" customHeight="1">
      <c r="B1636" s="2"/>
      <c r="L1636" s="2"/>
    </row>
    <row r="1637" spans="2:12" ht="14.4" customHeight="1">
      <c r="B1637" s="2"/>
      <c r="L1637" s="2"/>
    </row>
    <row r="1638" spans="2:12" ht="14.4" customHeight="1">
      <c r="B1638" s="2"/>
      <c r="L1638" s="2"/>
    </row>
    <row r="1639" spans="2:12" ht="14.4" customHeight="1">
      <c r="B1639" s="2"/>
      <c r="L1639" s="2"/>
    </row>
    <row r="1640" spans="2:12" ht="14.4" customHeight="1">
      <c r="B1640" s="2"/>
      <c r="L1640" s="2"/>
    </row>
    <row r="1641" spans="2:12" ht="14.4" customHeight="1">
      <c r="B1641" s="2"/>
      <c r="L1641" s="2"/>
    </row>
    <row r="1642" spans="2:12" ht="14.4" customHeight="1">
      <c r="B1642" s="2"/>
      <c r="L1642" s="2"/>
    </row>
    <row r="1643" spans="2:12" ht="14.4" customHeight="1">
      <c r="B1643" s="2"/>
      <c r="L1643" s="2"/>
    </row>
    <row r="1644" spans="2:12" ht="14.4" customHeight="1">
      <c r="B1644" s="2"/>
      <c r="L1644" s="2"/>
    </row>
    <row r="1645" spans="2:12" ht="14.4" customHeight="1">
      <c r="B1645" s="2"/>
      <c r="L1645" s="2"/>
    </row>
    <row r="1646" spans="2:12" ht="14.4" customHeight="1">
      <c r="B1646" s="2"/>
      <c r="L1646" s="2"/>
    </row>
    <row r="1647" spans="2:12" ht="14.4" customHeight="1">
      <c r="B1647" s="2"/>
      <c r="L1647" s="2"/>
    </row>
    <row r="1648" spans="2:12" ht="14.4" customHeight="1">
      <c r="B1648" s="2"/>
      <c r="L1648" s="2"/>
    </row>
    <row r="1649" spans="2:12" ht="14.4" customHeight="1">
      <c r="B1649" s="2"/>
      <c r="L1649" s="2"/>
    </row>
    <row r="1650" spans="2:12" ht="14.4" customHeight="1">
      <c r="B1650" s="2"/>
      <c r="L1650" s="2"/>
    </row>
    <row r="1651" spans="2:12" ht="14.4" customHeight="1">
      <c r="B1651" s="2"/>
      <c r="L1651" s="2"/>
    </row>
    <row r="1652" spans="2:12" ht="14.4" customHeight="1">
      <c r="B1652" s="2"/>
      <c r="L1652" s="2"/>
    </row>
    <row r="1653" spans="2:12" ht="14.4" customHeight="1">
      <c r="B1653" s="2"/>
      <c r="L1653" s="2"/>
    </row>
    <row r="1654" spans="2:12" ht="14.4" customHeight="1">
      <c r="B1654" s="2"/>
      <c r="L1654" s="2"/>
    </row>
    <row r="1655" spans="2:12" ht="14.4" customHeight="1">
      <c r="B1655" s="2"/>
      <c r="L1655" s="2"/>
    </row>
    <row r="1656" spans="2:12" ht="14.4" customHeight="1">
      <c r="B1656" s="2"/>
      <c r="L1656" s="2"/>
    </row>
    <row r="1657" spans="2:12" ht="14.4" customHeight="1">
      <c r="B1657" s="2"/>
      <c r="L1657" s="2"/>
    </row>
    <row r="1658" spans="2:12" ht="14.4" customHeight="1">
      <c r="B1658" s="2"/>
      <c r="L1658" s="2"/>
    </row>
    <row r="1659" spans="2:12" ht="14.4" customHeight="1">
      <c r="B1659" s="2"/>
      <c r="L1659" s="2"/>
    </row>
    <row r="1660" spans="2:12" ht="14.4" customHeight="1">
      <c r="B1660" s="2"/>
      <c r="L1660" s="2"/>
    </row>
    <row r="1661" spans="2:12" ht="14.4" customHeight="1">
      <c r="B1661" s="2"/>
      <c r="L1661" s="2"/>
    </row>
    <row r="1662" spans="2:12" ht="14.4" customHeight="1">
      <c r="B1662" s="2"/>
      <c r="L1662" s="2"/>
    </row>
    <row r="1663" spans="2:12" ht="14.4" customHeight="1">
      <c r="B1663" s="2"/>
      <c r="L1663" s="2"/>
    </row>
    <row r="1664" spans="2:12" ht="14.4" customHeight="1">
      <c r="B1664" s="2"/>
      <c r="L1664" s="2"/>
    </row>
    <row r="1665" spans="2:12" ht="14.4" customHeight="1">
      <c r="B1665" s="2"/>
      <c r="L1665" s="2"/>
    </row>
    <row r="1666" spans="2:12" ht="14.4" customHeight="1">
      <c r="B1666" s="2"/>
      <c r="L1666" s="2"/>
    </row>
    <row r="1667" spans="2:12" ht="14.4" customHeight="1">
      <c r="B1667" s="2"/>
      <c r="L1667" s="2"/>
    </row>
    <row r="1668" spans="2:12" ht="14.4" customHeight="1">
      <c r="B1668" s="2"/>
      <c r="L1668" s="2"/>
    </row>
    <row r="1669" spans="2:12" ht="14.4" customHeight="1">
      <c r="B1669" s="2"/>
      <c r="L1669" s="2"/>
    </row>
    <row r="1670" spans="2:12" ht="14.4" customHeight="1">
      <c r="B1670" s="2"/>
      <c r="L1670" s="2"/>
    </row>
    <row r="1671" spans="2:12" ht="14.4" customHeight="1">
      <c r="B1671" s="2"/>
      <c r="L1671" s="2"/>
    </row>
    <row r="1672" spans="2:12" ht="14.4" customHeight="1">
      <c r="B1672" s="2"/>
      <c r="L1672" s="2"/>
    </row>
    <row r="1673" spans="2:12" ht="14.4" customHeight="1">
      <c r="B1673" s="2"/>
      <c r="L1673" s="2"/>
    </row>
    <row r="1674" spans="2:12" ht="14.4" customHeight="1">
      <c r="B1674" s="2"/>
      <c r="L1674" s="2"/>
    </row>
    <row r="1675" spans="2:12" ht="14.4" customHeight="1">
      <c r="B1675" s="2"/>
      <c r="L1675" s="2"/>
    </row>
    <row r="1676" spans="2:12" ht="14.4" customHeight="1">
      <c r="B1676" s="2"/>
      <c r="L1676" s="2"/>
    </row>
    <row r="1677" spans="2:12" ht="14.4" customHeight="1">
      <c r="B1677" s="2"/>
      <c r="L1677" s="2"/>
    </row>
    <row r="1678" spans="2:12" ht="14.4" customHeight="1">
      <c r="B1678" s="2"/>
      <c r="L1678" s="2"/>
    </row>
    <row r="1679" spans="2:12" ht="14.4" customHeight="1">
      <c r="B1679" s="2"/>
      <c r="L1679" s="2"/>
    </row>
    <row r="1680" spans="2:12" ht="14.4" customHeight="1">
      <c r="B1680" s="2"/>
      <c r="L1680" s="2"/>
    </row>
    <row r="1681" spans="2:12" ht="14.4" customHeight="1">
      <c r="B1681" s="2"/>
      <c r="L1681" s="2"/>
    </row>
    <row r="1682" spans="2:12" ht="14.4" customHeight="1">
      <c r="B1682" s="2"/>
      <c r="L1682" s="2"/>
    </row>
    <row r="1683" spans="2:12" ht="14.4" customHeight="1">
      <c r="B1683" s="2"/>
      <c r="L1683" s="2"/>
    </row>
    <row r="1684" spans="2:12" ht="14.4" customHeight="1">
      <c r="B1684" s="2"/>
      <c r="L1684" s="2"/>
    </row>
    <row r="1685" spans="2:12" ht="14.4" customHeight="1">
      <c r="B1685" s="2"/>
      <c r="L1685" s="2"/>
    </row>
    <row r="1686" spans="2:12" ht="14.4" customHeight="1">
      <c r="B1686" s="2"/>
      <c r="L1686" s="2"/>
    </row>
    <row r="1687" spans="2:12" ht="14.4" customHeight="1">
      <c r="B1687" s="2"/>
      <c r="L1687" s="2"/>
    </row>
    <row r="1688" spans="2:12" ht="14.4" customHeight="1">
      <c r="B1688" s="2"/>
      <c r="L1688" s="2"/>
    </row>
    <row r="1689" spans="2:12" ht="14.4" customHeight="1">
      <c r="B1689" s="2"/>
      <c r="L1689" s="2"/>
    </row>
    <row r="1690" spans="2:12" ht="14.4" customHeight="1">
      <c r="B1690" s="2"/>
      <c r="L1690" s="2"/>
    </row>
    <row r="1691" spans="2:12" ht="14.4" customHeight="1">
      <c r="B1691" s="2"/>
      <c r="L1691" s="2"/>
    </row>
    <row r="1692" spans="2:12" ht="14.4" customHeight="1">
      <c r="B1692" s="2"/>
      <c r="L1692" s="2"/>
    </row>
    <row r="1693" spans="2:12" ht="14.4" customHeight="1">
      <c r="B1693" s="2"/>
      <c r="L1693" s="2"/>
    </row>
    <row r="1694" spans="2:12" ht="14.4" customHeight="1">
      <c r="B1694" s="2"/>
      <c r="L1694" s="2"/>
    </row>
    <row r="1695" spans="2:12" ht="14.4" customHeight="1">
      <c r="B1695" s="2"/>
      <c r="L1695" s="2"/>
    </row>
    <row r="1696" spans="2:12" ht="14.4" customHeight="1">
      <c r="B1696" s="2"/>
      <c r="L1696" s="2"/>
    </row>
    <row r="1697" spans="2:12" ht="14.4" customHeight="1">
      <c r="B1697" s="2"/>
      <c r="L1697" s="2"/>
    </row>
    <row r="1698" spans="2:12" ht="14.4" customHeight="1">
      <c r="B1698" s="2"/>
      <c r="L1698" s="2"/>
    </row>
    <row r="1699" spans="2:12" ht="14.4" customHeight="1">
      <c r="B1699" s="2"/>
      <c r="L1699" s="2"/>
    </row>
    <row r="1700" spans="2:12" ht="14.4" customHeight="1">
      <c r="B1700" s="2"/>
      <c r="L1700" s="2"/>
    </row>
    <row r="1701" spans="2:12" ht="14.4" customHeight="1">
      <c r="B1701" s="2"/>
      <c r="L1701" s="2"/>
    </row>
    <row r="1702" spans="2:12" ht="14.4" customHeight="1">
      <c r="B1702" s="2"/>
      <c r="L1702" s="2"/>
    </row>
    <row r="1703" spans="2:12" ht="14.4" customHeight="1">
      <c r="B1703" s="2"/>
      <c r="L1703" s="2"/>
    </row>
    <row r="1704" spans="2:12" ht="14.4" customHeight="1">
      <c r="B1704" s="2"/>
      <c r="L1704" s="2"/>
    </row>
    <row r="1705" spans="2:12" ht="14.4" customHeight="1">
      <c r="B1705" s="2"/>
      <c r="L1705" s="2"/>
    </row>
    <row r="1706" spans="2:12" ht="14.4" customHeight="1">
      <c r="B1706" s="2"/>
      <c r="L1706" s="2"/>
    </row>
    <row r="1707" spans="2:12" ht="14.4" customHeight="1">
      <c r="B1707" s="2"/>
      <c r="L1707" s="2"/>
    </row>
    <row r="1708" spans="2:12" ht="14.4" customHeight="1">
      <c r="B1708" s="2"/>
      <c r="L1708" s="2"/>
    </row>
    <row r="1709" spans="2:12" ht="14.4" customHeight="1">
      <c r="B1709" s="2"/>
      <c r="L1709" s="2"/>
    </row>
    <row r="1710" spans="2:12" ht="14.4" customHeight="1">
      <c r="B1710" s="2"/>
      <c r="L1710" s="2"/>
    </row>
    <row r="1711" spans="2:12" ht="14.4" customHeight="1">
      <c r="B1711" s="2"/>
      <c r="L1711" s="2"/>
    </row>
    <row r="1712" spans="2:12" ht="14.4" customHeight="1">
      <c r="B1712" s="2"/>
      <c r="L1712" s="2"/>
    </row>
    <row r="1713" spans="2:12" ht="14.4" customHeight="1">
      <c r="B1713" s="2"/>
      <c r="L1713" s="2"/>
    </row>
    <row r="1714" spans="2:12" ht="14.4" customHeight="1">
      <c r="B1714" s="2"/>
      <c r="L1714" s="2"/>
    </row>
    <row r="1715" spans="2:12" ht="14.4" customHeight="1">
      <c r="B1715" s="2"/>
      <c r="L1715" s="2"/>
    </row>
    <row r="1716" spans="2:12" ht="14.4" customHeight="1">
      <c r="B1716" s="2"/>
      <c r="L1716" s="2"/>
    </row>
    <row r="1717" spans="2:12" ht="14.4" customHeight="1">
      <c r="B1717" s="2"/>
      <c r="L1717" s="2"/>
    </row>
    <row r="1718" spans="2:12" ht="14.4" customHeight="1">
      <c r="B1718" s="2"/>
      <c r="L1718" s="2"/>
    </row>
    <row r="1719" spans="2:12" ht="14.4" customHeight="1">
      <c r="B1719" s="2"/>
      <c r="L1719" s="2"/>
    </row>
    <row r="1720" spans="2:12" ht="14.4" customHeight="1">
      <c r="B1720" s="2"/>
      <c r="L1720" s="2"/>
    </row>
    <row r="1721" spans="2:12" ht="14.4" customHeight="1">
      <c r="B1721" s="2"/>
      <c r="L1721" s="2"/>
    </row>
    <row r="1722" spans="2:12" ht="14.4" customHeight="1">
      <c r="B1722" s="2"/>
      <c r="L1722" s="2"/>
    </row>
    <row r="1723" spans="2:12" ht="14.4" customHeight="1">
      <c r="B1723" s="2"/>
      <c r="L1723" s="2"/>
    </row>
    <row r="1724" spans="2:12" ht="14.4" customHeight="1">
      <c r="B1724" s="2"/>
      <c r="L1724" s="2"/>
    </row>
    <row r="1725" spans="2:12" ht="14.4" customHeight="1">
      <c r="B1725" s="2"/>
      <c r="L1725" s="2"/>
    </row>
    <row r="1726" spans="2:12" ht="14.4" customHeight="1">
      <c r="B1726" s="2"/>
      <c r="L1726" s="2"/>
    </row>
    <row r="1727" spans="2:12" ht="14.4" customHeight="1">
      <c r="B1727" s="2"/>
      <c r="L1727" s="2"/>
    </row>
    <row r="1728" spans="2:12" ht="14.4" customHeight="1">
      <c r="B1728" s="2"/>
      <c r="L1728" s="2"/>
    </row>
    <row r="1729" spans="2:12" ht="14.4" customHeight="1">
      <c r="B1729" s="2"/>
      <c r="L1729" s="2"/>
    </row>
    <row r="1730" spans="2:12" ht="14.4" customHeight="1">
      <c r="B1730" s="2"/>
      <c r="L1730" s="2"/>
    </row>
    <row r="1731" spans="2:12" ht="14.4" customHeight="1">
      <c r="B1731" s="2"/>
      <c r="L1731" s="2"/>
    </row>
    <row r="1732" spans="2:12" ht="14.4" customHeight="1">
      <c r="B1732" s="2"/>
      <c r="L1732" s="2"/>
    </row>
    <row r="1733" spans="2:12" ht="14.4" customHeight="1">
      <c r="B1733" s="2"/>
      <c r="L1733" s="2"/>
    </row>
    <row r="1734" spans="2:12" ht="14.4" customHeight="1">
      <c r="B1734" s="2"/>
      <c r="L1734" s="2"/>
    </row>
    <row r="1735" spans="2:12" ht="14.4" customHeight="1">
      <c r="B1735" s="2"/>
      <c r="L1735" s="2"/>
    </row>
    <row r="1736" spans="2:12" ht="14.4" customHeight="1">
      <c r="B1736" s="2"/>
      <c r="L1736" s="2"/>
    </row>
    <row r="1737" spans="2:12" ht="14.4" customHeight="1">
      <c r="B1737" s="2"/>
      <c r="L1737" s="2"/>
    </row>
    <row r="1738" spans="2:12" ht="14.4" customHeight="1">
      <c r="B1738" s="2"/>
      <c r="L1738" s="2"/>
    </row>
    <row r="1739" spans="2:12" ht="14.4" customHeight="1">
      <c r="B1739" s="2"/>
      <c r="L1739" s="2"/>
    </row>
    <row r="1740" spans="2:12" ht="14.4" customHeight="1">
      <c r="B1740" s="2"/>
      <c r="L1740" s="2"/>
    </row>
    <row r="1741" spans="2:12" ht="14.4" customHeight="1">
      <c r="B1741" s="2"/>
      <c r="L1741" s="2"/>
    </row>
    <row r="1742" spans="2:12" ht="14.4" customHeight="1">
      <c r="B1742" s="2"/>
      <c r="L1742" s="2"/>
    </row>
    <row r="1743" spans="2:12" ht="14.4" customHeight="1">
      <c r="B1743" s="2"/>
      <c r="L1743" s="2"/>
    </row>
    <row r="1744" spans="2:12" ht="14.4" customHeight="1">
      <c r="B1744" s="2"/>
      <c r="L1744" s="2"/>
    </row>
    <row r="1745" spans="2:12" ht="14.4" customHeight="1">
      <c r="B1745" s="2"/>
      <c r="L1745" s="2"/>
    </row>
    <row r="1746" spans="2:12" ht="14.4" customHeight="1">
      <c r="B1746" s="2"/>
      <c r="L1746" s="2"/>
    </row>
    <row r="1747" spans="2:12" ht="14.4" customHeight="1">
      <c r="B1747" s="2"/>
      <c r="L1747" s="2"/>
    </row>
    <row r="1748" spans="2:12" ht="14.4" customHeight="1">
      <c r="B1748" s="2"/>
      <c r="L1748" s="2"/>
    </row>
    <row r="1749" spans="2:12" ht="14.4" customHeight="1">
      <c r="B1749" s="2"/>
      <c r="L1749" s="2"/>
    </row>
    <row r="1750" spans="2:12" ht="14.4" customHeight="1">
      <c r="B1750" s="2"/>
      <c r="L1750" s="2"/>
    </row>
    <row r="1751" spans="2:12" ht="14.4" customHeight="1">
      <c r="B1751" s="2"/>
      <c r="L1751" s="2"/>
    </row>
    <row r="1752" spans="2:12" ht="14.4" customHeight="1">
      <c r="B1752" s="2"/>
      <c r="L1752" s="2"/>
    </row>
    <row r="1753" spans="2:12" ht="14.4" customHeight="1">
      <c r="B1753" s="2"/>
      <c r="L1753" s="2"/>
    </row>
    <row r="1754" spans="2:12" ht="14.4" customHeight="1">
      <c r="B1754" s="2"/>
      <c r="L1754" s="2"/>
    </row>
    <row r="1755" spans="2:12" ht="14.4" customHeight="1">
      <c r="B1755" s="2"/>
      <c r="L1755" s="2"/>
    </row>
    <row r="1756" spans="2:12" ht="14.4" customHeight="1">
      <c r="B1756" s="2"/>
      <c r="L1756" s="2"/>
    </row>
    <row r="1757" spans="2:12" ht="14.4" customHeight="1">
      <c r="B1757" s="2"/>
      <c r="L1757" s="2"/>
    </row>
    <row r="1758" spans="2:12" ht="14.4" customHeight="1">
      <c r="B1758" s="2"/>
      <c r="L1758" s="2"/>
    </row>
    <row r="1759" spans="2:12" ht="14.4" customHeight="1">
      <c r="B1759" s="2"/>
      <c r="L1759" s="2"/>
    </row>
    <row r="1760" spans="2:12" ht="14.4" customHeight="1">
      <c r="B1760" s="2"/>
      <c r="L1760" s="2"/>
    </row>
    <row r="1761" spans="2:12" ht="14.4" customHeight="1">
      <c r="B1761" s="2"/>
      <c r="L1761" s="2"/>
    </row>
    <row r="1762" spans="2:12" ht="14.4" customHeight="1">
      <c r="B1762" s="2"/>
      <c r="L1762" s="2"/>
    </row>
    <row r="1763" spans="2:12" ht="14.4" customHeight="1">
      <c r="B1763" s="2"/>
      <c r="L1763" s="2"/>
    </row>
    <row r="1764" spans="2:12" ht="14.4" customHeight="1">
      <c r="B1764" s="2"/>
      <c r="L1764" s="2"/>
    </row>
    <row r="1765" spans="2:12" ht="14.4" customHeight="1">
      <c r="B1765" s="2"/>
      <c r="L1765" s="2"/>
    </row>
    <row r="1766" spans="2:12" ht="14.4" customHeight="1">
      <c r="B1766" s="2"/>
      <c r="L1766" s="2"/>
    </row>
    <row r="1767" spans="2:12" ht="14.4" customHeight="1">
      <c r="B1767" s="2"/>
      <c r="L1767" s="2"/>
    </row>
    <row r="1768" spans="2:12" ht="14.4" customHeight="1">
      <c r="B1768" s="2"/>
      <c r="L1768" s="2"/>
    </row>
    <row r="1769" spans="2:12" ht="14.4" customHeight="1">
      <c r="B1769" s="2"/>
      <c r="L1769" s="2"/>
    </row>
    <row r="1770" spans="2:12" ht="14.4" customHeight="1">
      <c r="B1770" s="2"/>
      <c r="L1770" s="2"/>
    </row>
    <row r="1771" spans="2:12" ht="14.4" customHeight="1">
      <c r="B1771" s="2"/>
      <c r="L1771" s="2"/>
    </row>
    <row r="1772" spans="2:12" ht="14.4" customHeight="1">
      <c r="B1772" s="2"/>
      <c r="L1772" s="2"/>
    </row>
    <row r="1773" spans="2:12" ht="14.4" customHeight="1">
      <c r="B1773" s="2"/>
      <c r="L1773" s="2"/>
    </row>
    <row r="1774" spans="2:12" ht="14.4" customHeight="1">
      <c r="B1774" s="2"/>
      <c r="L1774" s="2"/>
    </row>
    <row r="1775" spans="2:12" ht="14.4" customHeight="1">
      <c r="B1775" s="2"/>
      <c r="L1775" s="2"/>
    </row>
    <row r="1776" spans="2:12" ht="14.4" customHeight="1">
      <c r="B1776" s="2"/>
      <c r="L1776" s="2"/>
    </row>
    <row r="1777" spans="2:12" ht="14.4" customHeight="1">
      <c r="B1777" s="2"/>
      <c r="L1777" s="2"/>
    </row>
    <row r="1778" spans="2:12" ht="14.4" customHeight="1">
      <c r="B1778" s="2"/>
      <c r="L1778" s="2"/>
    </row>
    <row r="1779" spans="2:12" ht="14.4" customHeight="1">
      <c r="B1779" s="2"/>
      <c r="L1779" s="2"/>
    </row>
    <row r="1780" spans="2:12" ht="14.4" customHeight="1">
      <c r="B1780" s="2"/>
      <c r="L1780" s="2"/>
    </row>
    <row r="1781" spans="2:12" ht="14.4" customHeight="1">
      <c r="B1781" s="2"/>
      <c r="L1781" s="2"/>
    </row>
    <row r="1782" spans="2:12" ht="14.4" customHeight="1">
      <c r="B1782" s="2"/>
      <c r="L1782" s="2"/>
    </row>
    <row r="1783" spans="2:12" ht="14.4" customHeight="1">
      <c r="B1783" s="2"/>
      <c r="L1783" s="2"/>
    </row>
    <row r="1784" spans="2:12" ht="14.4" customHeight="1">
      <c r="B1784" s="2"/>
      <c r="L1784" s="2"/>
    </row>
    <row r="1785" spans="2:12" ht="14.4" customHeight="1">
      <c r="B1785" s="2"/>
      <c r="L1785" s="2"/>
    </row>
    <row r="1786" spans="2:12" ht="14.4" customHeight="1">
      <c r="B1786" s="2"/>
      <c r="L1786" s="2"/>
    </row>
    <row r="1787" spans="2:12" ht="14.4" customHeight="1">
      <c r="B1787" s="2"/>
      <c r="L1787" s="2"/>
    </row>
    <row r="1788" spans="2:12" ht="14.4" customHeight="1">
      <c r="B1788" s="2"/>
      <c r="L1788" s="2"/>
    </row>
    <row r="1789" spans="2:12" ht="14.4" customHeight="1">
      <c r="B1789" s="2"/>
      <c r="L1789" s="2"/>
    </row>
    <row r="1790" spans="2:12" ht="14.4" customHeight="1">
      <c r="B1790" s="2"/>
      <c r="L1790" s="2"/>
    </row>
    <row r="1791" spans="2:12" ht="14.4" customHeight="1">
      <c r="B1791" s="2"/>
      <c r="L1791" s="2"/>
    </row>
    <row r="1792" spans="2:12" ht="14.4" customHeight="1">
      <c r="B1792" s="2"/>
      <c r="L1792" s="2"/>
    </row>
    <row r="1793" spans="2:12" ht="14.4" customHeight="1">
      <c r="B1793" s="2"/>
      <c r="L1793" s="2"/>
    </row>
    <row r="1794" spans="2:12" ht="14.4" customHeight="1">
      <c r="B1794" s="2"/>
      <c r="L1794" s="2"/>
    </row>
    <row r="1795" spans="2:12" ht="14.4" customHeight="1">
      <c r="B1795" s="2"/>
      <c r="L1795" s="2"/>
    </row>
    <row r="1796" spans="2:12" ht="14.4" customHeight="1">
      <c r="B1796" s="2"/>
      <c r="L1796" s="2"/>
    </row>
    <row r="1797" spans="2:12" ht="14.4" customHeight="1">
      <c r="B1797" s="2"/>
      <c r="L1797" s="2"/>
    </row>
    <row r="1798" spans="2:12" ht="14.4" customHeight="1">
      <c r="B1798" s="2"/>
      <c r="L1798" s="2"/>
    </row>
    <row r="1799" spans="2:12" ht="14.4" customHeight="1">
      <c r="B1799" s="2"/>
      <c r="L1799" s="2"/>
    </row>
    <row r="1800" spans="2:12" ht="14.4" customHeight="1">
      <c r="B1800" s="2"/>
      <c r="L1800" s="2"/>
    </row>
    <row r="1801" spans="2:12" ht="14.4" customHeight="1">
      <c r="B1801" s="2"/>
      <c r="L1801" s="2"/>
    </row>
    <row r="1802" spans="2:12" ht="14.4" customHeight="1">
      <c r="B1802" s="2"/>
      <c r="L1802" s="2"/>
    </row>
    <row r="1803" spans="2:12" ht="14.4" customHeight="1">
      <c r="B1803" s="2"/>
      <c r="L1803" s="2"/>
    </row>
    <row r="1804" spans="2:12" ht="14.4" customHeight="1">
      <c r="B1804" s="2"/>
      <c r="L1804" s="2"/>
    </row>
    <row r="1805" spans="2:12" ht="14.4" customHeight="1">
      <c r="B1805" s="2"/>
      <c r="L1805" s="2"/>
    </row>
    <row r="1806" spans="2:12" ht="14.4" customHeight="1">
      <c r="B1806" s="2"/>
      <c r="L1806" s="2"/>
    </row>
    <row r="1807" spans="2:12" ht="14.4" customHeight="1">
      <c r="B1807" s="2"/>
      <c r="L1807" s="2"/>
    </row>
    <row r="1808" spans="2:12" ht="14.4" customHeight="1">
      <c r="B1808" s="2"/>
      <c r="L1808" s="2"/>
    </row>
    <row r="1809" spans="2:12" ht="14.4" customHeight="1">
      <c r="B1809" s="2"/>
      <c r="L1809" s="2"/>
    </row>
    <row r="1810" spans="2:12" ht="14.4" customHeight="1">
      <c r="B1810" s="2"/>
      <c r="L1810" s="2"/>
    </row>
    <row r="1811" spans="2:12" ht="14.4" customHeight="1">
      <c r="B1811" s="2"/>
      <c r="L1811" s="2"/>
    </row>
    <row r="1812" spans="2:12" ht="14.4" customHeight="1">
      <c r="B1812" s="2"/>
      <c r="L1812" s="2"/>
    </row>
    <row r="1813" spans="2:12" ht="14.4" customHeight="1">
      <c r="B1813" s="2"/>
      <c r="L1813" s="2"/>
    </row>
    <row r="1814" spans="2:12" ht="14.4" customHeight="1">
      <c r="B1814" s="2"/>
      <c r="L1814" s="2"/>
    </row>
    <row r="1815" spans="2:12" ht="14.4" customHeight="1">
      <c r="B1815" s="2"/>
      <c r="L1815" s="2"/>
    </row>
    <row r="1816" spans="2:12" ht="14.4" customHeight="1">
      <c r="B1816" s="2"/>
      <c r="L1816" s="2"/>
    </row>
    <row r="1817" spans="2:12" ht="14.4" customHeight="1">
      <c r="B1817" s="2"/>
      <c r="L1817" s="2"/>
    </row>
    <row r="1818" spans="2:12" ht="14.4" customHeight="1">
      <c r="B1818" s="2"/>
      <c r="L1818" s="2"/>
    </row>
    <row r="1819" spans="2:12" ht="14.4" customHeight="1">
      <c r="B1819" s="2"/>
      <c r="L1819" s="2"/>
    </row>
    <row r="1820" spans="2:12" ht="14.4" customHeight="1">
      <c r="B1820" s="2"/>
      <c r="L1820" s="2"/>
    </row>
    <row r="1821" spans="2:12" ht="14.4" customHeight="1">
      <c r="B1821" s="2"/>
      <c r="L1821" s="2"/>
    </row>
    <row r="1822" spans="2:12" ht="14.4" customHeight="1">
      <c r="B1822" s="2"/>
      <c r="L1822" s="2"/>
    </row>
    <row r="1823" spans="2:12" ht="14.4" customHeight="1">
      <c r="B1823" s="2"/>
      <c r="L1823" s="2"/>
    </row>
    <row r="1824" spans="2:12" ht="14.4" customHeight="1">
      <c r="B1824" s="2"/>
      <c r="L1824" s="2"/>
    </row>
    <row r="1825" spans="2:12" ht="14.4" customHeight="1">
      <c r="B1825" s="2"/>
      <c r="L1825" s="2"/>
    </row>
    <row r="1826" spans="2:12" ht="14.4" customHeight="1">
      <c r="B1826" s="2"/>
      <c r="L1826" s="2"/>
    </row>
    <row r="1827" spans="2:12" ht="14.4" customHeight="1">
      <c r="B1827" s="2"/>
      <c r="L1827" s="2"/>
    </row>
    <row r="1828" spans="2:12" ht="14.4" customHeight="1">
      <c r="B1828" s="2"/>
      <c r="L1828" s="2"/>
    </row>
    <row r="1829" spans="2:12" ht="14.4" customHeight="1">
      <c r="B1829" s="2"/>
      <c r="L1829" s="2"/>
    </row>
    <row r="1830" spans="2:12" ht="14.4" customHeight="1">
      <c r="B1830" s="2"/>
      <c r="L1830" s="2"/>
    </row>
    <row r="1831" spans="2:12" ht="14.4" customHeight="1">
      <c r="B1831" s="2"/>
      <c r="L1831" s="2"/>
    </row>
    <row r="1832" spans="2:12" ht="14.4" customHeight="1">
      <c r="B1832" s="2"/>
      <c r="L1832" s="2"/>
    </row>
    <row r="1833" spans="2:12" ht="14.4" customHeight="1">
      <c r="B1833" s="2"/>
      <c r="L1833" s="2"/>
    </row>
    <row r="1834" spans="2:12" ht="14.4" customHeight="1">
      <c r="B1834" s="2"/>
      <c r="L1834" s="2"/>
    </row>
    <row r="1835" spans="2:12" ht="14.4" customHeight="1">
      <c r="B1835" s="2"/>
      <c r="L1835" s="2"/>
    </row>
    <row r="1836" spans="2:12" ht="14.4" customHeight="1">
      <c r="B1836" s="2"/>
      <c r="L1836" s="2"/>
    </row>
    <row r="1837" spans="2:12" ht="14.4" customHeight="1">
      <c r="B1837" s="2"/>
      <c r="L1837" s="2"/>
    </row>
    <row r="1838" spans="2:12" ht="14.4" customHeight="1">
      <c r="B1838" s="2"/>
      <c r="L1838" s="2"/>
    </row>
    <row r="1839" spans="2:12" ht="14.4" customHeight="1">
      <c r="B1839" s="2"/>
      <c r="L1839" s="2"/>
    </row>
    <row r="1840" spans="2:12" ht="14.4" customHeight="1">
      <c r="B1840" s="2"/>
      <c r="L1840" s="2"/>
    </row>
    <row r="1841" spans="2:12" ht="14.4" customHeight="1">
      <c r="B1841" s="2"/>
      <c r="L1841" s="2"/>
    </row>
    <row r="1842" spans="2:12" ht="14.4" customHeight="1">
      <c r="B1842" s="2"/>
      <c r="L1842" s="2"/>
    </row>
    <row r="1843" spans="2:12" ht="14.4" customHeight="1">
      <c r="B1843" s="2"/>
      <c r="L1843" s="2"/>
    </row>
    <row r="1844" spans="2:12" ht="14.4" customHeight="1">
      <c r="B1844" s="2"/>
      <c r="L1844" s="2"/>
    </row>
    <row r="1845" spans="2:12" ht="14.4" customHeight="1">
      <c r="B1845" s="2"/>
      <c r="L1845" s="2"/>
    </row>
    <row r="1846" spans="2:12" ht="14.4" customHeight="1">
      <c r="B1846" s="2"/>
      <c r="L1846" s="2"/>
    </row>
    <row r="1847" spans="2:12" ht="14.4" customHeight="1">
      <c r="B1847" s="2"/>
      <c r="L1847" s="2"/>
    </row>
    <row r="1848" spans="2:12" ht="14.4" customHeight="1">
      <c r="B1848" s="2"/>
      <c r="L1848" s="2"/>
    </row>
    <row r="1849" spans="2:12" ht="14.4" customHeight="1">
      <c r="B1849" s="2"/>
      <c r="L1849" s="2"/>
    </row>
    <row r="1850" spans="2:12" ht="14.4" customHeight="1">
      <c r="B1850" s="2"/>
      <c r="L1850" s="2"/>
    </row>
    <row r="1851" spans="2:12" ht="14.4" customHeight="1">
      <c r="B1851" s="2"/>
      <c r="L1851" s="2"/>
    </row>
    <row r="1852" spans="2:12" ht="14.4" customHeight="1">
      <c r="B1852" s="2"/>
      <c r="L1852" s="2"/>
    </row>
    <row r="1853" spans="2:12" ht="14.4" customHeight="1">
      <c r="B1853" s="2"/>
      <c r="L1853" s="2"/>
    </row>
    <row r="1854" spans="2:12" ht="14.4" customHeight="1">
      <c r="B1854" s="2"/>
      <c r="L1854" s="2"/>
    </row>
    <row r="1855" spans="2:12" ht="14.4" customHeight="1">
      <c r="B1855" s="2"/>
      <c r="L1855" s="2"/>
    </row>
    <row r="1856" spans="2:12" ht="14.4" customHeight="1">
      <c r="B1856" s="2"/>
      <c r="L1856" s="2"/>
    </row>
    <row r="1857" spans="2:12" ht="14.4" customHeight="1">
      <c r="B1857" s="2"/>
      <c r="L1857" s="2"/>
    </row>
    <row r="1858" spans="2:12" ht="14.4" customHeight="1">
      <c r="B1858" s="2"/>
      <c r="L1858" s="2"/>
    </row>
    <row r="1859" spans="2:12" ht="14.4" customHeight="1">
      <c r="B1859" s="2"/>
      <c r="L1859" s="2"/>
    </row>
    <row r="1860" spans="2:12" ht="14.4" customHeight="1">
      <c r="B1860" s="2"/>
      <c r="L1860" s="2"/>
    </row>
    <row r="1861" spans="2:12" ht="14.4" customHeight="1">
      <c r="B1861" s="2"/>
      <c r="L1861" s="2"/>
    </row>
    <row r="1862" spans="2:12" ht="14.4" customHeight="1">
      <c r="B1862" s="2"/>
      <c r="L1862" s="2"/>
    </row>
    <row r="1863" spans="2:12" ht="14.4" customHeight="1">
      <c r="B1863" s="2"/>
      <c r="L1863" s="2"/>
    </row>
    <row r="1864" spans="2:12" ht="14.4" customHeight="1">
      <c r="B1864" s="2"/>
      <c r="L1864" s="2"/>
    </row>
    <row r="1865" spans="2:12" ht="14.4" customHeight="1">
      <c r="B1865" s="2"/>
      <c r="L1865" s="2"/>
    </row>
    <row r="1866" spans="2:12" ht="14.4" customHeight="1">
      <c r="B1866" s="2"/>
      <c r="L1866" s="2"/>
    </row>
    <row r="1867" spans="2:12" ht="14.4" customHeight="1">
      <c r="B1867" s="2"/>
      <c r="L1867" s="2"/>
    </row>
    <row r="1868" spans="2:12" ht="14.4" customHeight="1">
      <c r="B1868" s="2"/>
      <c r="L1868" s="2"/>
    </row>
    <row r="1869" spans="2:12" ht="14.4" customHeight="1">
      <c r="B1869" s="2"/>
      <c r="L1869" s="2"/>
    </row>
    <row r="1870" spans="2:12" ht="14.4" customHeight="1">
      <c r="B1870" s="2"/>
      <c r="L1870" s="2"/>
    </row>
    <row r="1871" spans="2:12" ht="14.4" customHeight="1">
      <c r="B1871" s="2"/>
      <c r="L1871" s="2"/>
    </row>
    <row r="1872" spans="2:12" ht="14.4" customHeight="1">
      <c r="B1872" s="2"/>
      <c r="L1872" s="2"/>
    </row>
    <row r="1873" spans="2:12" ht="14.4" customHeight="1">
      <c r="B1873" s="2"/>
      <c r="L1873" s="2"/>
    </row>
    <row r="1874" spans="2:12" ht="14.4" customHeight="1">
      <c r="B1874" s="2"/>
      <c r="L1874" s="2"/>
    </row>
    <row r="1875" spans="2:12" ht="14.4" customHeight="1">
      <c r="B1875" s="2"/>
      <c r="L1875" s="2"/>
    </row>
    <row r="1876" spans="2:12" ht="14.4" customHeight="1">
      <c r="B1876" s="2"/>
      <c r="L1876" s="2"/>
    </row>
    <row r="1877" spans="2:12" ht="14.4" customHeight="1">
      <c r="B1877" s="2"/>
      <c r="L1877" s="2"/>
    </row>
    <row r="1878" spans="2:12" ht="14.4" customHeight="1">
      <c r="B1878" s="2"/>
      <c r="L1878" s="2"/>
    </row>
    <row r="1879" spans="2:12" ht="14.4" customHeight="1">
      <c r="B1879" s="2"/>
      <c r="L1879" s="2"/>
    </row>
    <row r="1880" spans="2:12" ht="14.4" customHeight="1">
      <c r="B1880" s="2"/>
      <c r="L1880" s="2"/>
    </row>
    <row r="1881" spans="2:12" ht="14.4" customHeight="1">
      <c r="B1881" s="2"/>
      <c r="L1881" s="2"/>
    </row>
    <row r="1882" spans="2:12" ht="14.4" customHeight="1">
      <c r="B1882" s="2"/>
      <c r="L1882" s="2"/>
    </row>
    <row r="1883" spans="2:12" ht="14.4" customHeight="1">
      <c r="B1883" s="2"/>
      <c r="L1883" s="2"/>
    </row>
    <row r="1884" spans="2:12" ht="14.4" customHeight="1">
      <c r="B1884" s="2"/>
      <c r="L1884" s="2"/>
    </row>
    <row r="1885" spans="2:12" ht="14.4" customHeight="1">
      <c r="B1885" s="2"/>
      <c r="L1885" s="2"/>
    </row>
    <row r="1886" spans="2:12" ht="14.4" customHeight="1">
      <c r="B1886" s="2"/>
      <c r="L1886" s="2"/>
    </row>
    <row r="1887" spans="2:12" ht="14.4" customHeight="1">
      <c r="B1887" s="2"/>
      <c r="L1887" s="2"/>
    </row>
    <row r="1888" spans="2:12" ht="14.4" customHeight="1">
      <c r="B1888" s="2"/>
      <c r="L1888" s="2"/>
    </row>
    <row r="1889" spans="2:12" ht="14.4" customHeight="1">
      <c r="B1889" s="2"/>
      <c r="L1889" s="2"/>
    </row>
    <row r="1890" spans="2:12" ht="14.4" customHeight="1">
      <c r="B1890" s="2"/>
      <c r="L1890" s="2"/>
    </row>
    <row r="1891" spans="2:12" ht="14.4" customHeight="1">
      <c r="B1891" s="2"/>
      <c r="L1891" s="2"/>
    </row>
    <row r="1892" spans="2:12" ht="14.4" customHeight="1">
      <c r="B1892" s="2"/>
      <c r="L1892" s="2"/>
    </row>
    <row r="1893" spans="2:12" ht="14.4" customHeight="1">
      <c r="B1893" s="2"/>
      <c r="L1893" s="2"/>
    </row>
    <row r="1894" spans="2:12" ht="14.4" customHeight="1">
      <c r="B1894" s="2"/>
      <c r="L1894" s="2"/>
    </row>
    <row r="1895" spans="2:12" ht="14.4" customHeight="1">
      <c r="B1895" s="2"/>
      <c r="L1895" s="2"/>
    </row>
    <row r="1896" spans="2:12" ht="14.4" customHeight="1">
      <c r="B1896" s="2"/>
      <c r="L1896" s="2"/>
    </row>
    <row r="1897" spans="2:12" ht="14.4" customHeight="1">
      <c r="B1897" s="2"/>
      <c r="L1897" s="2"/>
    </row>
    <row r="1898" spans="2:12" ht="14.4" customHeight="1">
      <c r="B1898" s="2"/>
      <c r="L1898" s="2"/>
    </row>
    <row r="1899" spans="2:12" ht="14.4" customHeight="1">
      <c r="B1899" s="2"/>
      <c r="L1899" s="2"/>
    </row>
    <row r="1900" spans="2:12" ht="14.4" customHeight="1">
      <c r="B1900" s="2"/>
      <c r="L1900" s="2"/>
    </row>
    <row r="1901" spans="2:12" ht="14.4" customHeight="1">
      <c r="B1901" s="2"/>
      <c r="L1901" s="2"/>
    </row>
    <row r="1902" spans="2:12" ht="14.4" customHeight="1">
      <c r="B1902" s="2"/>
      <c r="L1902" s="2"/>
    </row>
    <row r="1903" spans="2:12" ht="14.4" customHeight="1">
      <c r="B1903" s="2"/>
      <c r="L1903" s="2"/>
    </row>
    <row r="1904" spans="2:12" ht="14.4" customHeight="1">
      <c r="B1904" s="2"/>
      <c r="L1904" s="2"/>
    </row>
    <row r="1905" spans="2:12" ht="14.4" customHeight="1">
      <c r="B1905" s="2"/>
      <c r="L1905" s="2"/>
    </row>
    <row r="1906" spans="2:12" ht="14.4" customHeight="1">
      <c r="B1906" s="2"/>
      <c r="L1906" s="2"/>
    </row>
    <row r="1907" spans="2:12" ht="14.4" customHeight="1">
      <c r="B1907" s="2"/>
      <c r="L1907" s="2"/>
    </row>
    <row r="1908" spans="2:12" ht="14.4" customHeight="1">
      <c r="B1908" s="2"/>
      <c r="L1908" s="2"/>
    </row>
    <row r="1909" spans="2:12" ht="14.4" customHeight="1">
      <c r="B1909" s="2"/>
      <c r="L1909" s="2"/>
    </row>
    <row r="1910" spans="2:12" ht="14.4" customHeight="1">
      <c r="B1910" s="2"/>
      <c r="L1910" s="2"/>
    </row>
    <row r="1911" spans="2:12" ht="14.4" customHeight="1">
      <c r="B1911" s="2"/>
      <c r="L1911" s="2"/>
    </row>
    <row r="1912" spans="2:12" ht="14.4" customHeight="1">
      <c r="B1912" s="2"/>
      <c r="L1912" s="2"/>
    </row>
    <row r="1913" spans="2:12" ht="14.4" customHeight="1">
      <c r="B1913" s="2"/>
      <c r="L1913" s="2"/>
    </row>
    <row r="1914" spans="2:12" ht="14.4" customHeight="1">
      <c r="B1914" s="2"/>
      <c r="L1914" s="2"/>
    </row>
    <row r="1915" spans="2:12" ht="14.4" customHeight="1">
      <c r="B1915" s="2"/>
      <c r="L1915" s="2"/>
    </row>
    <row r="1916" spans="2:12" ht="14.4" customHeight="1">
      <c r="B1916" s="2"/>
      <c r="L1916" s="2"/>
    </row>
    <row r="1917" spans="2:12" ht="14.4" customHeight="1">
      <c r="B1917" s="2"/>
      <c r="L1917" s="2"/>
    </row>
    <row r="1918" spans="2:12" ht="14.4" customHeight="1">
      <c r="B1918" s="2"/>
      <c r="L1918" s="2"/>
    </row>
    <row r="1919" spans="2:12" ht="14.4" customHeight="1">
      <c r="B1919" s="2"/>
      <c r="L1919" s="2"/>
    </row>
    <row r="1920" spans="2:12" ht="14.4" customHeight="1">
      <c r="B1920" s="2"/>
      <c r="L1920" s="2"/>
    </row>
    <row r="1921" spans="2:12" ht="14.4" customHeight="1">
      <c r="B1921" s="2"/>
      <c r="L1921" s="2"/>
    </row>
    <row r="1922" spans="2:12" ht="14.4" customHeight="1">
      <c r="B1922" s="2"/>
      <c r="L1922" s="2"/>
    </row>
    <row r="1923" spans="2:12" ht="14.4" customHeight="1">
      <c r="B1923" s="2"/>
      <c r="L1923" s="2"/>
    </row>
    <row r="1924" spans="2:12" ht="14.4" customHeight="1">
      <c r="B1924" s="2"/>
      <c r="L1924" s="2"/>
    </row>
    <row r="1925" spans="2:12" ht="14.4" customHeight="1">
      <c r="B1925" s="2"/>
      <c r="L1925" s="2"/>
    </row>
    <row r="1926" spans="2:12" ht="14.4" customHeight="1">
      <c r="B1926" s="2"/>
      <c r="L1926" s="2"/>
    </row>
    <row r="1927" spans="2:12" ht="14.4" customHeight="1">
      <c r="B1927" s="2"/>
      <c r="L1927" s="2"/>
    </row>
    <row r="1928" spans="2:12" ht="14.4" customHeight="1">
      <c r="B1928" s="2"/>
      <c r="L1928" s="2"/>
    </row>
    <row r="1929" spans="2:12" ht="14.4" customHeight="1">
      <c r="B1929" s="2"/>
      <c r="L1929" s="2"/>
    </row>
    <row r="1930" spans="2:12" ht="14.4" customHeight="1">
      <c r="B1930" s="2"/>
      <c r="L1930" s="2"/>
    </row>
    <row r="1931" spans="2:12" ht="14.4" customHeight="1">
      <c r="B1931" s="2"/>
      <c r="L1931" s="2"/>
    </row>
    <row r="1932" spans="2:12" ht="14.4" customHeight="1">
      <c r="B1932" s="2"/>
      <c r="L1932" s="2"/>
    </row>
    <row r="1933" spans="2:12" ht="14.4" customHeight="1">
      <c r="B1933" s="2"/>
      <c r="L1933" s="2"/>
    </row>
    <row r="1934" spans="2:12" ht="14.4" customHeight="1">
      <c r="B1934" s="2"/>
      <c r="L1934" s="2"/>
    </row>
    <row r="1935" spans="2:12" ht="14.4" customHeight="1">
      <c r="B1935" s="2"/>
      <c r="L1935" s="2"/>
    </row>
    <row r="1936" spans="2:12" ht="14.4" customHeight="1">
      <c r="B1936" s="2"/>
      <c r="L1936" s="2"/>
    </row>
    <row r="1937" spans="2:12" ht="14.4" customHeight="1">
      <c r="B1937" s="2"/>
      <c r="L1937" s="2"/>
    </row>
    <row r="1938" spans="2:12" ht="14.4" customHeight="1">
      <c r="B1938" s="2"/>
      <c r="L1938" s="2"/>
    </row>
    <row r="1939" spans="2:12" ht="14.4" customHeight="1">
      <c r="B1939" s="2"/>
      <c r="L1939" s="2"/>
    </row>
    <row r="1940" spans="2:12" ht="14.4" customHeight="1">
      <c r="B1940" s="2"/>
      <c r="L1940" s="2"/>
    </row>
    <row r="1941" spans="2:12" ht="14.4" customHeight="1">
      <c r="B1941" s="2"/>
      <c r="L1941" s="2"/>
    </row>
    <row r="1942" spans="2:12" ht="14.4" customHeight="1">
      <c r="B1942" s="2"/>
      <c r="L1942" s="2"/>
    </row>
    <row r="1943" spans="2:12" ht="14.4" customHeight="1">
      <c r="B1943" s="2"/>
      <c r="L1943" s="2"/>
    </row>
    <row r="1944" spans="2:12" ht="14.4" customHeight="1">
      <c r="B1944" s="2"/>
      <c r="L1944" s="2"/>
    </row>
    <row r="1945" spans="2:12" ht="14.4" customHeight="1">
      <c r="B1945" s="2"/>
      <c r="L1945" s="2"/>
    </row>
    <row r="1946" spans="2:12" ht="14.4" customHeight="1">
      <c r="B1946" s="2"/>
      <c r="L1946" s="2"/>
    </row>
    <row r="1947" spans="2:12" ht="14.4" customHeight="1">
      <c r="B1947" s="2"/>
      <c r="L1947" s="2"/>
    </row>
    <row r="1948" spans="2:12" ht="14.4" customHeight="1">
      <c r="B1948" s="2"/>
      <c r="L1948" s="2"/>
    </row>
    <row r="1949" spans="2:12" ht="14.4" customHeight="1">
      <c r="B1949" s="2"/>
      <c r="L1949" s="2"/>
    </row>
    <row r="1950" spans="2:12" ht="14.4" customHeight="1">
      <c r="B1950" s="2"/>
      <c r="L1950" s="2"/>
    </row>
    <row r="1951" spans="2:12" ht="14.4" customHeight="1">
      <c r="B1951" s="2"/>
      <c r="L1951" s="2"/>
    </row>
    <row r="1952" spans="2:12" ht="14.4" customHeight="1">
      <c r="B1952" s="2"/>
      <c r="L1952" s="2"/>
    </row>
    <row r="1953" spans="2:12" ht="14.4" customHeight="1">
      <c r="B1953" s="2"/>
      <c r="L1953" s="2"/>
    </row>
    <row r="1954" spans="2:12" ht="14.4" customHeight="1">
      <c r="B1954" s="2"/>
      <c r="L1954" s="2"/>
    </row>
    <row r="1955" spans="2:12" ht="14.4" customHeight="1">
      <c r="B1955" s="2"/>
      <c r="L1955" s="2"/>
    </row>
    <row r="1956" spans="2:12" ht="14.4" customHeight="1">
      <c r="B1956" s="2"/>
      <c r="L1956" s="2"/>
    </row>
    <row r="1957" spans="2:12" ht="14.4" customHeight="1">
      <c r="B1957" s="2"/>
      <c r="L1957" s="2"/>
    </row>
    <row r="1958" spans="2:12" ht="14.4" customHeight="1">
      <c r="B1958" s="2"/>
      <c r="L1958" s="2"/>
    </row>
    <row r="1959" spans="2:12" ht="14.4" customHeight="1">
      <c r="B1959" s="2"/>
      <c r="L1959" s="2"/>
    </row>
    <row r="1960" spans="2:12" ht="14.4" customHeight="1">
      <c r="B1960" s="2"/>
      <c r="L1960" s="2"/>
    </row>
    <row r="1961" spans="2:12" ht="14.4" customHeight="1">
      <c r="B1961" s="2"/>
      <c r="L1961" s="2"/>
    </row>
    <row r="1962" spans="2:12" ht="14.4" customHeight="1">
      <c r="B1962" s="2"/>
      <c r="L1962" s="2"/>
    </row>
    <row r="1963" spans="2:12" ht="14.4" customHeight="1">
      <c r="B1963" s="2"/>
      <c r="L1963" s="2"/>
    </row>
    <row r="1964" spans="2:12" ht="14.4" customHeight="1">
      <c r="B1964" s="2"/>
      <c r="L1964" s="2"/>
    </row>
    <row r="1965" spans="2:12" ht="14.4" customHeight="1">
      <c r="B1965" s="2"/>
      <c r="L1965" s="2"/>
    </row>
    <row r="1966" spans="2:12" ht="14.4" customHeight="1">
      <c r="B1966" s="2"/>
      <c r="L1966" s="2"/>
    </row>
    <row r="1967" spans="2:12" ht="14.4" customHeight="1">
      <c r="B1967" s="2"/>
      <c r="L1967" s="2"/>
    </row>
    <row r="1968" spans="2:12" ht="14.4" customHeight="1">
      <c r="B1968" s="2"/>
      <c r="L1968" s="2"/>
    </row>
    <row r="1969" spans="2:12" ht="14.4" customHeight="1">
      <c r="B1969" s="2"/>
      <c r="L1969" s="2"/>
    </row>
    <row r="1970" spans="2:12" ht="14.4" customHeight="1">
      <c r="B1970" s="2"/>
      <c r="L1970" s="2"/>
    </row>
    <row r="1971" spans="2:12" ht="14.4" customHeight="1">
      <c r="B1971" s="2"/>
      <c r="L1971" s="2"/>
    </row>
    <row r="1972" spans="2:12" ht="14.4" customHeight="1">
      <c r="B1972" s="2"/>
      <c r="L1972" s="2"/>
    </row>
    <row r="1973" spans="2:12" ht="14.4" customHeight="1">
      <c r="B1973" s="2"/>
      <c r="L1973" s="2"/>
    </row>
    <row r="1974" spans="2:12" ht="14.4" customHeight="1">
      <c r="B1974" s="2"/>
      <c r="L1974" s="2"/>
    </row>
    <row r="1975" spans="2:12" ht="14.4" customHeight="1">
      <c r="B1975" s="2"/>
      <c r="L1975" s="2"/>
    </row>
    <row r="1976" spans="2:12" ht="14.4" customHeight="1">
      <c r="B1976" s="2"/>
      <c r="L1976" s="2"/>
    </row>
    <row r="1977" spans="2:12" ht="14.4" customHeight="1">
      <c r="B1977" s="2"/>
      <c r="L1977" s="2"/>
    </row>
    <row r="1978" spans="2:12" ht="14.4" customHeight="1">
      <c r="B1978" s="2"/>
      <c r="L1978" s="2"/>
    </row>
    <row r="1979" spans="2:12" ht="14.4" customHeight="1">
      <c r="B1979" s="2"/>
      <c r="L1979" s="2"/>
    </row>
    <row r="1980" spans="2:12" ht="14.4" customHeight="1">
      <c r="B1980" s="2"/>
      <c r="L1980" s="2"/>
    </row>
    <row r="1981" spans="2:12" ht="14.4" customHeight="1">
      <c r="B1981" s="2"/>
      <c r="L1981" s="2"/>
    </row>
    <row r="1982" spans="2:12" ht="14.4" customHeight="1">
      <c r="B1982" s="2"/>
      <c r="L1982" s="2"/>
    </row>
    <row r="1983" spans="2:12" ht="14.4" customHeight="1">
      <c r="B1983" s="2"/>
      <c r="L1983" s="2"/>
    </row>
    <row r="1984" spans="2:12" ht="14.4" customHeight="1">
      <c r="B1984" s="2"/>
      <c r="L1984" s="2"/>
    </row>
    <row r="1985" spans="2:12" ht="14.4" customHeight="1">
      <c r="B1985" s="2"/>
      <c r="L1985" s="2"/>
    </row>
    <row r="1986" spans="2:12" ht="14.4" customHeight="1">
      <c r="B1986" s="2"/>
      <c r="L1986" s="2"/>
    </row>
    <row r="1987" spans="2:12" ht="14.4" customHeight="1">
      <c r="B1987" s="2"/>
      <c r="L1987" s="2"/>
    </row>
    <row r="1988" spans="2:12" ht="14.4" customHeight="1">
      <c r="B1988" s="2"/>
      <c r="L1988" s="2"/>
    </row>
    <row r="1989" spans="2:12" ht="14.4" customHeight="1">
      <c r="B1989" s="2"/>
      <c r="L1989" s="2"/>
    </row>
    <row r="1990" spans="2:12" ht="14.4" customHeight="1">
      <c r="B1990" s="2"/>
      <c r="L1990" s="2"/>
    </row>
    <row r="1991" spans="2:12" ht="14.4" customHeight="1">
      <c r="B1991" s="2"/>
      <c r="L1991" s="2"/>
    </row>
    <row r="1992" spans="2:12" ht="14.4" customHeight="1">
      <c r="B1992" s="2"/>
      <c r="L1992" s="2"/>
    </row>
    <row r="1993" spans="2:12" ht="14.4" customHeight="1">
      <c r="B1993" s="2"/>
      <c r="L1993" s="2"/>
    </row>
    <row r="1994" spans="2:12" ht="14.4" customHeight="1">
      <c r="B1994" s="2"/>
      <c r="L1994" s="2"/>
    </row>
    <row r="1995" spans="2:12" ht="14.4" customHeight="1">
      <c r="B1995" s="2"/>
      <c r="L1995" s="2"/>
    </row>
    <row r="1996" spans="2:12" ht="14.4" customHeight="1">
      <c r="B1996" s="2"/>
      <c r="L1996" s="2"/>
    </row>
    <row r="1997" spans="2:12" ht="14.4" customHeight="1">
      <c r="B1997" s="2"/>
      <c r="L1997" s="2"/>
    </row>
    <row r="1998" spans="2:12" ht="14.4" customHeight="1">
      <c r="B1998" s="2"/>
      <c r="L1998" s="2"/>
    </row>
    <row r="1999" spans="2:12" ht="14.4" customHeight="1">
      <c r="B1999" s="2"/>
      <c r="L1999" s="2"/>
    </row>
    <row r="2000" spans="2:12" ht="14.4" customHeight="1">
      <c r="B2000" s="2"/>
      <c r="L2000" s="2"/>
    </row>
    <row r="2001" spans="2:12" ht="14.4" customHeight="1">
      <c r="B2001" s="2"/>
      <c r="L2001" s="2"/>
    </row>
    <row r="2002" spans="2:12" ht="14.4" customHeight="1">
      <c r="B2002" s="2"/>
      <c r="L2002" s="2"/>
    </row>
    <row r="2003" spans="2:12" ht="14.4" customHeight="1">
      <c r="B2003" s="2"/>
      <c r="L2003" s="2"/>
    </row>
    <row r="2004" spans="2:12" ht="14.4" customHeight="1">
      <c r="B2004" s="2"/>
      <c r="L2004" s="2"/>
    </row>
    <row r="2005" spans="2:12" ht="14.4" customHeight="1">
      <c r="B2005" s="2"/>
      <c r="L2005" s="2"/>
    </row>
    <row r="2006" spans="2:12" ht="14.4" customHeight="1">
      <c r="B2006" s="2"/>
      <c r="L2006" s="2"/>
    </row>
    <row r="2007" spans="2:12" ht="14.4" customHeight="1">
      <c r="B2007" s="2"/>
      <c r="L2007" s="2"/>
    </row>
    <row r="2008" spans="2:12" ht="14.4" customHeight="1">
      <c r="B2008" s="2"/>
      <c r="L2008" s="2"/>
    </row>
    <row r="2009" spans="2:12" ht="14.4" customHeight="1">
      <c r="B2009" s="2"/>
      <c r="L2009" s="2"/>
    </row>
    <row r="2010" spans="2:12" ht="14.4" customHeight="1">
      <c r="B2010" s="2"/>
      <c r="L2010" s="2"/>
    </row>
    <row r="2011" spans="2:12" ht="14.4" customHeight="1">
      <c r="B2011" s="2"/>
      <c r="L2011" s="2"/>
    </row>
    <row r="2012" spans="2:12" ht="14.4" customHeight="1">
      <c r="B2012" s="2"/>
      <c r="L2012" s="2"/>
    </row>
    <row r="2013" spans="2:12" ht="14.4" customHeight="1">
      <c r="B2013" s="2"/>
      <c r="L2013" s="2"/>
    </row>
    <row r="2014" spans="2:12" ht="14.4" customHeight="1">
      <c r="B2014" s="2"/>
      <c r="L2014" s="2"/>
    </row>
    <row r="2015" spans="2:12" ht="14.4" customHeight="1">
      <c r="B2015" s="2"/>
      <c r="L2015" s="2"/>
    </row>
    <row r="2016" spans="2:12" ht="14.4" customHeight="1">
      <c r="B2016" s="2"/>
      <c r="L2016" s="2"/>
    </row>
    <row r="2017" spans="2:12" ht="14.4" customHeight="1">
      <c r="B2017" s="2"/>
      <c r="L2017" s="2"/>
    </row>
    <row r="2018" spans="2:12" ht="14.4" customHeight="1">
      <c r="B2018" s="2"/>
      <c r="L2018" s="2"/>
    </row>
    <row r="2019" spans="2:12" ht="14.4" customHeight="1">
      <c r="B2019" s="2"/>
      <c r="L2019" s="2"/>
    </row>
    <row r="2020" spans="2:12" ht="14.4" customHeight="1">
      <c r="B2020" s="2"/>
      <c r="L2020" s="2"/>
    </row>
    <row r="2021" spans="2:12" ht="14.4" customHeight="1">
      <c r="B2021" s="2"/>
      <c r="L2021" s="2"/>
    </row>
    <row r="2022" spans="2:12" ht="14.4" customHeight="1">
      <c r="B2022" s="2"/>
      <c r="L2022" s="2"/>
    </row>
    <row r="2023" spans="2:12" ht="14.4" customHeight="1">
      <c r="B2023" s="2"/>
      <c r="L2023" s="2"/>
    </row>
    <row r="2024" spans="2:12" ht="14.4" customHeight="1">
      <c r="B2024" s="2"/>
      <c r="L2024" s="2"/>
    </row>
    <row r="2025" spans="2:12" ht="14.4" customHeight="1">
      <c r="B2025" s="2"/>
      <c r="L2025" s="2"/>
    </row>
    <row r="2026" spans="2:12" ht="14.4" customHeight="1">
      <c r="B2026" s="2"/>
      <c r="L2026" s="2"/>
    </row>
    <row r="2027" spans="2:12" ht="14.4" customHeight="1">
      <c r="B2027" s="2"/>
      <c r="L2027" s="2"/>
    </row>
    <row r="2028" spans="2:12" ht="14.4" customHeight="1">
      <c r="B2028" s="2"/>
      <c r="L2028" s="2"/>
    </row>
    <row r="2029" spans="2:12" ht="14.4" customHeight="1">
      <c r="B2029" s="2"/>
      <c r="L2029" s="2"/>
    </row>
    <row r="2030" spans="2:12" ht="14.4" customHeight="1">
      <c r="B2030" s="2"/>
      <c r="L2030" s="2"/>
    </row>
    <row r="2031" spans="2:12" ht="14.4" customHeight="1">
      <c r="B2031" s="2"/>
      <c r="L2031" s="2"/>
    </row>
    <row r="2032" spans="2:12" ht="14.4" customHeight="1">
      <c r="B2032" s="2"/>
      <c r="L2032" s="2"/>
    </row>
    <row r="2033" spans="2:12" ht="14.4" customHeight="1">
      <c r="B2033" s="2"/>
      <c r="L2033" s="2"/>
    </row>
    <row r="2034" spans="2:12" ht="14.4" customHeight="1">
      <c r="B2034" s="2"/>
      <c r="L2034" s="2"/>
    </row>
    <row r="2035" spans="2:12" ht="14.4" customHeight="1">
      <c r="B2035" s="2"/>
      <c r="L2035" s="2"/>
    </row>
    <row r="2036" spans="2:12" ht="14.4" customHeight="1">
      <c r="B2036" s="2"/>
      <c r="L2036" s="2"/>
    </row>
    <row r="2037" spans="2:12" ht="14.4" customHeight="1">
      <c r="B2037" s="2"/>
      <c r="L2037" s="2"/>
    </row>
    <row r="2038" spans="2:12" ht="14.4" customHeight="1">
      <c r="B2038" s="2"/>
      <c r="L2038" s="2"/>
    </row>
    <row r="2039" spans="2:12" ht="14.4" customHeight="1">
      <c r="B2039" s="2"/>
      <c r="L2039" s="2"/>
    </row>
    <row r="2040" spans="2:12" ht="14.4" customHeight="1">
      <c r="B2040" s="2"/>
      <c r="L2040" s="2"/>
    </row>
    <row r="2041" spans="2:12" ht="14.4" customHeight="1">
      <c r="B2041" s="2"/>
      <c r="L2041" s="2"/>
    </row>
    <row r="2042" spans="2:12" ht="14.4" customHeight="1">
      <c r="B2042" s="2"/>
      <c r="L2042" s="2"/>
    </row>
    <row r="2043" spans="2:12" ht="14.4" customHeight="1">
      <c r="B2043" s="2"/>
      <c r="L2043" s="2"/>
    </row>
    <row r="2044" spans="2:12" ht="14.4" customHeight="1">
      <c r="B2044" s="2"/>
      <c r="L2044" s="2"/>
    </row>
    <row r="2045" spans="2:12" ht="14.4" customHeight="1">
      <c r="B2045" s="2"/>
      <c r="L2045" s="2"/>
    </row>
    <row r="2046" spans="2:12" ht="14.4" customHeight="1">
      <c r="B2046" s="2"/>
      <c r="L2046" s="2"/>
    </row>
    <row r="2047" spans="2:12" ht="14.4" customHeight="1">
      <c r="B2047" s="2"/>
      <c r="L2047" s="2"/>
    </row>
    <row r="2048" spans="2:12" ht="14.4" customHeight="1">
      <c r="B2048" s="2"/>
      <c r="L2048" s="2"/>
    </row>
    <row r="2049" spans="2:12" ht="14.4" customHeight="1">
      <c r="B2049" s="2"/>
      <c r="L2049" s="2"/>
    </row>
    <row r="2050" spans="2:12" ht="14.4" customHeight="1">
      <c r="B2050" s="2"/>
      <c r="L2050" s="2"/>
    </row>
    <row r="2051" spans="2:12" ht="14.4" customHeight="1">
      <c r="B2051" s="2"/>
      <c r="L2051" s="2"/>
    </row>
    <row r="2052" spans="2:12" ht="14.4" customHeight="1">
      <c r="B2052" s="2"/>
      <c r="L2052" s="2"/>
    </row>
    <row r="2053" spans="2:12" ht="14.4" customHeight="1">
      <c r="B2053" s="2"/>
      <c r="L2053" s="2"/>
    </row>
    <row r="2054" spans="2:12" ht="14.4" customHeight="1">
      <c r="B2054" s="2"/>
      <c r="L2054" s="2"/>
    </row>
    <row r="2055" spans="2:12" ht="14.4" customHeight="1">
      <c r="B2055" s="2"/>
      <c r="L2055" s="2"/>
    </row>
    <row r="2056" spans="2:12" ht="14.4" customHeight="1">
      <c r="B2056" s="2"/>
      <c r="L2056" s="2"/>
    </row>
    <row r="2057" spans="2:12" ht="14.4" customHeight="1">
      <c r="B2057" s="2"/>
      <c r="L2057" s="2"/>
    </row>
    <row r="2058" spans="2:12" ht="14.4" customHeight="1">
      <c r="B2058" s="2"/>
      <c r="L2058" s="2"/>
    </row>
    <row r="2059" spans="2:12" ht="14.4" customHeight="1">
      <c r="B2059" s="2"/>
      <c r="L2059" s="2"/>
    </row>
    <row r="2060" spans="2:12" ht="14.4" customHeight="1">
      <c r="B2060" s="2"/>
      <c r="L2060" s="2"/>
    </row>
    <row r="2061" spans="2:12" ht="14.4" customHeight="1">
      <c r="B2061" s="2"/>
      <c r="L2061" s="2"/>
    </row>
    <row r="2062" spans="2:12" ht="14.4" customHeight="1">
      <c r="B2062" s="2"/>
      <c r="L2062" s="2"/>
    </row>
    <row r="2063" spans="2:12" ht="14.4" customHeight="1">
      <c r="B2063" s="2"/>
      <c r="L2063" s="2"/>
    </row>
    <row r="2064" spans="2:12" ht="14.4" customHeight="1">
      <c r="B2064" s="2"/>
      <c r="L2064" s="2"/>
    </row>
    <row r="2065" spans="2:12" ht="14.4" customHeight="1">
      <c r="B2065" s="2"/>
      <c r="L2065" s="2"/>
    </row>
    <row r="2066" spans="2:12" ht="14.4" customHeight="1">
      <c r="B2066" s="2"/>
      <c r="L2066" s="2"/>
    </row>
    <row r="2067" spans="2:12" ht="14.4" customHeight="1">
      <c r="B2067" s="2"/>
      <c r="L2067" s="2"/>
    </row>
    <row r="2068" spans="2:12" ht="14.4" customHeight="1">
      <c r="B2068" s="2"/>
      <c r="L2068" s="2"/>
    </row>
    <row r="2069" spans="2:12" ht="14.4" customHeight="1">
      <c r="B2069" s="2"/>
      <c r="L2069" s="2"/>
    </row>
    <row r="2070" spans="2:12" ht="14.4" customHeight="1">
      <c r="B2070" s="2"/>
      <c r="L2070" s="2"/>
    </row>
    <row r="2071" spans="2:12" ht="14.4" customHeight="1">
      <c r="B2071" s="2"/>
      <c r="L2071" s="2"/>
    </row>
    <row r="2072" spans="2:12" ht="14.4" customHeight="1">
      <c r="B2072" s="2"/>
      <c r="L2072" s="2"/>
    </row>
    <row r="2073" spans="2:12" ht="14.4" customHeight="1">
      <c r="B2073" s="2"/>
      <c r="L2073" s="2"/>
    </row>
    <row r="2074" spans="2:12" ht="14.4" customHeight="1">
      <c r="B2074" s="2"/>
      <c r="L2074" s="2"/>
    </row>
    <row r="2075" spans="2:12" ht="14.4" customHeight="1">
      <c r="B2075" s="2"/>
      <c r="L2075" s="2"/>
    </row>
    <row r="2076" spans="2:12" ht="14.4" customHeight="1">
      <c r="B2076" s="2"/>
      <c r="L2076" s="2"/>
    </row>
    <row r="2077" spans="2:12" ht="14.4" customHeight="1">
      <c r="B2077" s="2"/>
      <c r="L2077" s="2"/>
    </row>
    <row r="2078" spans="2:12" ht="14.4" customHeight="1">
      <c r="B2078" s="2"/>
      <c r="L2078" s="2"/>
    </row>
    <row r="2079" spans="2:12" ht="14.4" customHeight="1">
      <c r="B2079" s="2"/>
      <c r="L2079" s="2"/>
    </row>
    <row r="2080" spans="2:12" ht="14.4" customHeight="1">
      <c r="B2080" s="2"/>
      <c r="L2080" s="2"/>
    </row>
    <row r="2081" spans="2:12" ht="14.4" customHeight="1">
      <c r="B2081" s="2"/>
      <c r="L2081" s="2"/>
    </row>
    <row r="2082" spans="2:12" ht="14.4" customHeight="1">
      <c r="B2082" s="2"/>
      <c r="L2082" s="2"/>
    </row>
    <row r="2083" spans="2:12" ht="14.4" customHeight="1">
      <c r="B2083" s="2"/>
      <c r="L2083" s="2"/>
    </row>
    <row r="2084" spans="2:12" ht="14.4" customHeight="1">
      <c r="B2084" s="2"/>
      <c r="L2084" s="2"/>
    </row>
    <row r="2085" spans="2:12" ht="14.4" customHeight="1">
      <c r="B2085" s="2"/>
      <c r="L2085" s="2"/>
    </row>
    <row r="2086" spans="2:12" ht="14.4" customHeight="1">
      <c r="B2086" s="2"/>
      <c r="L2086" s="2"/>
    </row>
    <row r="2087" spans="2:12" ht="14.4" customHeight="1">
      <c r="B2087" s="2"/>
      <c r="L2087" s="2"/>
    </row>
    <row r="2088" spans="2:12" ht="14.4" customHeight="1">
      <c r="B2088" s="2"/>
      <c r="L2088" s="2"/>
    </row>
    <row r="2089" spans="2:12" ht="14.4" customHeight="1">
      <c r="B2089" s="2"/>
      <c r="L2089" s="2"/>
    </row>
    <row r="2090" spans="2:12" ht="14.4" customHeight="1">
      <c r="B2090" s="2"/>
      <c r="L2090" s="2"/>
    </row>
    <row r="2091" spans="2:12" ht="14.4" customHeight="1">
      <c r="B2091" s="2"/>
      <c r="L2091" s="2"/>
    </row>
    <row r="2092" spans="2:12" ht="14.4" customHeight="1">
      <c r="B2092" s="2"/>
      <c r="L2092" s="2"/>
    </row>
    <row r="2093" spans="2:12" ht="14.4" customHeight="1">
      <c r="B2093" s="2"/>
      <c r="L2093" s="2"/>
    </row>
    <row r="2094" spans="2:12" ht="14.4" customHeight="1">
      <c r="B2094" s="2"/>
      <c r="L2094" s="2"/>
    </row>
    <row r="2095" spans="2:12" ht="14.4" customHeight="1">
      <c r="B2095" s="2"/>
      <c r="L2095" s="2"/>
    </row>
    <row r="2096" spans="2:12" ht="14.4" customHeight="1">
      <c r="B2096" s="2"/>
      <c r="L2096" s="2"/>
    </row>
    <row r="2097" spans="2:12" ht="14.4" customHeight="1">
      <c r="B2097" s="2"/>
      <c r="L2097" s="2"/>
    </row>
    <row r="2098" spans="2:12" ht="14.4" customHeight="1">
      <c r="B2098" s="2"/>
      <c r="L2098" s="2"/>
    </row>
    <row r="2099" spans="2:12" ht="14.4" customHeight="1">
      <c r="B2099" s="2"/>
      <c r="L2099" s="2"/>
    </row>
    <row r="2100" spans="2:12" ht="14.4" customHeight="1">
      <c r="B2100" s="2"/>
      <c r="L2100" s="2"/>
    </row>
    <row r="2101" spans="2:12" ht="14.4" customHeight="1">
      <c r="B2101" s="2"/>
      <c r="L2101" s="2"/>
    </row>
    <row r="2102" spans="2:12" ht="14.4" customHeight="1">
      <c r="B2102" s="2"/>
      <c r="L2102" s="2"/>
    </row>
    <row r="2103" spans="2:12" ht="14.4" customHeight="1">
      <c r="B2103" s="2"/>
      <c r="L2103" s="2"/>
    </row>
    <row r="2104" spans="2:12" ht="14.4" customHeight="1">
      <c r="B2104" s="2"/>
      <c r="L2104" s="2"/>
    </row>
    <row r="2105" spans="2:12" ht="14.4" customHeight="1">
      <c r="B2105" s="2"/>
      <c r="L2105" s="2"/>
    </row>
    <row r="2106" spans="2:12" ht="14.4" customHeight="1">
      <c r="B2106" s="2"/>
      <c r="L2106" s="2"/>
    </row>
    <row r="2107" spans="2:12" ht="14.4" customHeight="1">
      <c r="B2107" s="2"/>
      <c r="L2107" s="2"/>
    </row>
    <row r="2108" spans="2:12" ht="14.4" customHeight="1">
      <c r="B2108" s="2"/>
      <c r="L2108" s="2"/>
    </row>
    <row r="2109" spans="2:12" ht="14.4" customHeight="1">
      <c r="B2109" s="2"/>
      <c r="L2109" s="2"/>
    </row>
    <row r="2110" spans="2:12" ht="14.4" customHeight="1">
      <c r="B2110" s="2"/>
      <c r="L2110" s="2"/>
    </row>
    <row r="2111" spans="2:12" ht="14.4" customHeight="1">
      <c r="B2111" s="2"/>
      <c r="L2111" s="2"/>
    </row>
    <row r="2112" spans="2:12" ht="14.4" customHeight="1">
      <c r="B2112" s="2"/>
      <c r="L2112" s="2"/>
    </row>
    <row r="2113" spans="2:12" ht="14.4" customHeight="1">
      <c r="B2113" s="2"/>
      <c r="L2113" s="2"/>
    </row>
    <row r="2114" spans="2:12" ht="14.4" customHeight="1">
      <c r="B2114" s="2"/>
      <c r="L2114" s="2"/>
    </row>
    <row r="2115" spans="2:12" ht="14.4" customHeight="1">
      <c r="B2115" s="2"/>
      <c r="L2115" s="2"/>
    </row>
    <row r="2116" spans="2:12" ht="14.4" customHeight="1">
      <c r="B2116" s="2"/>
      <c r="L2116" s="2"/>
    </row>
    <row r="2117" spans="2:12" ht="14.4" customHeight="1">
      <c r="B2117" s="2"/>
      <c r="L2117" s="2"/>
    </row>
    <row r="2118" spans="2:12" ht="14.4" customHeight="1">
      <c r="B2118" s="2"/>
      <c r="L2118" s="2"/>
    </row>
    <row r="2119" spans="2:12" ht="14.4" customHeight="1">
      <c r="B2119" s="2"/>
      <c r="L2119" s="2"/>
    </row>
    <row r="2120" spans="2:12" ht="14.4" customHeight="1">
      <c r="B2120" s="2"/>
      <c r="L2120" s="2"/>
    </row>
    <row r="2121" spans="2:12" ht="14.4" customHeight="1">
      <c r="B2121" s="2"/>
      <c r="L2121" s="2"/>
    </row>
    <row r="2122" spans="2:12" ht="14.4" customHeight="1">
      <c r="B2122" s="2"/>
      <c r="L2122" s="2"/>
    </row>
    <row r="2123" spans="2:12" ht="14.4" customHeight="1">
      <c r="B2123" s="2"/>
      <c r="L2123" s="2"/>
    </row>
    <row r="2124" spans="2:12" ht="14.4" customHeight="1">
      <c r="B2124" s="2"/>
      <c r="L2124" s="2"/>
    </row>
    <row r="2125" spans="2:12" ht="14.4" customHeight="1">
      <c r="B2125" s="2"/>
      <c r="L2125" s="2"/>
    </row>
    <row r="2126" spans="2:12" ht="14.4" customHeight="1">
      <c r="B2126" s="2"/>
      <c r="L2126" s="2"/>
    </row>
    <row r="2127" spans="2:12" ht="14.4" customHeight="1">
      <c r="B2127" s="2"/>
      <c r="L2127" s="2"/>
    </row>
    <row r="2128" spans="2:12" ht="14.4" customHeight="1">
      <c r="B2128" s="2"/>
      <c r="L2128" s="2"/>
    </row>
    <row r="2129" spans="2:12" ht="14.4" customHeight="1">
      <c r="B2129" s="2"/>
      <c r="L2129" s="2"/>
    </row>
    <row r="2130" spans="2:12" ht="14.4" customHeight="1">
      <c r="B2130" s="2"/>
      <c r="L2130" s="2"/>
    </row>
    <row r="2131" spans="2:12" ht="14.4" customHeight="1">
      <c r="B2131" s="2"/>
      <c r="L2131" s="2"/>
    </row>
    <row r="2132" spans="2:12" ht="14.4" customHeight="1">
      <c r="B2132" s="2"/>
      <c r="L2132" s="2"/>
    </row>
    <row r="2133" spans="2:12" ht="14.4" customHeight="1">
      <c r="B2133" s="2"/>
      <c r="L2133" s="2"/>
    </row>
    <row r="2134" spans="2:12" ht="14.4" customHeight="1">
      <c r="B2134" s="2"/>
      <c r="L2134" s="2"/>
    </row>
    <row r="2135" spans="2:12" ht="14.4" customHeight="1">
      <c r="B2135" s="2"/>
      <c r="L2135" s="2"/>
    </row>
    <row r="2136" spans="2:12" ht="14.4" customHeight="1">
      <c r="B2136" s="2"/>
      <c r="L2136" s="2"/>
    </row>
    <row r="2137" spans="2:12" ht="14.4" customHeight="1">
      <c r="B2137" s="2"/>
      <c r="L2137" s="2"/>
    </row>
    <row r="2138" spans="2:12" ht="14.4" customHeight="1">
      <c r="B2138" s="2"/>
      <c r="L2138" s="2"/>
    </row>
    <row r="2139" spans="2:12" ht="14.4" customHeight="1">
      <c r="B2139" s="2"/>
      <c r="L2139" s="2"/>
    </row>
    <row r="2140" spans="2:12" ht="14.4" customHeight="1">
      <c r="B2140" s="2"/>
      <c r="L2140" s="2"/>
    </row>
    <row r="2141" spans="2:12" ht="14.4" customHeight="1">
      <c r="B2141" s="2"/>
      <c r="L2141" s="2"/>
    </row>
    <row r="2142" spans="2:12" ht="14.4" customHeight="1">
      <c r="B2142" s="2"/>
      <c r="L2142" s="2"/>
    </row>
    <row r="2143" spans="2:12" ht="14.4" customHeight="1">
      <c r="B2143" s="2"/>
      <c r="L2143" s="2"/>
    </row>
    <row r="2144" spans="2:12" ht="14.4" customHeight="1">
      <c r="B2144" s="2"/>
      <c r="L2144" s="2"/>
    </row>
    <row r="2145" spans="2:12" ht="14.4" customHeight="1">
      <c r="B2145" s="2"/>
      <c r="L2145" s="2"/>
    </row>
    <row r="2146" spans="2:12" ht="14.4" customHeight="1">
      <c r="B2146" s="2"/>
      <c r="L2146" s="2"/>
    </row>
    <row r="2147" spans="2:12" ht="14.4" customHeight="1">
      <c r="B2147" s="2"/>
      <c r="L2147" s="2"/>
    </row>
    <row r="2148" spans="2:12" ht="14.4" customHeight="1">
      <c r="B2148" s="2"/>
      <c r="L2148" s="2"/>
    </row>
    <row r="2149" spans="2:12" ht="14.4" customHeight="1">
      <c r="B2149" s="2"/>
      <c r="L2149" s="2"/>
    </row>
    <row r="2150" spans="2:12" ht="14.4" customHeight="1">
      <c r="B2150" s="2"/>
      <c r="L2150" s="2"/>
    </row>
    <row r="2151" spans="2:12" ht="14.4" customHeight="1">
      <c r="B2151" s="2"/>
      <c r="L2151" s="2"/>
    </row>
    <row r="2152" spans="2:12" ht="14.4" customHeight="1">
      <c r="B2152" s="2"/>
      <c r="L2152" s="2"/>
    </row>
    <row r="2153" spans="2:12" ht="14.4" customHeight="1">
      <c r="B2153" s="2"/>
      <c r="L2153" s="2"/>
    </row>
    <row r="2154" spans="2:12" ht="14.4" customHeight="1">
      <c r="B2154" s="2"/>
      <c r="L2154" s="2"/>
    </row>
    <row r="2155" spans="2:12" ht="14.4" customHeight="1">
      <c r="B2155" s="2"/>
      <c r="L2155" s="2"/>
    </row>
    <row r="2156" spans="2:12" ht="14.4" customHeight="1">
      <c r="B2156" s="2"/>
      <c r="L2156" s="2"/>
    </row>
    <row r="2157" spans="2:12" ht="14.4" customHeight="1">
      <c r="B2157" s="2"/>
      <c r="L2157" s="2"/>
    </row>
    <row r="2158" spans="2:12" ht="14.4" customHeight="1">
      <c r="B2158" s="2"/>
      <c r="L2158" s="2"/>
    </row>
    <row r="2159" spans="2:12" ht="14.4" customHeight="1">
      <c r="B2159" s="2"/>
      <c r="L2159" s="2"/>
    </row>
    <row r="2160" spans="2:12" ht="14.4" customHeight="1">
      <c r="B2160" s="2"/>
      <c r="L2160" s="2"/>
    </row>
    <row r="2161" spans="2:12" ht="14.4" customHeight="1">
      <c r="B2161" s="2"/>
      <c r="L2161" s="2"/>
    </row>
    <row r="2162" spans="2:12" ht="14.4" customHeight="1">
      <c r="B2162" s="2"/>
      <c r="L2162" s="2"/>
    </row>
    <row r="2163" spans="2:12" ht="14.4" customHeight="1">
      <c r="B2163" s="2"/>
      <c r="L2163" s="2"/>
    </row>
    <row r="2164" spans="2:12" ht="14.4" customHeight="1">
      <c r="B2164" s="2"/>
      <c r="L2164" s="2"/>
    </row>
    <row r="2165" spans="2:12" ht="14.4" customHeight="1">
      <c r="B2165" s="2"/>
      <c r="L2165" s="2"/>
    </row>
    <row r="2166" spans="2:12" ht="14.4" customHeight="1">
      <c r="B2166" s="2"/>
      <c r="L2166" s="2"/>
    </row>
    <row r="2167" spans="2:12" ht="14.4" customHeight="1">
      <c r="B2167" s="2"/>
      <c r="L2167" s="2"/>
    </row>
    <row r="2168" spans="2:12" ht="14.4" customHeight="1">
      <c r="B2168" s="2"/>
      <c r="L2168" s="2"/>
    </row>
    <row r="2169" spans="2:12" ht="14.4" customHeight="1">
      <c r="B2169" s="2"/>
      <c r="L2169" s="2"/>
    </row>
    <row r="2170" spans="2:12" ht="14.4" customHeight="1">
      <c r="B2170" s="2"/>
      <c r="L2170" s="2"/>
    </row>
    <row r="2171" spans="2:12" ht="14.4" customHeight="1">
      <c r="B2171" s="2"/>
      <c r="L2171" s="2"/>
    </row>
    <row r="2172" spans="2:12" ht="14.4" customHeight="1">
      <c r="B2172" s="2"/>
      <c r="L2172" s="2"/>
    </row>
    <row r="2173" spans="2:12" ht="14.4" customHeight="1">
      <c r="B2173" s="2"/>
      <c r="L2173" s="2"/>
    </row>
    <row r="2174" spans="2:12" ht="14.4" customHeight="1">
      <c r="B2174" s="2"/>
      <c r="L2174" s="2"/>
    </row>
    <row r="2175" spans="2:12" ht="14.4" customHeight="1">
      <c r="B2175" s="2"/>
      <c r="L2175" s="2"/>
    </row>
    <row r="2176" spans="2:12" ht="14.4" customHeight="1">
      <c r="B2176" s="2"/>
      <c r="L2176" s="2"/>
    </row>
    <row r="2177" spans="2:12" ht="14.4" customHeight="1">
      <c r="B2177" s="2"/>
      <c r="L2177" s="2"/>
    </row>
    <row r="2178" spans="2:12" ht="14.4" customHeight="1">
      <c r="B2178" s="2"/>
      <c r="L2178" s="2"/>
    </row>
    <row r="2179" spans="2:12" ht="14.4" customHeight="1">
      <c r="B2179" s="2"/>
      <c r="L2179" s="2"/>
    </row>
    <row r="2180" spans="2:12" ht="14.4" customHeight="1">
      <c r="B2180" s="2"/>
      <c r="L2180" s="2"/>
    </row>
    <row r="2181" spans="2:12" ht="14.4" customHeight="1">
      <c r="B2181" s="2"/>
      <c r="L2181" s="2"/>
    </row>
    <row r="2182" spans="2:12" ht="14.4" customHeight="1">
      <c r="B2182" s="2"/>
      <c r="L2182" s="2"/>
    </row>
    <row r="2183" spans="2:12" ht="14.4" customHeight="1">
      <c r="B2183" s="2"/>
      <c r="L2183" s="2"/>
    </row>
    <row r="2184" spans="2:12" ht="14.4" customHeight="1">
      <c r="B2184" s="2"/>
      <c r="L2184" s="2"/>
    </row>
    <row r="2185" spans="2:12" ht="14.4" customHeight="1">
      <c r="B2185" s="2"/>
      <c r="L2185" s="2"/>
    </row>
    <row r="2186" spans="2:12" ht="14.4" customHeight="1">
      <c r="B2186" s="2"/>
      <c r="L2186" s="2"/>
    </row>
    <row r="2187" spans="2:12" ht="14.4" customHeight="1">
      <c r="B2187" s="2"/>
      <c r="L2187" s="2"/>
    </row>
    <row r="2188" spans="2:12" ht="14.4" customHeight="1">
      <c r="B2188" s="2"/>
      <c r="L2188" s="2"/>
    </row>
    <row r="2189" spans="2:12" ht="14.4" customHeight="1">
      <c r="B2189" s="2"/>
      <c r="L2189" s="2"/>
    </row>
    <row r="2190" spans="2:12" ht="14.4" customHeight="1">
      <c r="B2190" s="2"/>
      <c r="L2190" s="2"/>
    </row>
    <row r="2191" spans="2:12" ht="14.4" customHeight="1">
      <c r="B2191" s="2"/>
      <c r="L2191" s="2"/>
    </row>
    <row r="2192" spans="2:12" ht="14.4" customHeight="1">
      <c r="B2192" s="2"/>
      <c r="L2192" s="2"/>
    </row>
    <row r="2193" spans="2:12" ht="14.4" customHeight="1">
      <c r="B2193" s="2"/>
      <c r="L2193" s="2"/>
    </row>
    <row r="2194" spans="2:12" ht="14.4" customHeight="1">
      <c r="B2194" s="2"/>
      <c r="L2194" s="2"/>
    </row>
    <row r="2195" spans="2:12" ht="14.4" customHeight="1">
      <c r="B2195" s="2"/>
      <c r="L2195" s="2"/>
    </row>
    <row r="2196" spans="2:12" ht="14.4" customHeight="1">
      <c r="B2196" s="2"/>
      <c r="L2196" s="2"/>
    </row>
    <row r="2197" spans="2:12" ht="14.4" customHeight="1">
      <c r="B2197" s="2"/>
      <c r="L2197" s="2"/>
    </row>
    <row r="2198" spans="2:12" ht="14.4" customHeight="1">
      <c r="B2198" s="2"/>
      <c r="L2198" s="2"/>
    </row>
    <row r="2199" spans="2:12" ht="14.4" customHeight="1">
      <c r="B2199" s="2"/>
      <c r="L2199" s="2"/>
    </row>
    <row r="2200" spans="2:12" ht="14.4" customHeight="1">
      <c r="B2200" s="2"/>
      <c r="L2200" s="2"/>
    </row>
    <row r="2201" spans="2:12" ht="14.4" customHeight="1">
      <c r="B2201" s="2"/>
      <c r="L2201" s="2"/>
    </row>
    <row r="2202" spans="2:12" ht="14.4" customHeight="1">
      <c r="B2202" s="2"/>
      <c r="L2202" s="2"/>
    </row>
    <row r="2203" spans="2:12" ht="14.4" customHeight="1">
      <c r="B2203" s="2"/>
      <c r="L2203" s="2"/>
    </row>
    <row r="2204" spans="2:12" ht="14.4" customHeight="1">
      <c r="B2204" s="2"/>
      <c r="L2204" s="2"/>
    </row>
    <row r="2205" spans="2:12" ht="14.4" customHeight="1">
      <c r="B2205" s="2"/>
      <c r="L2205" s="2"/>
    </row>
    <row r="2206" spans="2:12" ht="14.4" customHeight="1">
      <c r="B2206" s="2"/>
      <c r="L2206" s="2"/>
    </row>
    <row r="2207" spans="2:12" ht="14.4" customHeight="1">
      <c r="B2207" s="2"/>
      <c r="L2207" s="2"/>
    </row>
    <row r="2208" spans="2:12" ht="14.4" customHeight="1">
      <c r="B2208" s="2"/>
      <c r="L2208" s="2"/>
    </row>
    <row r="2209" spans="2:12" ht="14.4" customHeight="1">
      <c r="B2209" s="2"/>
      <c r="L2209" s="2"/>
    </row>
    <row r="2210" spans="2:12" ht="14.4" customHeight="1">
      <c r="B2210" s="2"/>
      <c r="L2210" s="2"/>
    </row>
    <row r="2211" spans="2:12" ht="14.4" customHeight="1">
      <c r="B2211" s="2"/>
      <c r="L2211" s="2"/>
    </row>
    <row r="2212" spans="2:12" ht="14.4" customHeight="1">
      <c r="B2212" s="2"/>
      <c r="L2212" s="2"/>
    </row>
    <row r="2213" spans="2:12" ht="14.4" customHeight="1">
      <c r="B2213" s="2"/>
      <c r="L2213" s="2"/>
    </row>
    <row r="2214" spans="2:12" ht="14.4" customHeight="1">
      <c r="B2214" s="2"/>
      <c r="L2214" s="2"/>
    </row>
    <row r="2215" spans="2:12" ht="14.4" customHeight="1">
      <c r="B2215" s="2"/>
      <c r="L2215" s="2"/>
    </row>
    <row r="2216" spans="2:12" ht="14.4" customHeight="1">
      <c r="B2216" s="2"/>
      <c r="L2216" s="2"/>
    </row>
    <row r="2217" spans="2:12" ht="14.4" customHeight="1">
      <c r="B2217" s="2"/>
      <c r="L2217" s="2"/>
    </row>
    <row r="2218" spans="2:12" ht="14.4" customHeight="1">
      <c r="B2218" s="2"/>
      <c r="L2218" s="2"/>
    </row>
    <row r="2219" spans="2:12" ht="14.4" customHeight="1">
      <c r="B2219" s="2"/>
      <c r="L2219" s="2"/>
    </row>
    <row r="2220" spans="2:12" ht="14.4" customHeight="1">
      <c r="B2220" s="2"/>
      <c r="L2220" s="2"/>
    </row>
    <row r="2221" spans="2:12" ht="14.4" customHeight="1">
      <c r="B2221" s="2"/>
      <c r="L2221" s="2"/>
    </row>
    <row r="2222" spans="2:12" ht="14.4" customHeight="1">
      <c r="B2222" s="2"/>
      <c r="L2222" s="2"/>
    </row>
    <row r="2223" spans="2:12" ht="14.4" customHeight="1">
      <c r="B2223" s="2"/>
      <c r="L2223" s="2"/>
    </row>
    <row r="2224" spans="2:12" ht="14.4" customHeight="1">
      <c r="B2224" s="2"/>
      <c r="L2224" s="2"/>
    </row>
    <row r="2225" spans="2:12" ht="14.4" customHeight="1">
      <c r="B2225" s="2"/>
      <c r="L2225" s="2"/>
    </row>
    <row r="2226" spans="2:12" ht="14.4" customHeight="1">
      <c r="B2226" s="2"/>
      <c r="L2226" s="2"/>
    </row>
    <row r="2227" spans="2:12" ht="14.4" customHeight="1">
      <c r="B2227" s="2"/>
      <c r="L2227" s="2"/>
    </row>
    <row r="2228" spans="2:12" ht="14.4" customHeight="1">
      <c r="B2228" s="2"/>
      <c r="L2228" s="2"/>
    </row>
    <row r="2229" spans="2:12" ht="14.4" customHeight="1">
      <c r="B2229" s="2"/>
      <c r="L2229" s="2"/>
    </row>
    <row r="2230" spans="2:12" ht="14.4" customHeight="1">
      <c r="B2230" s="2"/>
      <c r="L2230" s="2"/>
    </row>
    <row r="2231" spans="2:12" ht="14.4" customHeight="1">
      <c r="B2231" s="2"/>
      <c r="L2231" s="2"/>
    </row>
    <row r="2232" spans="2:12" ht="14.4" customHeight="1">
      <c r="B2232" s="2"/>
      <c r="L2232" s="2"/>
    </row>
    <row r="2233" spans="2:12" ht="14.4" customHeight="1">
      <c r="B2233" s="2"/>
      <c r="L2233" s="2"/>
    </row>
    <row r="2234" spans="2:12" ht="14.4" customHeight="1">
      <c r="B2234" s="2"/>
      <c r="L2234" s="2"/>
    </row>
    <row r="2235" spans="2:12" ht="14.4" customHeight="1">
      <c r="B2235" s="2"/>
      <c r="L2235" s="2"/>
    </row>
    <row r="2236" spans="2:12" ht="14.4" customHeight="1">
      <c r="B2236" s="2"/>
      <c r="L2236" s="2"/>
    </row>
    <row r="2237" spans="2:12" ht="14.4" customHeight="1">
      <c r="B2237" s="2"/>
      <c r="L2237" s="2"/>
    </row>
    <row r="2238" spans="2:12" ht="14.4" customHeight="1">
      <c r="B2238" s="2"/>
      <c r="L2238" s="2"/>
    </row>
    <row r="2239" spans="2:12" ht="14.4" customHeight="1">
      <c r="B2239" s="2"/>
      <c r="L2239" s="2"/>
    </row>
    <row r="2240" spans="2:12" ht="14.4" customHeight="1">
      <c r="B2240" s="2"/>
      <c r="L2240" s="2"/>
    </row>
    <row r="2241" spans="2:12" ht="14.4" customHeight="1">
      <c r="B2241" s="2"/>
      <c r="L2241" s="2"/>
    </row>
    <row r="2242" spans="2:12" ht="14.4" customHeight="1">
      <c r="B2242" s="2"/>
      <c r="L2242" s="2"/>
    </row>
    <row r="2243" spans="2:12" ht="14.4" customHeight="1">
      <c r="B2243" s="2"/>
      <c r="L2243" s="2"/>
    </row>
    <row r="2244" spans="2:12" ht="14.4" customHeight="1">
      <c r="B2244" s="2"/>
      <c r="L2244" s="2"/>
    </row>
    <row r="2245" spans="2:12" ht="14.4" customHeight="1">
      <c r="B2245" s="2"/>
      <c r="L2245" s="2"/>
    </row>
    <row r="2246" spans="2:12" ht="14.4" customHeight="1">
      <c r="B2246" s="2"/>
      <c r="L2246" s="2"/>
    </row>
    <row r="2247" spans="2:12" ht="14.4" customHeight="1">
      <c r="B2247" s="2"/>
      <c r="L2247" s="2"/>
    </row>
    <row r="2248" spans="2:12" ht="14.4" customHeight="1">
      <c r="B2248" s="2"/>
      <c r="L2248" s="2"/>
    </row>
    <row r="2249" spans="2:12" ht="14.4" customHeight="1">
      <c r="B2249" s="2"/>
      <c r="L2249" s="2"/>
    </row>
    <row r="2250" spans="2:12" ht="14.4" customHeight="1">
      <c r="B2250" s="2"/>
      <c r="L2250" s="2"/>
    </row>
    <row r="2251" spans="2:12" ht="14.4" customHeight="1">
      <c r="B2251" s="2"/>
      <c r="L2251" s="2"/>
    </row>
    <row r="2252" spans="2:12" ht="14.4" customHeight="1">
      <c r="B2252" s="2"/>
      <c r="L2252" s="2"/>
    </row>
    <row r="2253" spans="2:12" ht="14.4" customHeight="1">
      <c r="B2253" s="2"/>
      <c r="L2253" s="2"/>
    </row>
    <row r="2254" spans="2:12" ht="14.4" customHeight="1">
      <c r="B2254" s="2"/>
      <c r="L2254" s="2"/>
    </row>
    <row r="2255" spans="2:12" ht="14.4" customHeight="1">
      <c r="B2255" s="2"/>
      <c r="L2255" s="2"/>
    </row>
    <row r="2256" spans="2:12" ht="14.4" customHeight="1">
      <c r="B2256" s="2"/>
      <c r="L2256" s="2"/>
    </row>
    <row r="2257" spans="2:12" ht="14.4" customHeight="1">
      <c r="B2257" s="2"/>
      <c r="L2257" s="2"/>
    </row>
    <row r="2258" spans="2:12" ht="14.4" customHeight="1">
      <c r="B2258" s="2"/>
      <c r="L2258" s="2"/>
    </row>
    <row r="2259" spans="2:12" ht="14.4" customHeight="1">
      <c r="B2259" s="2"/>
      <c r="L2259" s="2"/>
    </row>
    <row r="2260" spans="2:12" ht="14.4" customHeight="1">
      <c r="B2260" s="2"/>
      <c r="L2260" s="2"/>
    </row>
    <row r="2261" spans="2:12" ht="14.4" customHeight="1">
      <c r="B2261" s="2"/>
      <c r="L2261" s="2"/>
    </row>
    <row r="2262" spans="2:12" ht="14.4" customHeight="1">
      <c r="B2262" s="2"/>
      <c r="L2262" s="2"/>
    </row>
    <row r="2263" spans="2:12" ht="14.4" customHeight="1">
      <c r="B2263" s="2"/>
      <c r="L2263" s="2"/>
    </row>
    <row r="2264" spans="2:12" ht="14.4" customHeight="1">
      <c r="B2264" s="2"/>
      <c r="L2264" s="2"/>
    </row>
    <row r="2265" spans="2:12" ht="14.4" customHeight="1">
      <c r="B2265" s="2"/>
      <c r="L2265" s="2"/>
    </row>
    <row r="2266" spans="2:12" ht="14.4" customHeight="1">
      <c r="B2266" s="2"/>
      <c r="L2266" s="2"/>
    </row>
    <row r="2267" spans="2:12" ht="14.4" customHeight="1">
      <c r="B2267" s="2"/>
      <c r="L2267" s="2"/>
    </row>
    <row r="2268" spans="2:12" ht="14.4" customHeight="1">
      <c r="B2268" s="2"/>
      <c r="L2268" s="2"/>
    </row>
    <row r="2269" spans="2:12" ht="14.4" customHeight="1">
      <c r="B2269" s="2"/>
      <c r="L2269" s="2"/>
    </row>
    <row r="2270" spans="2:12" ht="14.4" customHeight="1">
      <c r="B2270" s="2"/>
      <c r="L2270" s="2"/>
    </row>
    <row r="2271" spans="2:12" ht="14.4" customHeight="1">
      <c r="B2271" s="2"/>
      <c r="L2271" s="2"/>
    </row>
    <row r="2272" spans="2:12" ht="14.4" customHeight="1">
      <c r="B2272" s="2"/>
      <c r="L2272" s="2"/>
    </row>
    <row r="2273" spans="2:12" ht="14.4" customHeight="1">
      <c r="B2273" s="2"/>
      <c r="L2273" s="2"/>
    </row>
    <row r="2274" spans="2:12" ht="14.4" customHeight="1">
      <c r="B2274" s="2"/>
      <c r="L2274" s="2"/>
    </row>
    <row r="2275" spans="2:12" ht="14.4" customHeight="1">
      <c r="B2275" s="2"/>
      <c r="L2275" s="2"/>
    </row>
    <row r="2276" spans="2:12" ht="14.4" customHeight="1">
      <c r="B2276" s="2"/>
      <c r="L2276" s="2"/>
    </row>
    <row r="2277" spans="2:12" ht="14.4" customHeight="1">
      <c r="B2277" s="2"/>
      <c r="L2277" s="2"/>
    </row>
    <row r="2278" spans="2:12" ht="14.4" customHeight="1">
      <c r="B2278" s="2"/>
      <c r="L2278" s="2"/>
    </row>
    <row r="2279" spans="2:12" ht="14.4" customHeight="1">
      <c r="B2279" s="2"/>
      <c r="L2279" s="2"/>
    </row>
    <row r="2280" spans="2:12" ht="14.4" customHeight="1">
      <c r="B2280" s="2"/>
      <c r="L2280" s="2"/>
    </row>
    <row r="2281" spans="2:12" ht="14.4" customHeight="1">
      <c r="B2281" s="2"/>
      <c r="L2281" s="2"/>
    </row>
    <row r="2282" spans="2:12" ht="14.4" customHeight="1">
      <c r="B2282" s="2"/>
      <c r="L2282" s="2"/>
    </row>
    <row r="2283" spans="2:12" ht="14.4" customHeight="1">
      <c r="B2283" s="2"/>
      <c r="L2283" s="2"/>
    </row>
    <row r="2284" spans="2:12" ht="14.4" customHeight="1">
      <c r="B2284" s="2"/>
      <c r="L2284" s="2"/>
    </row>
    <row r="2285" spans="2:12" ht="14.4" customHeight="1">
      <c r="B2285" s="2"/>
      <c r="L2285" s="2"/>
    </row>
    <row r="2286" spans="2:12" ht="14.4" customHeight="1">
      <c r="B2286" s="2"/>
      <c r="L2286" s="2"/>
    </row>
    <row r="2287" spans="2:12" ht="14.4" customHeight="1">
      <c r="B2287" s="2"/>
      <c r="L2287" s="2"/>
    </row>
    <row r="2288" spans="2:12" ht="14.4" customHeight="1">
      <c r="B2288" s="2"/>
      <c r="L2288" s="2"/>
    </row>
    <row r="2289" spans="2:12" ht="14.4" customHeight="1">
      <c r="B2289" s="2"/>
      <c r="L2289" s="2"/>
    </row>
    <row r="2290" spans="2:12" ht="14.4" customHeight="1">
      <c r="B2290" s="2"/>
      <c r="L2290" s="2"/>
    </row>
    <row r="2291" spans="2:12" ht="14.4" customHeight="1">
      <c r="B2291" s="2"/>
      <c r="L2291" s="2"/>
    </row>
    <row r="2292" spans="2:12" ht="14.4" customHeight="1">
      <c r="B2292" s="2"/>
      <c r="L2292" s="2"/>
    </row>
    <row r="2293" spans="2:12" ht="14.4" customHeight="1">
      <c r="B2293" s="2"/>
      <c r="L2293" s="2"/>
    </row>
    <row r="2294" spans="2:12" ht="14.4" customHeight="1">
      <c r="B2294" s="2"/>
      <c r="L2294" s="2"/>
    </row>
    <row r="2295" spans="2:12" ht="14.4" customHeight="1">
      <c r="B2295" s="2"/>
      <c r="L2295" s="2"/>
    </row>
    <row r="2296" spans="2:12" ht="14.4" customHeight="1">
      <c r="B2296" s="2"/>
      <c r="L2296" s="2"/>
    </row>
    <row r="2297" spans="2:12" ht="14.4" customHeight="1">
      <c r="B2297" s="2"/>
      <c r="L2297" s="2"/>
    </row>
    <row r="2298" spans="2:12" ht="14.4" customHeight="1">
      <c r="B2298" s="2"/>
      <c r="L2298" s="2"/>
    </row>
    <row r="2299" spans="2:12" ht="14.4" customHeight="1">
      <c r="B2299" s="2"/>
      <c r="L2299" s="2"/>
    </row>
    <row r="2300" spans="2:12" ht="14.4" customHeight="1">
      <c r="B2300" s="2"/>
      <c r="L2300" s="2"/>
    </row>
    <row r="2301" spans="2:12" ht="14.4" customHeight="1">
      <c r="B2301" s="2"/>
      <c r="L2301" s="2"/>
    </row>
    <row r="2302" spans="2:12" ht="14.4" customHeight="1">
      <c r="B2302" s="2"/>
      <c r="L2302" s="2"/>
    </row>
    <row r="2303" spans="2:12" ht="14.4" customHeight="1">
      <c r="B2303" s="2"/>
      <c r="L2303" s="2"/>
    </row>
    <row r="2304" spans="2:12" ht="14.4" customHeight="1">
      <c r="B2304" s="2"/>
      <c r="L2304" s="2"/>
    </row>
    <row r="2305" spans="2:12" ht="14.4" customHeight="1">
      <c r="B2305" s="2"/>
      <c r="L2305" s="2"/>
    </row>
    <row r="2306" spans="2:12" ht="14.4" customHeight="1">
      <c r="B2306" s="2"/>
      <c r="L2306" s="2"/>
    </row>
    <row r="2307" spans="2:12" ht="14.4" customHeight="1">
      <c r="B2307" s="2"/>
      <c r="L2307" s="2"/>
    </row>
    <row r="2308" spans="2:12" ht="14.4" customHeight="1">
      <c r="B2308" s="2"/>
      <c r="L2308" s="2"/>
    </row>
    <row r="2309" spans="2:12" ht="14.4" customHeight="1">
      <c r="B2309" s="2"/>
      <c r="L2309" s="2"/>
    </row>
    <row r="2310" spans="2:12" ht="14.4" customHeight="1">
      <c r="B2310" s="2"/>
      <c r="L2310" s="2"/>
    </row>
    <row r="2311" spans="2:12" ht="14.4" customHeight="1">
      <c r="B2311" s="2"/>
      <c r="L2311" s="2"/>
    </row>
    <row r="2312" spans="2:12" ht="14.4" customHeight="1">
      <c r="B2312" s="2"/>
      <c r="L2312" s="2"/>
    </row>
    <row r="2313" spans="2:12" ht="14.4" customHeight="1">
      <c r="B2313" s="2"/>
      <c r="L2313" s="2"/>
    </row>
    <row r="2314" spans="2:12" ht="14.4" customHeight="1">
      <c r="B2314" s="2"/>
      <c r="L2314" s="2"/>
    </row>
    <row r="2315" spans="2:12" ht="14.4" customHeight="1">
      <c r="B2315" s="2"/>
      <c r="L2315" s="2"/>
    </row>
    <row r="2316" spans="2:12" ht="14.4" customHeight="1">
      <c r="B2316" s="2"/>
      <c r="L2316" s="2"/>
    </row>
    <row r="2317" spans="2:12" ht="14.4" customHeight="1">
      <c r="B2317" s="2"/>
      <c r="L2317" s="2"/>
    </row>
    <row r="2318" spans="2:12" ht="14.4" customHeight="1">
      <c r="B2318" s="2"/>
      <c r="L2318" s="2"/>
    </row>
    <row r="2319" spans="2:12" ht="14.4" customHeight="1">
      <c r="B2319" s="2"/>
      <c r="L2319" s="2"/>
    </row>
    <row r="2320" spans="2:12" ht="14.4" customHeight="1">
      <c r="B2320" s="2"/>
      <c r="L2320" s="2"/>
    </row>
    <row r="2321" spans="2:12" ht="14.4" customHeight="1">
      <c r="B2321" s="2"/>
      <c r="L2321" s="2"/>
    </row>
    <row r="2322" spans="2:12" ht="14.4" customHeight="1">
      <c r="B2322" s="2"/>
      <c r="L2322" s="2"/>
    </row>
    <row r="2323" spans="2:12" ht="14.4" customHeight="1">
      <c r="B2323" s="2"/>
      <c r="L2323" s="2"/>
    </row>
    <row r="2324" spans="2:12" ht="14.4" customHeight="1">
      <c r="B2324" s="2"/>
      <c r="L2324" s="2"/>
    </row>
    <row r="2325" spans="2:12" ht="14.4" customHeight="1">
      <c r="B2325" s="2"/>
      <c r="L2325" s="2"/>
    </row>
    <row r="2326" spans="2:12" ht="14.4" customHeight="1">
      <c r="B2326" s="2"/>
      <c r="L2326" s="2"/>
    </row>
    <row r="2327" spans="2:12" ht="14.4" customHeight="1">
      <c r="B2327" s="2"/>
      <c r="L2327" s="2"/>
    </row>
    <row r="2328" spans="2:12" ht="14.4" customHeight="1">
      <c r="B2328" s="2"/>
      <c r="L2328" s="2"/>
    </row>
    <row r="2329" spans="2:12" ht="14.4" customHeight="1">
      <c r="B2329" s="2"/>
      <c r="L2329" s="2"/>
    </row>
    <row r="2330" spans="2:12" ht="14.4" customHeight="1">
      <c r="B2330" s="2"/>
      <c r="L2330" s="2"/>
    </row>
    <row r="2331" spans="2:12" ht="14.4" customHeight="1">
      <c r="B2331" s="2"/>
      <c r="L2331" s="2"/>
    </row>
    <row r="2332" spans="2:12" ht="14.4" customHeight="1">
      <c r="B2332" s="2"/>
      <c r="L2332" s="2"/>
    </row>
    <row r="2333" spans="2:12" ht="14.4" customHeight="1">
      <c r="B2333" s="2"/>
      <c r="L2333" s="2"/>
    </row>
    <row r="2334" spans="2:12" ht="14.4" customHeight="1">
      <c r="B2334" s="2"/>
      <c r="L2334" s="2"/>
    </row>
    <row r="2335" spans="2:12" ht="14.4" customHeight="1">
      <c r="B2335" s="2"/>
      <c r="L2335" s="2"/>
    </row>
    <row r="2336" spans="2:12" ht="14.4" customHeight="1">
      <c r="B2336" s="2"/>
      <c r="L2336" s="2"/>
    </row>
    <row r="2337" spans="2:12" ht="14.4" customHeight="1">
      <c r="B2337" s="2"/>
      <c r="L2337" s="2"/>
    </row>
    <row r="2338" spans="2:12" ht="14.4" customHeight="1">
      <c r="B2338" s="2"/>
      <c r="L2338" s="2"/>
    </row>
    <row r="2339" spans="2:12" ht="14.4" customHeight="1">
      <c r="B2339" s="2"/>
      <c r="L2339" s="2"/>
    </row>
    <row r="2340" spans="2:12" ht="14.4" customHeight="1">
      <c r="B2340" s="2"/>
      <c r="L2340" s="2"/>
    </row>
    <row r="2341" spans="2:12" ht="14.4" customHeight="1">
      <c r="B2341" s="2"/>
      <c r="L2341" s="2"/>
    </row>
    <row r="2342" spans="2:12" ht="14.4" customHeight="1">
      <c r="B2342" s="2"/>
      <c r="L2342" s="2"/>
    </row>
    <row r="2343" spans="2:12" ht="14.4" customHeight="1">
      <c r="B2343" s="2"/>
      <c r="L2343" s="2"/>
    </row>
    <row r="2344" spans="2:12" ht="14.4" customHeight="1">
      <c r="B2344" s="2"/>
      <c r="L2344" s="2"/>
    </row>
    <row r="2345" spans="2:12" ht="14.4" customHeight="1">
      <c r="B2345" s="2"/>
      <c r="L2345" s="2"/>
    </row>
    <row r="2346" spans="2:12" ht="14.4" customHeight="1">
      <c r="B2346" s="2"/>
      <c r="L2346" s="2"/>
    </row>
    <row r="2347" spans="2:12" ht="14.4" customHeight="1">
      <c r="B2347" s="2"/>
      <c r="L2347" s="2"/>
    </row>
    <row r="2348" spans="2:12" ht="14.4" customHeight="1">
      <c r="B2348" s="2"/>
      <c r="L2348" s="2"/>
    </row>
    <row r="2349" spans="2:12" ht="14.4" customHeight="1">
      <c r="B2349" s="2"/>
      <c r="L2349" s="2"/>
    </row>
    <row r="2350" spans="2:12" ht="14.4" customHeight="1">
      <c r="B2350" s="2"/>
      <c r="L2350" s="2"/>
    </row>
    <row r="2351" spans="2:12" ht="14.4" customHeight="1">
      <c r="B2351" s="2"/>
      <c r="L2351" s="2"/>
    </row>
    <row r="2352" spans="2:12" ht="14.4" customHeight="1">
      <c r="B2352" s="2"/>
      <c r="L2352" s="2"/>
    </row>
    <row r="2353" spans="2:12" ht="14.4" customHeight="1">
      <c r="B2353" s="2"/>
      <c r="L2353" s="2"/>
    </row>
    <row r="2354" spans="2:12" ht="14.4" customHeight="1">
      <c r="B2354" s="2"/>
      <c r="L2354" s="2"/>
    </row>
    <row r="2355" spans="2:12" ht="14.4" customHeight="1">
      <c r="B2355" s="2"/>
      <c r="L2355" s="2"/>
    </row>
    <row r="2356" spans="2:12" ht="14.4" customHeight="1">
      <c r="B2356" s="2"/>
      <c r="L2356" s="2"/>
    </row>
    <row r="2357" spans="2:12" ht="14.4" customHeight="1">
      <c r="B2357" s="2"/>
      <c r="L2357" s="2"/>
    </row>
    <row r="2358" spans="2:12" ht="14.4" customHeight="1">
      <c r="B2358" s="2"/>
      <c r="L2358" s="2"/>
    </row>
    <row r="2359" spans="2:12" ht="14.4" customHeight="1">
      <c r="B2359" s="2"/>
      <c r="L2359" s="2"/>
    </row>
    <row r="2360" spans="2:12" ht="14.4" customHeight="1">
      <c r="B2360" s="2"/>
      <c r="L2360" s="2"/>
    </row>
    <row r="2361" spans="2:12" ht="14.4" customHeight="1">
      <c r="B2361" s="2"/>
      <c r="L2361" s="2"/>
    </row>
    <row r="2362" spans="2:12" ht="14.4" customHeight="1">
      <c r="B2362" s="2"/>
      <c r="L2362" s="2"/>
    </row>
    <row r="2363" spans="2:12" ht="14.4" customHeight="1">
      <c r="B2363" s="2"/>
      <c r="L2363" s="2"/>
    </row>
    <row r="2364" spans="2:12" ht="14.4" customHeight="1">
      <c r="B2364" s="2"/>
      <c r="L2364" s="2"/>
    </row>
    <row r="2365" spans="2:12" ht="14.4" customHeight="1">
      <c r="B2365" s="2"/>
      <c r="L2365" s="2"/>
    </row>
    <row r="2366" spans="2:12" ht="14.4" customHeight="1">
      <c r="B2366" s="2"/>
      <c r="L2366" s="2"/>
    </row>
    <row r="2367" spans="2:12" ht="14.4" customHeight="1">
      <c r="B2367" s="2"/>
      <c r="L2367" s="2"/>
    </row>
    <row r="2368" spans="2:12" ht="14.4" customHeight="1">
      <c r="B2368" s="2"/>
      <c r="L2368" s="2"/>
    </row>
    <row r="2369" spans="2:12" ht="14.4" customHeight="1">
      <c r="B2369" s="2"/>
      <c r="L2369" s="2"/>
    </row>
    <row r="2370" spans="2:12" ht="14.4" customHeight="1">
      <c r="B2370" s="2"/>
      <c r="L2370" s="2"/>
    </row>
    <row r="2371" spans="2:12" ht="14.4" customHeight="1">
      <c r="B2371" s="2"/>
      <c r="L2371" s="2"/>
    </row>
    <row r="2372" spans="2:12" ht="14.4" customHeight="1">
      <c r="B2372" s="2"/>
      <c r="L2372" s="2"/>
    </row>
    <row r="2373" spans="2:12" ht="14.4" customHeight="1">
      <c r="B2373" s="2"/>
      <c r="L2373" s="2"/>
    </row>
    <row r="2374" spans="2:12" ht="14.4" customHeight="1">
      <c r="B2374" s="2"/>
      <c r="L2374" s="2"/>
    </row>
    <row r="2375" spans="2:12" ht="14.4" customHeight="1">
      <c r="B2375" s="2"/>
      <c r="L2375" s="2"/>
    </row>
    <row r="2376" spans="2:12" ht="14.4" customHeight="1">
      <c r="B2376" s="2"/>
      <c r="L2376" s="2"/>
    </row>
    <row r="2377" spans="2:12" ht="14.4" customHeight="1">
      <c r="B2377" s="2"/>
      <c r="L2377" s="2"/>
    </row>
    <row r="2378" spans="2:12" ht="14.4" customHeight="1">
      <c r="B2378" s="2"/>
      <c r="L2378" s="2"/>
    </row>
    <row r="2379" spans="2:12" ht="14.4" customHeight="1">
      <c r="B2379" s="2"/>
      <c r="L2379" s="2"/>
    </row>
    <row r="2380" spans="2:12" ht="14.4" customHeight="1">
      <c r="B2380" s="2"/>
      <c r="L2380" s="2"/>
    </row>
    <row r="2381" spans="2:12" ht="14.4" customHeight="1">
      <c r="B2381" s="2"/>
      <c r="L2381" s="2"/>
    </row>
    <row r="2382" spans="2:12" ht="14.4" customHeight="1">
      <c r="B2382" s="2"/>
      <c r="L2382" s="2"/>
    </row>
    <row r="2383" spans="2:12" ht="14.4" customHeight="1">
      <c r="B2383" s="2"/>
      <c r="L2383" s="2"/>
    </row>
    <row r="2384" spans="2:12" ht="14.4" customHeight="1">
      <c r="B2384" s="2"/>
      <c r="L2384" s="2"/>
    </row>
    <row r="2385" spans="2:12" ht="14.4" customHeight="1">
      <c r="B2385" s="2"/>
      <c r="L2385" s="2"/>
    </row>
    <row r="2386" spans="2:12" ht="14.4" customHeight="1">
      <c r="B2386" s="2"/>
      <c r="L2386" s="2"/>
    </row>
    <row r="2387" spans="2:12" ht="14.4" customHeight="1">
      <c r="B2387" s="2"/>
      <c r="L2387" s="2"/>
    </row>
    <row r="2388" spans="2:12" ht="14.4" customHeight="1">
      <c r="B2388" s="2"/>
      <c r="L2388" s="2"/>
    </row>
    <row r="2389" spans="2:12" ht="14.4" customHeight="1">
      <c r="B2389" s="2"/>
      <c r="L2389" s="2"/>
    </row>
    <row r="2390" spans="2:12" ht="14.4" customHeight="1">
      <c r="B2390" s="2"/>
      <c r="L2390" s="2"/>
    </row>
    <row r="2391" spans="2:12" ht="14.4" customHeight="1">
      <c r="B2391" s="2"/>
      <c r="L2391" s="2"/>
    </row>
    <row r="2392" spans="2:12" ht="14.4" customHeight="1">
      <c r="B2392" s="2"/>
      <c r="L2392" s="2"/>
    </row>
    <row r="2393" spans="2:12" ht="14.4" customHeight="1">
      <c r="B2393" s="2"/>
      <c r="L2393" s="2"/>
    </row>
    <row r="2394" spans="2:12" ht="14.4" customHeight="1">
      <c r="B2394" s="2"/>
      <c r="L2394" s="2"/>
    </row>
    <row r="2395" spans="2:12" ht="14.4" customHeight="1">
      <c r="B2395" s="2"/>
      <c r="L2395" s="2"/>
    </row>
    <row r="2396" spans="2:12" ht="14.4" customHeight="1">
      <c r="B2396" s="2"/>
      <c r="L2396" s="2"/>
    </row>
    <row r="2397" spans="2:12" ht="14.4" customHeight="1">
      <c r="B2397" s="2"/>
      <c r="L2397" s="2"/>
    </row>
    <row r="2398" spans="2:12" ht="14.4" customHeight="1">
      <c r="B2398" s="2"/>
      <c r="L2398" s="2"/>
    </row>
    <row r="2399" spans="2:12" ht="14.4" customHeight="1">
      <c r="B2399" s="2"/>
      <c r="L2399" s="2"/>
    </row>
    <row r="2400" spans="2:12" ht="14.4" customHeight="1">
      <c r="B2400" s="2"/>
      <c r="L2400" s="2"/>
    </row>
    <row r="2401" spans="2:12" ht="14.4" customHeight="1">
      <c r="B2401" s="2"/>
      <c r="L2401" s="2"/>
    </row>
    <row r="2402" spans="2:12" ht="14.4" customHeight="1">
      <c r="B2402" s="2"/>
      <c r="L2402" s="2"/>
    </row>
    <row r="2403" spans="2:12" ht="14.4" customHeight="1">
      <c r="B2403" s="2"/>
      <c r="L2403" s="2"/>
    </row>
    <row r="2404" spans="2:12" ht="14.4" customHeight="1">
      <c r="B2404" s="2"/>
      <c r="L2404" s="2"/>
    </row>
    <row r="2405" spans="2:12" ht="14.4" customHeight="1">
      <c r="B2405" s="2"/>
      <c r="L2405" s="2"/>
    </row>
    <row r="2406" spans="2:12" ht="14.4" customHeight="1">
      <c r="B2406" s="2"/>
      <c r="L2406" s="2"/>
    </row>
    <row r="2407" spans="2:12" ht="14.4" customHeight="1">
      <c r="B2407" s="2"/>
      <c r="L2407" s="2"/>
    </row>
    <row r="2408" spans="2:12" ht="14.4" customHeight="1">
      <c r="B2408" s="2"/>
      <c r="L2408" s="2"/>
    </row>
    <row r="2409" spans="2:12" ht="14.4" customHeight="1">
      <c r="B2409" s="2"/>
      <c r="L2409" s="2"/>
    </row>
    <row r="2410" spans="2:12" ht="14.4" customHeight="1">
      <c r="B2410" s="2"/>
      <c r="L2410" s="2"/>
    </row>
    <row r="2411" spans="2:12" ht="14.4" customHeight="1">
      <c r="B2411" s="2"/>
      <c r="L2411" s="2"/>
    </row>
    <row r="2412" spans="2:12" ht="14.4" customHeight="1">
      <c r="B2412" s="2"/>
      <c r="L2412" s="2"/>
    </row>
    <row r="2413" spans="2:12" ht="14.4" customHeight="1">
      <c r="B2413" s="2"/>
      <c r="L2413" s="2"/>
    </row>
    <row r="2414" spans="2:12" ht="14.4" customHeight="1">
      <c r="B2414" s="2"/>
      <c r="L2414" s="2"/>
    </row>
    <row r="2415" spans="2:12" ht="14.4" customHeight="1">
      <c r="B2415" s="2"/>
      <c r="L2415" s="2"/>
    </row>
    <row r="2416" spans="2:12" ht="14.4" customHeight="1">
      <c r="B2416" s="2"/>
      <c r="L2416" s="2"/>
    </row>
    <row r="2417" spans="2:12" ht="14.4" customHeight="1">
      <c r="B2417" s="2"/>
      <c r="L2417" s="2"/>
    </row>
    <row r="2418" spans="2:12" ht="14.4" customHeight="1">
      <c r="B2418" s="2"/>
      <c r="L2418" s="2"/>
    </row>
    <row r="2419" spans="2:12" ht="14.4" customHeight="1">
      <c r="B2419" s="2"/>
      <c r="L2419" s="2"/>
    </row>
    <row r="2420" spans="2:12" ht="14.4" customHeight="1">
      <c r="B2420" s="2"/>
      <c r="L2420" s="2"/>
    </row>
    <row r="2421" spans="2:12" ht="14.4" customHeight="1">
      <c r="B2421" s="2"/>
      <c r="L2421" s="2"/>
    </row>
    <row r="2422" spans="2:12" ht="14.4" customHeight="1">
      <c r="B2422" s="2"/>
      <c r="L2422" s="2"/>
    </row>
    <row r="2423" spans="2:12" ht="14.4" customHeight="1">
      <c r="B2423" s="2"/>
      <c r="L2423" s="2"/>
    </row>
    <row r="2424" spans="2:12" ht="14.4" customHeight="1">
      <c r="B2424" s="2"/>
      <c r="L2424" s="2"/>
    </row>
    <row r="2425" spans="2:12" ht="14.4" customHeight="1">
      <c r="B2425" s="2"/>
      <c r="L2425" s="2"/>
    </row>
    <row r="2426" spans="2:12" ht="14.4" customHeight="1">
      <c r="B2426" s="2"/>
      <c r="L2426" s="2"/>
    </row>
    <row r="2427" spans="2:12" ht="14.4" customHeight="1">
      <c r="B2427" s="2"/>
      <c r="L2427" s="2"/>
    </row>
    <row r="2428" spans="2:12" ht="14.4" customHeight="1">
      <c r="B2428" s="2"/>
      <c r="L2428" s="2"/>
    </row>
    <row r="2429" spans="2:12" ht="14.4" customHeight="1">
      <c r="B2429" s="2"/>
      <c r="L2429" s="2"/>
    </row>
    <row r="2430" spans="2:12" ht="14.4" customHeight="1">
      <c r="B2430" s="2"/>
      <c r="L2430" s="2"/>
    </row>
    <row r="2431" spans="2:12" ht="14.4" customHeight="1">
      <c r="B2431" s="2"/>
      <c r="L2431" s="2"/>
    </row>
    <row r="2432" spans="2:12" ht="14.4" customHeight="1">
      <c r="B2432" s="2"/>
      <c r="L2432" s="2"/>
    </row>
    <row r="2433" spans="2:12" ht="14.4" customHeight="1">
      <c r="B2433" s="2"/>
      <c r="L2433" s="2"/>
    </row>
    <row r="2434" spans="2:12" ht="14.4" customHeight="1">
      <c r="B2434" s="2"/>
      <c r="L2434" s="2"/>
    </row>
    <row r="2435" spans="2:12" ht="14.4" customHeight="1">
      <c r="B2435" s="2"/>
      <c r="L2435" s="2"/>
    </row>
    <row r="2436" spans="2:12" ht="14.4" customHeight="1">
      <c r="B2436" s="2"/>
      <c r="L2436" s="2"/>
    </row>
    <row r="2437" spans="2:12" ht="14.4" customHeight="1">
      <c r="B2437" s="2"/>
      <c r="L2437" s="2"/>
    </row>
    <row r="2438" spans="2:12" ht="14.4" customHeight="1">
      <c r="B2438" s="2"/>
      <c r="L2438" s="2"/>
    </row>
    <row r="2439" spans="2:12" ht="14.4" customHeight="1">
      <c r="B2439" s="2"/>
      <c r="L2439" s="2"/>
    </row>
    <row r="2440" spans="2:12" ht="14.4" customHeight="1">
      <c r="B2440" s="2"/>
      <c r="L2440" s="2"/>
    </row>
    <row r="2441" spans="2:12" ht="14.4" customHeight="1">
      <c r="B2441" s="2"/>
      <c r="L2441" s="2"/>
    </row>
    <row r="2442" spans="2:12" ht="14.4" customHeight="1">
      <c r="B2442" s="2"/>
      <c r="L2442" s="2"/>
    </row>
    <row r="2443" spans="2:12" ht="14.4" customHeight="1">
      <c r="B2443" s="2"/>
      <c r="L2443" s="2"/>
    </row>
    <row r="2444" spans="2:12" ht="14.4" customHeight="1">
      <c r="B2444" s="2"/>
      <c r="L2444" s="2"/>
    </row>
    <row r="2445" spans="2:12" ht="14.4" customHeight="1">
      <c r="B2445" s="2"/>
      <c r="L2445" s="2"/>
    </row>
    <row r="2446" spans="2:12" ht="14.4" customHeight="1">
      <c r="B2446" s="2"/>
      <c r="L2446" s="2"/>
    </row>
    <row r="2447" spans="2:12" ht="14.4" customHeight="1">
      <c r="B2447" s="2"/>
      <c r="L2447" s="2"/>
    </row>
    <row r="2448" spans="2:12" ht="14.4" customHeight="1">
      <c r="B2448" s="2"/>
      <c r="L2448" s="2"/>
    </row>
    <row r="2449" spans="2:12" ht="14.4" customHeight="1">
      <c r="B2449" s="2"/>
      <c r="L2449" s="2"/>
    </row>
    <row r="2450" spans="2:12" ht="14.4" customHeight="1">
      <c r="B2450" s="2"/>
      <c r="L2450" s="2"/>
    </row>
    <row r="2451" spans="2:12" ht="14.4" customHeight="1">
      <c r="B2451" s="2"/>
      <c r="L2451" s="2"/>
    </row>
    <row r="2452" spans="2:12" ht="14.4" customHeight="1">
      <c r="B2452" s="2"/>
      <c r="L2452" s="2"/>
    </row>
    <row r="2453" spans="2:12" ht="14.4" customHeight="1">
      <c r="B2453" s="2"/>
      <c r="L2453" s="2"/>
    </row>
    <row r="2454" spans="2:12" ht="14.4" customHeight="1">
      <c r="B2454" s="2"/>
      <c r="L2454" s="2"/>
    </row>
    <row r="2455" spans="2:12" ht="14.4" customHeight="1">
      <c r="B2455" s="2"/>
      <c r="L2455" s="2"/>
    </row>
    <row r="2456" spans="2:12" ht="14.4" customHeight="1">
      <c r="B2456" s="2"/>
      <c r="L2456" s="2"/>
    </row>
    <row r="2457" spans="2:12" ht="14.4" customHeight="1">
      <c r="B2457" s="2"/>
      <c r="L2457" s="2"/>
    </row>
    <row r="2458" spans="2:12" ht="14.4" customHeight="1">
      <c r="B2458" s="2"/>
      <c r="L2458" s="2"/>
    </row>
    <row r="2459" spans="2:12" ht="14.4" customHeight="1">
      <c r="B2459" s="2"/>
      <c r="L2459" s="2"/>
    </row>
    <row r="2460" spans="2:12" ht="14.4" customHeight="1">
      <c r="B2460" s="2"/>
      <c r="L2460" s="2"/>
    </row>
    <row r="2461" spans="2:12" ht="14.4" customHeight="1">
      <c r="B2461" s="2"/>
      <c r="L2461" s="2"/>
    </row>
    <row r="2462" spans="2:12" ht="14.4" customHeight="1">
      <c r="B2462" s="2"/>
      <c r="L2462" s="2"/>
    </row>
    <row r="2463" spans="2:12" ht="14.4" customHeight="1">
      <c r="B2463" s="2"/>
      <c r="L2463" s="2"/>
    </row>
    <row r="2464" spans="2:12" ht="14.4" customHeight="1">
      <c r="B2464" s="2"/>
      <c r="L2464" s="2"/>
    </row>
    <row r="2465" spans="2:12" ht="14.4" customHeight="1">
      <c r="B2465" s="2"/>
      <c r="L2465" s="2"/>
    </row>
    <row r="2466" spans="2:12" ht="14.4" customHeight="1">
      <c r="B2466" s="2"/>
      <c r="L2466" s="2"/>
    </row>
    <row r="2467" spans="2:12" ht="14.4" customHeight="1">
      <c r="B2467" s="2"/>
      <c r="L2467" s="2"/>
    </row>
    <row r="2468" spans="2:12" ht="14.4" customHeight="1">
      <c r="B2468" s="2"/>
      <c r="L2468" s="2"/>
    </row>
    <row r="2469" spans="2:12" ht="14.4" customHeight="1">
      <c r="B2469" s="2"/>
      <c r="L2469" s="2"/>
    </row>
    <row r="2470" spans="2:12" ht="14.4" customHeight="1">
      <c r="B2470" s="2"/>
      <c r="L2470" s="2"/>
    </row>
    <row r="2471" spans="2:12" ht="14.4" customHeight="1">
      <c r="B2471" s="2"/>
      <c r="L2471" s="2"/>
    </row>
    <row r="2472" spans="2:12" ht="14.4" customHeight="1">
      <c r="B2472" s="2"/>
      <c r="L2472" s="2"/>
    </row>
    <row r="2473" spans="2:12" ht="14.4" customHeight="1">
      <c r="B2473" s="2"/>
      <c r="L2473" s="2"/>
    </row>
    <row r="2474" spans="2:12" ht="14.4" customHeight="1">
      <c r="B2474" s="2"/>
      <c r="L2474" s="2"/>
    </row>
    <row r="2475" spans="2:12" ht="14.4" customHeight="1">
      <c r="B2475" s="2"/>
      <c r="L2475" s="2"/>
    </row>
    <row r="2476" spans="2:12" ht="14.4" customHeight="1">
      <c r="B2476" s="2"/>
      <c r="L2476" s="2"/>
    </row>
    <row r="2477" spans="2:12" ht="14.4" customHeight="1">
      <c r="B2477" s="2"/>
      <c r="L2477" s="2"/>
    </row>
    <row r="2478" spans="2:12" ht="14.4" customHeight="1">
      <c r="B2478" s="2"/>
      <c r="L2478" s="2"/>
    </row>
    <row r="2479" spans="2:12" ht="14.4" customHeight="1">
      <c r="B2479" s="2"/>
      <c r="L2479" s="2"/>
    </row>
    <row r="2480" spans="2:12" ht="14.4" customHeight="1">
      <c r="B2480" s="2"/>
      <c r="L2480" s="2"/>
    </row>
    <row r="2481" spans="2:12" ht="14.4" customHeight="1">
      <c r="B2481" s="2"/>
      <c r="L2481" s="2"/>
    </row>
    <row r="2482" spans="2:12" ht="14.4" customHeight="1">
      <c r="B2482" s="2"/>
      <c r="L2482" s="2"/>
    </row>
    <row r="2483" spans="2:12" ht="14.4" customHeight="1">
      <c r="B2483" s="2"/>
      <c r="L2483" s="2"/>
    </row>
    <row r="2484" spans="2:12" ht="14.4" customHeight="1">
      <c r="B2484" s="2"/>
      <c r="L2484" s="2"/>
    </row>
    <row r="2485" spans="2:12" ht="14.4" customHeight="1">
      <c r="B2485" s="2"/>
      <c r="L2485" s="2"/>
    </row>
    <row r="2486" spans="2:12" ht="14.4" customHeight="1">
      <c r="B2486" s="2"/>
      <c r="L2486" s="2"/>
    </row>
    <row r="2487" spans="2:12" ht="14.4" customHeight="1">
      <c r="B2487" s="2"/>
      <c r="L2487" s="2"/>
    </row>
    <row r="2488" spans="2:12" ht="14.4" customHeight="1">
      <c r="B2488" s="2"/>
      <c r="L2488" s="2"/>
    </row>
    <row r="2489" spans="2:12" ht="14.4" customHeight="1">
      <c r="B2489" s="2"/>
      <c r="L2489" s="2"/>
    </row>
    <row r="2490" spans="2:12" ht="14.4" customHeight="1">
      <c r="B2490" s="2"/>
      <c r="L2490" s="2"/>
    </row>
    <row r="2491" spans="2:12" ht="14.4" customHeight="1">
      <c r="B2491" s="2"/>
      <c r="L2491" s="2"/>
    </row>
    <row r="2492" spans="2:12" ht="14.4" customHeight="1">
      <c r="B2492" s="2"/>
      <c r="L2492" s="2"/>
    </row>
    <row r="2493" spans="2:12" ht="14.4" customHeight="1">
      <c r="B2493" s="2"/>
      <c r="L2493" s="2"/>
    </row>
    <row r="2494" spans="2:12" ht="14.4" customHeight="1">
      <c r="B2494" s="2"/>
      <c r="L2494" s="2"/>
    </row>
    <row r="2495" spans="2:12" ht="14.4" customHeight="1">
      <c r="B2495" s="2"/>
      <c r="L2495" s="2"/>
    </row>
    <row r="2496" spans="2:12" ht="14.4" customHeight="1">
      <c r="B2496" s="2"/>
      <c r="L2496" s="2"/>
    </row>
    <row r="2497" spans="2:12" ht="14.4" customHeight="1">
      <c r="B2497" s="2"/>
      <c r="L2497" s="2"/>
    </row>
    <row r="2498" spans="2:12" ht="14.4" customHeight="1">
      <c r="B2498" s="2"/>
      <c r="L2498" s="2"/>
    </row>
    <row r="2499" spans="2:12" ht="14.4" customHeight="1">
      <c r="B2499" s="2"/>
      <c r="L2499" s="2"/>
    </row>
    <row r="2500" spans="2:12" ht="14.4" customHeight="1">
      <c r="B2500" s="2"/>
      <c r="L2500" s="2"/>
    </row>
    <row r="2501" spans="2:12" ht="14.4" customHeight="1">
      <c r="B2501" s="2"/>
      <c r="L2501" s="2"/>
    </row>
    <row r="2502" spans="2:12" ht="14.4" customHeight="1">
      <c r="B2502" s="2"/>
      <c r="L2502" s="2"/>
    </row>
    <row r="2503" spans="2:12" ht="14.4" customHeight="1">
      <c r="B2503" s="2"/>
      <c r="L2503" s="2"/>
    </row>
    <row r="2504" spans="2:12" ht="14.4" customHeight="1">
      <c r="B2504" s="2"/>
      <c r="L2504" s="2"/>
    </row>
    <row r="2505" spans="2:12" ht="14.4" customHeight="1">
      <c r="B2505" s="2"/>
      <c r="L2505" s="2"/>
    </row>
    <row r="2506" spans="2:12" ht="14.4" customHeight="1">
      <c r="B2506" s="2"/>
      <c r="L2506" s="2"/>
    </row>
    <row r="2507" spans="2:12" ht="14.4" customHeight="1">
      <c r="B2507" s="2"/>
      <c r="L2507" s="2"/>
    </row>
    <row r="2508" spans="2:12" ht="14.4" customHeight="1">
      <c r="B2508" s="2"/>
      <c r="L2508" s="2"/>
    </row>
    <row r="2509" spans="2:12" ht="14.4" customHeight="1">
      <c r="B2509" s="2"/>
      <c r="L2509" s="2"/>
    </row>
    <row r="2510" spans="2:12" ht="14.4" customHeight="1">
      <c r="B2510" s="2"/>
      <c r="L2510" s="2"/>
    </row>
    <row r="2511" spans="2:12" ht="14.4" customHeight="1">
      <c r="B2511" s="2"/>
      <c r="L2511" s="2"/>
    </row>
    <row r="2512" spans="2:12" ht="14.4" customHeight="1">
      <c r="B2512" s="2"/>
      <c r="L2512" s="2"/>
    </row>
    <row r="2513" spans="2:12" ht="14.4" customHeight="1">
      <c r="B2513" s="2"/>
      <c r="L2513" s="2"/>
    </row>
    <row r="2514" spans="2:12" ht="14.4" customHeight="1">
      <c r="B2514" s="2"/>
      <c r="L2514" s="2"/>
    </row>
    <row r="2515" spans="2:12" ht="14.4" customHeight="1">
      <c r="B2515" s="2"/>
      <c r="L2515" s="2"/>
    </row>
    <row r="2516" spans="2:12" ht="14.4" customHeight="1">
      <c r="B2516" s="2"/>
      <c r="L2516" s="2"/>
    </row>
    <row r="2517" spans="2:12" ht="14.4" customHeight="1">
      <c r="B2517" s="2"/>
      <c r="L2517" s="2"/>
    </row>
    <row r="2518" spans="2:12" ht="14.4" customHeight="1">
      <c r="B2518" s="2"/>
      <c r="L2518" s="2"/>
    </row>
    <row r="2519" spans="2:12" ht="14.4" customHeight="1">
      <c r="B2519" s="2"/>
      <c r="L2519" s="2"/>
    </row>
    <row r="2520" spans="2:12" ht="14.4" customHeight="1">
      <c r="B2520" s="2"/>
      <c r="L2520" s="2"/>
    </row>
    <row r="2521" spans="2:12" ht="14.4" customHeight="1">
      <c r="B2521" s="2"/>
      <c r="L2521" s="2"/>
    </row>
    <row r="2522" spans="2:12" ht="14.4" customHeight="1">
      <c r="B2522" s="2"/>
      <c r="L2522" s="2"/>
    </row>
    <row r="2523" spans="2:12" ht="14.4" customHeight="1">
      <c r="B2523" s="2"/>
      <c r="L2523" s="2"/>
    </row>
    <row r="2524" spans="2:12" ht="14.4" customHeight="1">
      <c r="B2524" s="2"/>
      <c r="L2524" s="2"/>
    </row>
    <row r="2525" spans="2:12" ht="14.4" customHeight="1">
      <c r="B2525" s="2"/>
      <c r="L2525" s="2"/>
    </row>
    <row r="2526" spans="2:12" ht="14.4" customHeight="1">
      <c r="B2526" s="2"/>
      <c r="L2526" s="2"/>
    </row>
    <row r="2527" spans="2:12" ht="14.4" customHeight="1">
      <c r="B2527" s="2"/>
      <c r="L2527" s="2"/>
    </row>
    <row r="2528" spans="2:12" ht="14.4" customHeight="1">
      <c r="B2528" s="2"/>
      <c r="L2528" s="2"/>
    </row>
    <row r="2529" spans="2:12" ht="14.4" customHeight="1">
      <c r="B2529" s="2"/>
      <c r="L2529" s="2"/>
    </row>
    <row r="2530" spans="2:12" ht="14.4" customHeight="1">
      <c r="B2530" s="2"/>
      <c r="L2530" s="2"/>
    </row>
    <row r="2531" spans="2:12" ht="14.4" customHeight="1">
      <c r="B2531" s="2"/>
      <c r="L2531" s="2"/>
    </row>
    <row r="2532" spans="2:12" ht="14.4" customHeight="1">
      <c r="B2532" s="2"/>
      <c r="L2532" s="2"/>
    </row>
    <row r="2533" spans="2:12" ht="14.4" customHeight="1">
      <c r="B2533" s="2"/>
      <c r="L2533" s="2"/>
    </row>
    <row r="2534" spans="2:12" ht="14.4" customHeight="1">
      <c r="B2534" s="2"/>
      <c r="L2534" s="2"/>
    </row>
    <row r="2535" spans="2:12" ht="14.4" customHeight="1">
      <c r="B2535" s="2"/>
      <c r="L2535" s="2"/>
    </row>
    <row r="2536" spans="2:12" ht="14.4" customHeight="1">
      <c r="B2536" s="2"/>
      <c r="L2536" s="2"/>
    </row>
    <row r="2537" spans="2:12" ht="14.4" customHeight="1">
      <c r="B2537" s="2"/>
      <c r="L2537" s="2"/>
    </row>
    <row r="2538" spans="2:12" ht="14.4" customHeight="1">
      <c r="B2538" s="2"/>
      <c r="L2538" s="2"/>
    </row>
    <row r="2539" spans="2:12" ht="14.4" customHeight="1">
      <c r="B2539" s="2"/>
      <c r="L2539" s="2"/>
    </row>
    <row r="2540" spans="2:12" ht="14.4" customHeight="1">
      <c r="B2540" s="2"/>
      <c r="L2540" s="2"/>
    </row>
    <row r="2541" spans="2:12" ht="14.4" customHeight="1">
      <c r="B2541" s="2"/>
      <c r="L2541" s="2"/>
    </row>
    <row r="2542" spans="2:12" ht="14.4" customHeight="1">
      <c r="B2542" s="2"/>
      <c r="L2542" s="2"/>
    </row>
    <row r="2543" spans="2:12" ht="14.4" customHeight="1">
      <c r="B2543" s="2"/>
      <c r="L2543" s="2"/>
    </row>
    <row r="2544" spans="2:12" ht="14.4" customHeight="1">
      <c r="B2544" s="2"/>
      <c r="L2544" s="2"/>
    </row>
    <row r="2545" spans="2:12" ht="14.4" customHeight="1">
      <c r="B2545" s="2"/>
      <c r="L2545" s="2"/>
    </row>
    <row r="2546" spans="2:12" ht="14.4" customHeight="1">
      <c r="B2546" s="2"/>
      <c r="L2546" s="2"/>
    </row>
    <row r="2547" spans="2:12" ht="14.4" customHeight="1">
      <c r="B2547" s="2"/>
      <c r="L2547" s="2"/>
    </row>
    <row r="2548" spans="2:12" ht="14.4" customHeight="1">
      <c r="B2548" s="2"/>
      <c r="L2548" s="2"/>
    </row>
    <row r="2549" spans="2:12" ht="14.4" customHeight="1">
      <c r="B2549" s="2"/>
      <c r="L2549" s="2"/>
    </row>
    <row r="2550" spans="2:12" ht="14.4" customHeight="1">
      <c r="B2550" s="2"/>
      <c r="L2550" s="2"/>
    </row>
    <row r="2551" spans="2:12" ht="14.4" customHeight="1">
      <c r="B2551" s="2"/>
      <c r="L2551" s="2"/>
    </row>
    <row r="2552" spans="2:12" ht="14.4" customHeight="1">
      <c r="B2552" s="2"/>
      <c r="L2552" s="2"/>
    </row>
    <row r="2553" spans="2:12" ht="14.4" customHeight="1">
      <c r="B2553" s="2"/>
      <c r="L2553" s="2"/>
    </row>
    <row r="2554" spans="2:12" ht="14.4" customHeight="1">
      <c r="B2554" s="2"/>
      <c r="L2554" s="2"/>
    </row>
    <row r="2555" spans="2:12" ht="14.4" customHeight="1">
      <c r="B2555" s="2"/>
      <c r="L2555" s="2"/>
    </row>
    <row r="2556" spans="2:12" ht="14.4" customHeight="1">
      <c r="B2556" s="2"/>
      <c r="L2556" s="2"/>
    </row>
    <row r="2557" spans="2:12" ht="14.4" customHeight="1">
      <c r="B2557" s="2"/>
      <c r="L2557" s="2"/>
    </row>
    <row r="2558" spans="2:12" ht="14.4" customHeight="1">
      <c r="B2558" s="2"/>
      <c r="L2558" s="2"/>
    </row>
    <row r="2559" spans="2:12" ht="14.4" customHeight="1">
      <c r="B2559" s="2"/>
      <c r="L2559" s="2"/>
    </row>
    <row r="2560" spans="2:12" ht="14.4" customHeight="1">
      <c r="B2560" s="2"/>
      <c r="L2560" s="2"/>
    </row>
    <row r="2561" spans="2:12" ht="14.4" customHeight="1">
      <c r="B2561" s="2"/>
      <c r="L2561" s="2"/>
    </row>
    <row r="2562" spans="2:12" ht="14.4" customHeight="1">
      <c r="B2562" s="2"/>
      <c r="L2562" s="2"/>
    </row>
    <row r="2563" spans="2:12" ht="14.4" customHeight="1">
      <c r="B2563" s="2"/>
      <c r="L2563" s="2"/>
    </row>
    <row r="2564" spans="2:12" ht="14.4" customHeight="1">
      <c r="B2564" s="2"/>
      <c r="L2564" s="2"/>
    </row>
    <row r="2565" spans="2:12" ht="14.4" customHeight="1">
      <c r="B2565" s="2"/>
      <c r="L2565" s="2"/>
    </row>
    <row r="2566" spans="2:12" ht="14.4" customHeight="1">
      <c r="B2566" s="2"/>
      <c r="L2566" s="2"/>
    </row>
    <row r="2567" spans="2:12" ht="14.4" customHeight="1">
      <c r="B2567" s="2"/>
      <c r="L2567" s="2"/>
    </row>
    <row r="2568" spans="2:12" ht="14.4" customHeight="1">
      <c r="B2568" s="2"/>
      <c r="L2568" s="2"/>
    </row>
    <row r="2569" spans="2:12" ht="14.4" customHeight="1">
      <c r="B2569" s="2"/>
      <c r="L2569" s="2"/>
    </row>
    <row r="2570" spans="2:12" ht="14.4" customHeight="1">
      <c r="B2570" s="2"/>
      <c r="L2570" s="2"/>
    </row>
    <row r="2571" spans="2:12" ht="14.4" customHeight="1">
      <c r="B2571" s="2"/>
      <c r="L2571" s="2"/>
    </row>
    <row r="2572" spans="2:12" ht="14.4" customHeight="1">
      <c r="B2572" s="2"/>
      <c r="L2572" s="2"/>
    </row>
    <row r="2573" spans="2:12" ht="14.4" customHeight="1">
      <c r="B2573" s="2"/>
      <c r="L2573" s="2"/>
    </row>
    <row r="2574" spans="2:12" ht="14.4" customHeight="1">
      <c r="B2574" s="2"/>
      <c r="L2574" s="2"/>
    </row>
    <row r="2575" spans="2:12" ht="14.4" customHeight="1">
      <c r="B2575" s="2"/>
      <c r="L2575" s="2"/>
    </row>
    <row r="2576" spans="2:12" ht="14.4" customHeight="1">
      <c r="B2576" s="2"/>
      <c r="L2576" s="2"/>
    </row>
    <row r="2577" spans="2:12" ht="14.4" customHeight="1">
      <c r="B2577" s="2"/>
      <c r="L2577" s="2"/>
    </row>
    <row r="2578" spans="2:12" ht="14.4" customHeight="1">
      <c r="B2578" s="2"/>
      <c r="L2578" s="2"/>
    </row>
    <row r="2579" spans="2:12" ht="14.4" customHeight="1">
      <c r="B2579" s="2"/>
      <c r="L2579" s="2"/>
    </row>
    <row r="2580" spans="2:12" ht="14.4" customHeight="1">
      <c r="B2580" s="2"/>
      <c r="L2580" s="2"/>
    </row>
    <row r="2581" spans="2:12" ht="14.4" customHeight="1">
      <c r="B2581" s="2"/>
      <c r="L2581" s="2"/>
    </row>
    <row r="2582" spans="2:12" ht="14.4" customHeight="1">
      <c r="B2582" s="2"/>
      <c r="L2582" s="2"/>
    </row>
    <row r="2583" spans="2:12" ht="14.4" customHeight="1">
      <c r="B2583" s="2"/>
      <c r="L2583" s="2"/>
    </row>
    <row r="2584" spans="2:12" ht="14.4" customHeight="1">
      <c r="B2584" s="2"/>
      <c r="L2584" s="2"/>
    </row>
    <row r="2585" spans="2:12" ht="14.4" customHeight="1">
      <c r="B2585" s="2"/>
      <c r="L2585" s="2"/>
    </row>
    <row r="2586" spans="2:12" ht="14.4" customHeight="1">
      <c r="B2586" s="2"/>
      <c r="L2586" s="2"/>
    </row>
    <row r="2587" spans="2:12" ht="14.4" customHeight="1">
      <c r="B2587" s="2"/>
      <c r="L2587" s="2"/>
    </row>
    <row r="2588" spans="2:12" ht="14.4" customHeight="1">
      <c r="B2588" s="2"/>
      <c r="L2588" s="2"/>
    </row>
    <row r="2589" spans="2:12" ht="14.4" customHeight="1">
      <c r="B2589" s="2"/>
      <c r="L2589" s="2"/>
    </row>
    <row r="2590" spans="2:12" ht="14.4" customHeight="1">
      <c r="B2590" s="2"/>
      <c r="L2590" s="2"/>
    </row>
    <row r="2591" spans="2:12" ht="14.4" customHeight="1">
      <c r="B2591" s="2"/>
      <c r="L2591" s="2"/>
    </row>
    <row r="2592" spans="2:12" ht="14.4" customHeight="1">
      <c r="B2592" s="2"/>
      <c r="L2592" s="2"/>
    </row>
    <row r="2593" spans="2:12" ht="14.4" customHeight="1">
      <c r="B2593" s="2"/>
      <c r="L2593" s="2"/>
    </row>
    <row r="2594" spans="2:12" ht="14.4" customHeight="1">
      <c r="B2594" s="2"/>
      <c r="L2594" s="2"/>
    </row>
    <row r="2595" spans="2:12" ht="14.4" customHeight="1">
      <c r="B2595" s="2"/>
      <c r="L2595" s="2"/>
    </row>
    <row r="2596" spans="2:12" ht="14.4" customHeight="1">
      <c r="B2596" s="2"/>
      <c r="L2596" s="2"/>
    </row>
    <row r="2597" spans="2:12" ht="14.4" customHeight="1">
      <c r="B2597" s="2"/>
      <c r="L2597" s="2"/>
    </row>
    <row r="2598" spans="2:12" ht="14.4" customHeight="1">
      <c r="B2598" s="2"/>
      <c r="L2598" s="2"/>
    </row>
    <row r="2599" spans="2:12" ht="14.4" customHeight="1">
      <c r="B2599" s="2"/>
      <c r="L2599" s="2"/>
    </row>
    <row r="2600" spans="2:12" ht="14.4" customHeight="1">
      <c r="B2600" s="2"/>
      <c r="L2600" s="2"/>
    </row>
    <row r="2601" spans="2:12" ht="14.4" customHeight="1">
      <c r="B2601" s="2"/>
      <c r="L2601" s="2"/>
    </row>
    <row r="2602" spans="2:12" ht="14.4" customHeight="1">
      <c r="B2602" s="2"/>
      <c r="L2602" s="2"/>
    </row>
    <row r="2603" spans="2:12" ht="14.4" customHeight="1">
      <c r="B2603" s="2"/>
      <c r="L2603" s="2"/>
    </row>
    <row r="2604" spans="2:12" ht="14.4" customHeight="1">
      <c r="B2604" s="2"/>
      <c r="L2604" s="2"/>
    </row>
    <row r="2605" spans="2:12" ht="14.4" customHeight="1">
      <c r="B2605" s="2"/>
      <c r="L2605" s="2"/>
    </row>
    <row r="2606" spans="2:12" ht="14.4" customHeight="1">
      <c r="B2606" s="2"/>
      <c r="L2606" s="2"/>
    </row>
    <row r="2607" spans="2:12" ht="14.4" customHeight="1">
      <c r="B2607" s="2"/>
      <c r="L2607" s="2"/>
    </row>
    <row r="2608" spans="2:12" ht="14.4" customHeight="1">
      <c r="B2608" s="2"/>
      <c r="L2608" s="2"/>
    </row>
    <row r="2609" spans="2:12" ht="14.4" customHeight="1">
      <c r="B2609" s="2"/>
      <c r="L2609" s="2"/>
    </row>
    <row r="2610" spans="2:12" ht="14.4" customHeight="1">
      <c r="B2610" s="2"/>
      <c r="L2610" s="2"/>
    </row>
    <row r="2611" spans="2:12" ht="14.4" customHeight="1">
      <c r="B2611" s="2"/>
      <c r="L2611" s="2"/>
    </row>
    <row r="2612" spans="2:12" ht="14.4" customHeight="1">
      <c r="B2612" s="2"/>
      <c r="L2612" s="2"/>
    </row>
    <row r="2613" spans="2:12" ht="14.4" customHeight="1">
      <c r="B2613" s="2"/>
      <c r="L2613" s="2"/>
    </row>
    <row r="2614" spans="2:12" ht="14.4" customHeight="1">
      <c r="B2614" s="2"/>
      <c r="L2614" s="2"/>
    </row>
    <row r="2615" spans="2:12" ht="14.4" customHeight="1">
      <c r="B2615" s="2"/>
      <c r="L2615" s="2"/>
    </row>
    <row r="2616" spans="2:12" ht="14.4" customHeight="1">
      <c r="B2616" s="2"/>
      <c r="L2616" s="2"/>
    </row>
    <row r="2617" spans="2:12" ht="14.4" customHeight="1">
      <c r="B2617" s="2"/>
      <c r="L2617" s="2"/>
    </row>
    <row r="2618" spans="2:12" ht="14.4" customHeight="1">
      <c r="B2618" s="2"/>
      <c r="L2618" s="2"/>
    </row>
    <row r="2619" spans="2:12" ht="14.4" customHeight="1">
      <c r="B2619" s="2"/>
      <c r="L2619" s="2"/>
    </row>
    <row r="2620" spans="2:12" ht="14.4" customHeight="1">
      <c r="B2620" s="2"/>
      <c r="L2620" s="2"/>
    </row>
    <row r="2621" spans="2:12" ht="14.4" customHeight="1">
      <c r="B2621" s="2"/>
      <c r="L2621" s="2"/>
    </row>
    <row r="2622" spans="2:12" ht="14.4" customHeight="1">
      <c r="B2622" s="2"/>
      <c r="L2622" s="2"/>
    </row>
    <row r="2623" spans="2:12" ht="14.4" customHeight="1">
      <c r="B2623" s="2"/>
      <c r="L2623" s="2"/>
    </row>
    <row r="2624" spans="2:12" ht="14.4" customHeight="1">
      <c r="B2624" s="2"/>
      <c r="L2624" s="2"/>
    </row>
    <row r="2625" spans="2:12" ht="14.4" customHeight="1">
      <c r="B2625" s="2"/>
      <c r="L2625" s="2"/>
    </row>
    <row r="2626" spans="2:12" ht="14.4" customHeight="1">
      <c r="B2626" s="2"/>
      <c r="L2626" s="2"/>
    </row>
    <row r="2627" spans="2:12" ht="14.4" customHeight="1">
      <c r="B2627" s="2"/>
      <c r="L2627" s="2"/>
    </row>
    <row r="2628" spans="2:12" ht="14.4" customHeight="1">
      <c r="B2628" s="2"/>
      <c r="L2628" s="2"/>
    </row>
    <row r="2629" spans="2:12" ht="14.4" customHeight="1">
      <c r="B2629" s="2"/>
      <c r="L2629" s="2"/>
    </row>
    <row r="2630" spans="2:12" ht="14.4" customHeight="1">
      <c r="B2630" s="2"/>
      <c r="L2630" s="2"/>
    </row>
    <row r="2631" spans="2:12" ht="14.4" customHeight="1">
      <c r="B2631" s="2"/>
      <c r="L2631" s="2"/>
    </row>
    <row r="2632" spans="2:12" ht="14.4" customHeight="1">
      <c r="B2632" s="2"/>
      <c r="L2632" s="2"/>
    </row>
    <row r="2633" spans="2:12" ht="14.4" customHeight="1">
      <c r="B2633" s="2"/>
      <c r="L2633" s="2"/>
    </row>
    <row r="2634" spans="2:12" ht="14.4" customHeight="1">
      <c r="B2634" s="2"/>
      <c r="L2634" s="2"/>
    </row>
    <row r="2635" spans="2:12" ht="14.4" customHeight="1">
      <c r="B2635" s="2"/>
      <c r="L2635" s="2"/>
    </row>
    <row r="2636" spans="2:12" ht="14.4" customHeight="1">
      <c r="B2636" s="2"/>
      <c r="L2636" s="2"/>
    </row>
    <row r="2637" spans="2:12" ht="14.4" customHeight="1">
      <c r="B2637" s="2"/>
      <c r="L2637" s="2"/>
    </row>
    <row r="2638" spans="2:12" ht="14.4" customHeight="1">
      <c r="B2638" s="2"/>
      <c r="L2638" s="2"/>
    </row>
    <row r="2639" spans="2:12" ht="14.4" customHeight="1">
      <c r="B2639" s="2"/>
      <c r="L2639" s="2"/>
    </row>
    <row r="2640" spans="2:12" ht="14.4" customHeight="1">
      <c r="B2640" s="2"/>
      <c r="L2640" s="2"/>
    </row>
    <row r="2641" spans="2:12" ht="14.4" customHeight="1">
      <c r="B2641" s="2"/>
      <c r="L2641" s="2"/>
    </row>
    <row r="2642" spans="2:12" ht="14.4" customHeight="1">
      <c r="B2642" s="2"/>
      <c r="L2642" s="2"/>
    </row>
    <row r="2643" spans="2:12" ht="14.4" customHeight="1">
      <c r="B2643" s="2"/>
      <c r="L2643" s="2"/>
    </row>
    <row r="2644" spans="2:12" ht="14.4" customHeight="1">
      <c r="B2644" s="2"/>
      <c r="L2644" s="2"/>
    </row>
    <row r="2645" spans="2:12" ht="14.4" customHeight="1">
      <c r="B2645" s="2"/>
      <c r="L2645" s="2"/>
    </row>
    <row r="2646" spans="2:12" ht="14.4" customHeight="1">
      <c r="B2646" s="2"/>
      <c r="L2646" s="2"/>
    </row>
    <row r="2647" spans="2:12" ht="14.4" customHeight="1">
      <c r="B2647" s="2"/>
      <c r="L2647" s="2"/>
    </row>
    <row r="2648" spans="2:12" ht="14.4" customHeight="1">
      <c r="B2648" s="2"/>
      <c r="L2648" s="2"/>
    </row>
    <row r="2649" spans="2:12" ht="14.4" customHeight="1">
      <c r="B2649" s="2"/>
      <c r="L2649" s="2"/>
    </row>
    <row r="2650" spans="2:12" ht="14.4" customHeight="1">
      <c r="B2650" s="2"/>
      <c r="L2650" s="2"/>
    </row>
    <row r="2651" spans="2:12" ht="14.4" customHeight="1">
      <c r="B2651" s="2"/>
      <c r="L2651" s="2"/>
    </row>
    <row r="2652" spans="2:12" ht="14.4" customHeight="1">
      <c r="B2652" s="2"/>
      <c r="L2652" s="2"/>
    </row>
    <row r="2653" spans="2:12" ht="14.4" customHeight="1">
      <c r="B2653" s="2"/>
      <c r="L2653" s="2"/>
    </row>
    <row r="2654" spans="2:12" ht="14.4" customHeight="1">
      <c r="B2654" s="2"/>
      <c r="L2654" s="2"/>
    </row>
    <row r="2655" spans="2:12" ht="14.4" customHeight="1">
      <c r="B2655" s="2"/>
      <c r="L2655" s="2"/>
    </row>
    <row r="2656" spans="2:12" ht="14.4" customHeight="1">
      <c r="B2656" s="2"/>
      <c r="L2656" s="2"/>
    </row>
    <row r="2657" spans="2:12" ht="14.4" customHeight="1">
      <c r="B2657" s="2"/>
      <c r="L2657" s="2"/>
    </row>
    <row r="2658" spans="2:12" ht="14.4" customHeight="1">
      <c r="B2658" s="2"/>
      <c r="L2658" s="2"/>
    </row>
    <row r="2659" spans="2:12" ht="14.4" customHeight="1">
      <c r="B2659" s="2"/>
      <c r="L2659" s="2"/>
    </row>
    <row r="2660" spans="2:12" ht="14.4" customHeight="1">
      <c r="B2660" s="2"/>
      <c r="L2660" s="2"/>
    </row>
    <row r="2661" spans="2:12" ht="14.4" customHeight="1">
      <c r="B2661" s="2"/>
      <c r="L2661" s="2"/>
    </row>
    <row r="2662" spans="2:12" ht="14.4" customHeight="1">
      <c r="B2662" s="2"/>
      <c r="L2662" s="2"/>
    </row>
    <row r="2663" spans="2:12" ht="14.4" customHeight="1">
      <c r="B2663" s="2"/>
      <c r="L2663" s="2"/>
    </row>
    <row r="2664" spans="2:12" ht="14.4" customHeight="1">
      <c r="B2664" s="2"/>
      <c r="L2664" s="2"/>
    </row>
    <row r="2665" spans="2:12" ht="14.4" customHeight="1">
      <c r="B2665" s="2"/>
      <c r="L2665" s="2"/>
    </row>
    <row r="2666" spans="2:12" ht="14.4" customHeight="1">
      <c r="B2666" s="2"/>
      <c r="L2666" s="2"/>
    </row>
    <row r="2667" spans="2:12" ht="14.4" customHeight="1">
      <c r="B2667" s="2"/>
      <c r="L2667" s="2"/>
    </row>
    <row r="2668" spans="2:12" ht="14.4" customHeight="1">
      <c r="B2668" s="2"/>
      <c r="L2668" s="2"/>
    </row>
    <row r="2669" spans="2:12" ht="14.4" customHeight="1">
      <c r="B2669" s="2"/>
      <c r="L2669" s="2"/>
    </row>
    <row r="2670" spans="2:12" ht="14.4" customHeight="1">
      <c r="B2670" s="2"/>
      <c r="L2670" s="2"/>
    </row>
    <row r="2671" spans="2:12" ht="14.4" customHeight="1">
      <c r="B2671" s="2"/>
      <c r="L2671" s="2"/>
    </row>
    <row r="2672" spans="2:12" ht="14.4" customHeight="1">
      <c r="B2672" s="2"/>
      <c r="L2672" s="2"/>
    </row>
    <row r="2673" spans="2:12" ht="14.4" customHeight="1">
      <c r="B2673" s="2"/>
      <c r="L2673" s="2"/>
    </row>
    <row r="2674" spans="2:12" ht="14.4" customHeight="1">
      <c r="B2674" s="2"/>
      <c r="L2674" s="2"/>
    </row>
    <row r="2675" spans="2:12" ht="14.4" customHeight="1">
      <c r="B2675" s="2"/>
      <c r="L2675" s="2"/>
    </row>
    <row r="2676" spans="2:12" ht="14.4" customHeight="1">
      <c r="B2676" s="2"/>
      <c r="L2676" s="2"/>
    </row>
    <row r="2677" spans="2:12" ht="14.4" customHeight="1">
      <c r="B2677" s="2"/>
      <c r="L2677" s="2"/>
    </row>
    <row r="2678" spans="2:12" ht="14.4" customHeight="1">
      <c r="B2678" s="2"/>
      <c r="L2678" s="2"/>
    </row>
    <row r="2679" spans="2:12" ht="14.4" customHeight="1">
      <c r="B2679" s="2"/>
      <c r="L2679" s="2"/>
    </row>
    <row r="2680" spans="2:12" ht="14.4" customHeight="1">
      <c r="B2680" s="2"/>
      <c r="L2680" s="2"/>
    </row>
    <row r="2681" spans="2:12" ht="14.4" customHeight="1">
      <c r="B2681" s="2"/>
      <c r="L2681" s="2"/>
    </row>
    <row r="2682" spans="2:12" ht="14.4" customHeight="1">
      <c r="B2682" s="2"/>
      <c r="L2682" s="2"/>
    </row>
    <row r="2683" spans="2:12" ht="14.4" customHeight="1">
      <c r="B2683" s="2"/>
      <c r="L2683" s="2"/>
    </row>
    <row r="2684" spans="2:12" ht="14.4" customHeight="1">
      <c r="B2684" s="2"/>
      <c r="L2684" s="2"/>
    </row>
    <row r="2685" spans="2:12" ht="14.4" customHeight="1">
      <c r="B2685" s="2"/>
      <c r="L2685" s="2"/>
    </row>
    <row r="2686" spans="2:12" ht="14.4" customHeight="1">
      <c r="B2686" s="2"/>
      <c r="L2686" s="2"/>
    </row>
    <row r="2687" spans="2:12" ht="14.4" customHeight="1">
      <c r="B2687" s="2"/>
      <c r="L2687" s="2"/>
    </row>
    <row r="2688" spans="2:12" ht="14.4" customHeight="1">
      <c r="B2688" s="2"/>
      <c r="L2688" s="2"/>
    </row>
    <row r="2689" spans="2:12" ht="14.4" customHeight="1">
      <c r="B2689" s="2"/>
      <c r="L2689" s="2"/>
    </row>
    <row r="2690" spans="2:12" ht="14.4" customHeight="1">
      <c r="B2690" s="2"/>
      <c r="L2690" s="2"/>
    </row>
    <row r="2691" spans="2:12" ht="14.4" customHeight="1">
      <c r="B2691" s="2"/>
      <c r="L2691" s="2"/>
    </row>
    <row r="2692" spans="2:12" ht="14.4" customHeight="1">
      <c r="B2692" s="2"/>
      <c r="L2692" s="2"/>
    </row>
    <row r="2693" spans="2:12" ht="14.4" customHeight="1">
      <c r="B2693" s="2"/>
      <c r="L2693" s="2"/>
    </row>
    <row r="2694" spans="2:12" ht="14.4" customHeight="1">
      <c r="B2694" s="2"/>
      <c r="L2694" s="2"/>
    </row>
    <row r="2695" spans="2:12" ht="14.4" customHeight="1">
      <c r="B2695" s="2"/>
      <c r="L2695" s="2"/>
    </row>
    <row r="2696" spans="2:12" ht="14.4" customHeight="1">
      <c r="B2696" s="2"/>
      <c r="L2696" s="2"/>
    </row>
    <row r="2697" spans="2:12" ht="14.4" customHeight="1">
      <c r="B2697" s="2"/>
      <c r="L2697" s="2"/>
    </row>
    <row r="2698" spans="2:12" ht="14.4" customHeight="1">
      <c r="B2698" s="2"/>
      <c r="L2698" s="2"/>
    </row>
    <row r="2699" spans="2:12" ht="14.4" customHeight="1">
      <c r="B2699" s="2"/>
      <c r="L2699" s="2"/>
    </row>
    <row r="2700" spans="2:12" ht="14.4" customHeight="1">
      <c r="B2700" s="2"/>
      <c r="L2700" s="2"/>
    </row>
    <row r="2701" spans="2:12" ht="14.4" customHeight="1">
      <c r="B2701" s="2"/>
      <c r="L2701" s="2"/>
    </row>
    <row r="2702" spans="2:12" ht="14.4" customHeight="1">
      <c r="B2702" s="2"/>
      <c r="L2702" s="2"/>
    </row>
    <row r="2703" spans="2:12" ht="14.4" customHeight="1">
      <c r="B2703" s="2"/>
      <c r="L2703" s="2"/>
    </row>
    <row r="2704" spans="2:12" ht="14.4" customHeight="1">
      <c r="B2704" s="2"/>
      <c r="L2704" s="2"/>
    </row>
    <row r="2705" spans="2:12" ht="14.4" customHeight="1">
      <c r="B2705" s="2"/>
      <c r="L2705" s="2"/>
    </row>
    <row r="2706" spans="2:12" ht="14.4" customHeight="1">
      <c r="B2706" s="2"/>
      <c r="L2706" s="2"/>
    </row>
    <row r="2707" spans="2:12" ht="14.4" customHeight="1">
      <c r="B2707" s="2"/>
      <c r="L2707" s="2"/>
    </row>
    <row r="2708" spans="2:12" ht="14.4" customHeight="1">
      <c r="B2708" s="2"/>
      <c r="L2708" s="2"/>
    </row>
    <row r="2709" spans="2:12" ht="14.4" customHeight="1">
      <c r="B2709" s="2"/>
      <c r="L2709" s="2"/>
    </row>
    <row r="2710" spans="2:12" ht="14.4" customHeight="1">
      <c r="B2710" s="2"/>
      <c r="L2710" s="2"/>
    </row>
    <row r="2711" spans="2:12" ht="14.4" customHeight="1">
      <c r="B2711" s="2"/>
      <c r="L2711" s="2"/>
    </row>
    <row r="2712" spans="2:12" ht="14.4" customHeight="1">
      <c r="B2712" s="2"/>
      <c r="L2712" s="2"/>
    </row>
    <row r="2713" spans="2:12" ht="14.4" customHeight="1">
      <c r="B2713" s="2"/>
      <c r="L2713" s="2"/>
    </row>
    <row r="2714" spans="2:12" ht="14.4" customHeight="1">
      <c r="B2714" s="2"/>
      <c r="L2714" s="2"/>
    </row>
    <row r="2715" spans="2:12" ht="14.4" customHeight="1">
      <c r="B2715" s="2"/>
      <c r="L2715" s="2"/>
    </row>
    <row r="2716" spans="2:12" ht="14.4" customHeight="1">
      <c r="B2716" s="2"/>
      <c r="L2716" s="2"/>
    </row>
    <row r="2717" spans="2:12" ht="14.4" customHeight="1">
      <c r="B2717" s="2"/>
      <c r="L2717" s="2"/>
    </row>
    <row r="2718" spans="2:12" ht="14.4" customHeight="1">
      <c r="B2718" s="2"/>
      <c r="L2718" s="2"/>
    </row>
    <row r="2719" spans="2:12" ht="14.4" customHeight="1">
      <c r="B2719" s="2"/>
      <c r="L2719" s="2"/>
    </row>
    <row r="2720" spans="2:12" ht="14.4" customHeight="1">
      <c r="B2720" s="2"/>
      <c r="L2720" s="2"/>
    </row>
    <row r="2721" spans="2:12" ht="14.4" customHeight="1">
      <c r="B2721" s="2"/>
      <c r="L2721" s="2"/>
    </row>
    <row r="2722" spans="2:12" ht="14.4" customHeight="1">
      <c r="B2722" s="2"/>
      <c r="L2722" s="2"/>
    </row>
    <row r="2723" spans="2:12" ht="14.4" customHeight="1">
      <c r="B2723" s="2"/>
      <c r="L2723" s="2"/>
    </row>
    <row r="2724" spans="2:12" ht="14.4" customHeight="1">
      <c r="B2724" s="2"/>
      <c r="L2724" s="2"/>
    </row>
    <row r="2725" spans="2:12" ht="14.4" customHeight="1">
      <c r="B2725" s="2"/>
      <c r="L2725" s="2"/>
    </row>
    <row r="2726" spans="2:12" ht="14.4" customHeight="1">
      <c r="B2726" s="2"/>
      <c r="L2726" s="2"/>
    </row>
    <row r="2727" spans="2:12" ht="14.4" customHeight="1">
      <c r="B2727" s="2"/>
      <c r="L2727" s="2"/>
    </row>
    <row r="2728" spans="2:12" ht="14.4" customHeight="1">
      <c r="B2728" s="2"/>
      <c r="L2728" s="2"/>
    </row>
    <row r="2729" spans="2:12" ht="14.4" customHeight="1">
      <c r="B2729" s="2"/>
      <c r="L2729" s="2"/>
    </row>
    <row r="2730" spans="2:12" ht="14.4" customHeight="1">
      <c r="B2730" s="2"/>
      <c r="L2730" s="2"/>
    </row>
    <row r="2731" spans="2:12" ht="14.4" customHeight="1">
      <c r="B2731" s="2"/>
      <c r="L2731" s="2"/>
    </row>
    <row r="2732" spans="2:12" ht="14.4" customHeight="1">
      <c r="B2732" s="2"/>
      <c r="L2732" s="2"/>
    </row>
    <row r="2733" spans="2:12" ht="14.4" customHeight="1">
      <c r="B2733" s="2"/>
      <c r="L2733" s="2"/>
    </row>
    <row r="2734" spans="2:12" ht="14.4" customHeight="1">
      <c r="B2734" s="2"/>
      <c r="L2734" s="2"/>
    </row>
    <row r="2735" spans="2:12" ht="14.4" customHeight="1">
      <c r="B2735" s="2"/>
      <c r="L2735" s="2"/>
    </row>
    <row r="2736" spans="2:12" ht="14.4" customHeight="1">
      <c r="B2736" s="2"/>
      <c r="L2736" s="2"/>
    </row>
    <row r="2737" spans="2:12" ht="14.4" customHeight="1">
      <c r="B2737" s="2"/>
      <c r="L2737" s="2"/>
    </row>
    <row r="2738" spans="2:12" ht="14.4" customHeight="1">
      <c r="B2738" s="2"/>
      <c r="L2738" s="2"/>
    </row>
    <row r="2739" spans="2:12" ht="14.4" customHeight="1">
      <c r="B2739" s="2"/>
      <c r="L2739" s="2"/>
    </row>
    <row r="2740" spans="2:12" ht="14.4" customHeight="1">
      <c r="B2740" s="2"/>
      <c r="L2740" s="2"/>
    </row>
    <row r="2741" spans="2:12" ht="14.4" customHeight="1">
      <c r="B2741" s="2"/>
      <c r="L2741" s="2"/>
    </row>
    <row r="2742" spans="2:12" ht="14.4" customHeight="1">
      <c r="B2742" s="2"/>
      <c r="L2742" s="2"/>
    </row>
    <row r="2743" spans="2:12" ht="14.4" customHeight="1">
      <c r="B2743" s="2"/>
      <c r="L2743" s="2"/>
    </row>
    <row r="2744" spans="2:12" ht="14.4" customHeight="1">
      <c r="B2744" s="2"/>
      <c r="L2744" s="2"/>
    </row>
    <row r="2745" spans="2:12" ht="14.4" customHeight="1">
      <c r="B2745" s="2"/>
      <c r="L2745" s="2"/>
    </row>
    <row r="2746" spans="2:12" ht="14.4" customHeight="1">
      <c r="B2746" s="2"/>
      <c r="L2746" s="2"/>
    </row>
    <row r="2747" spans="2:12" ht="14.4" customHeight="1">
      <c r="B2747" s="2"/>
      <c r="L2747" s="2"/>
    </row>
    <row r="2748" spans="2:12" ht="14.4" customHeight="1">
      <c r="B2748" s="2"/>
      <c r="L2748" s="2"/>
    </row>
    <row r="2749" spans="2:12" ht="14.4" customHeight="1">
      <c r="B2749" s="2"/>
      <c r="L2749" s="2"/>
    </row>
    <row r="2750" spans="2:12" ht="14.4" customHeight="1">
      <c r="B2750" s="2"/>
      <c r="L2750" s="2"/>
    </row>
    <row r="2751" spans="2:12" ht="14.4" customHeight="1">
      <c r="B2751" s="2"/>
      <c r="L2751" s="2"/>
    </row>
    <row r="2752" spans="2:12" ht="14.4" customHeight="1">
      <c r="B2752" s="2"/>
      <c r="L2752" s="2"/>
    </row>
    <row r="2753" spans="2:12" ht="14.4" customHeight="1">
      <c r="B2753" s="2"/>
      <c r="L2753" s="2"/>
    </row>
    <row r="2754" spans="2:12" ht="14.4" customHeight="1">
      <c r="B2754" s="2"/>
      <c r="L2754" s="2"/>
    </row>
    <row r="2755" spans="2:12" ht="14.4" customHeight="1">
      <c r="B2755" s="2"/>
      <c r="L2755" s="2"/>
    </row>
    <row r="2756" spans="2:12" ht="14.4" customHeight="1">
      <c r="B2756" s="2"/>
      <c r="L2756" s="2"/>
    </row>
    <row r="2757" spans="2:12" ht="14.4" customHeight="1">
      <c r="B2757" s="2"/>
      <c r="L2757" s="2"/>
    </row>
    <row r="2758" spans="2:12" ht="14.4" customHeight="1">
      <c r="B2758" s="2"/>
      <c r="L2758" s="2"/>
    </row>
    <row r="2759" spans="2:12" ht="14.4" customHeight="1">
      <c r="B2759" s="2"/>
      <c r="L2759" s="2"/>
    </row>
    <row r="2760" spans="2:12" ht="14.4" customHeight="1">
      <c r="B2760" s="2"/>
      <c r="L2760" s="2"/>
    </row>
    <row r="2761" spans="2:12" ht="14.4" customHeight="1">
      <c r="B2761" s="2"/>
      <c r="L2761" s="2"/>
    </row>
    <row r="2762" spans="2:12" ht="14.4" customHeight="1">
      <c r="B2762" s="2"/>
      <c r="L2762" s="2"/>
    </row>
    <row r="2763" spans="2:12" ht="14.4" customHeight="1">
      <c r="B2763" s="2"/>
      <c r="L2763" s="2"/>
    </row>
    <row r="2764" spans="2:12" ht="14.4" customHeight="1">
      <c r="B2764" s="2"/>
      <c r="L2764" s="2"/>
    </row>
    <row r="2765" spans="2:12" ht="14.4" customHeight="1">
      <c r="B2765" s="2"/>
      <c r="L2765" s="2"/>
    </row>
    <row r="2766" spans="2:12" ht="14.4" customHeight="1">
      <c r="B2766" s="2"/>
      <c r="L2766" s="2"/>
    </row>
    <row r="2767" spans="2:12" ht="14.4" customHeight="1">
      <c r="B2767" s="2"/>
      <c r="L2767" s="2"/>
    </row>
    <row r="2768" spans="2:12" ht="14.4" customHeight="1">
      <c r="B2768" s="2"/>
      <c r="L2768" s="2"/>
    </row>
    <row r="2769" spans="2:12" ht="14.4" customHeight="1">
      <c r="B2769" s="2"/>
      <c r="L2769" s="2"/>
    </row>
    <row r="2770" spans="2:12" ht="14.4" customHeight="1">
      <c r="B2770" s="2"/>
      <c r="L2770" s="2"/>
    </row>
    <row r="2771" spans="2:12" ht="14.4" customHeight="1">
      <c r="B2771" s="2"/>
      <c r="L2771" s="2"/>
    </row>
    <row r="2772" spans="2:12" ht="14.4" customHeight="1">
      <c r="B2772" s="2"/>
      <c r="L2772" s="2"/>
    </row>
    <row r="2773" spans="2:12" ht="14.4" customHeight="1">
      <c r="B2773" s="2"/>
      <c r="L2773" s="2"/>
    </row>
    <row r="2774" spans="2:12" ht="14.4" customHeight="1">
      <c r="B2774" s="2"/>
      <c r="L2774" s="2"/>
    </row>
    <row r="2775" spans="2:12" ht="14.4" customHeight="1">
      <c r="B2775" s="2"/>
      <c r="L2775" s="2"/>
    </row>
    <row r="2776" spans="2:12" ht="14.4" customHeight="1">
      <c r="B2776" s="2"/>
      <c r="L2776" s="2"/>
    </row>
    <row r="2777" spans="2:12" ht="14.4" customHeight="1">
      <c r="B2777" s="2"/>
      <c r="L2777" s="2"/>
    </row>
    <row r="2778" spans="2:12" ht="14.4" customHeight="1">
      <c r="B2778" s="2"/>
      <c r="L2778" s="2"/>
    </row>
    <row r="2779" spans="2:12" ht="14.4" customHeight="1">
      <c r="B2779" s="2"/>
      <c r="L2779" s="2"/>
    </row>
    <row r="2780" spans="2:12" ht="14.4" customHeight="1">
      <c r="B2780" s="2"/>
      <c r="L2780" s="2"/>
    </row>
    <row r="2781" spans="2:12" ht="14.4" customHeight="1">
      <c r="B2781" s="2"/>
      <c r="L2781" s="2"/>
    </row>
    <row r="2782" spans="2:12" ht="14.4" customHeight="1">
      <c r="B2782" s="2"/>
      <c r="L2782" s="2"/>
    </row>
    <row r="2783" spans="2:12" ht="14.4" customHeight="1">
      <c r="B2783" s="2"/>
      <c r="L2783" s="2"/>
    </row>
    <row r="2784" spans="2:12" ht="14.4" customHeight="1">
      <c r="B2784" s="2"/>
      <c r="L2784" s="2"/>
    </row>
    <row r="2785" spans="2:12" ht="14.4" customHeight="1">
      <c r="B2785" s="2"/>
      <c r="L2785" s="2"/>
    </row>
    <row r="2786" spans="2:12" ht="14.4" customHeight="1">
      <c r="B2786" s="2"/>
      <c r="L2786" s="2"/>
    </row>
    <row r="2787" spans="2:12" ht="14.4" customHeight="1">
      <c r="B2787" s="2"/>
      <c r="L2787" s="2"/>
    </row>
    <row r="2788" spans="2:12" ht="14.4" customHeight="1">
      <c r="B2788" s="2"/>
      <c r="L2788" s="2"/>
    </row>
    <row r="2789" spans="2:12" ht="14.4" customHeight="1">
      <c r="B2789" s="2"/>
      <c r="L2789" s="2"/>
    </row>
    <row r="2790" spans="2:12" ht="14.4" customHeight="1">
      <c r="B2790" s="2"/>
      <c r="L2790" s="2"/>
    </row>
    <row r="2791" spans="2:12" ht="14.4" customHeight="1">
      <c r="B2791" s="2"/>
      <c r="L2791" s="2"/>
    </row>
    <row r="2792" spans="2:12" ht="14.4" customHeight="1">
      <c r="B2792" s="2"/>
      <c r="L2792" s="2"/>
    </row>
    <row r="2793" spans="2:12" ht="14.4" customHeight="1">
      <c r="B2793" s="2"/>
      <c r="L2793" s="2"/>
    </row>
    <row r="2794" spans="2:12" ht="14.4" customHeight="1">
      <c r="B2794" s="2"/>
      <c r="L2794" s="2"/>
    </row>
    <row r="2795" spans="2:12" ht="14.4" customHeight="1">
      <c r="B2795" s="2"/>
      <c r="L2795" s="2"/>
    </row>
    <row r="2796" spans="2:12" ht="14.4" customHeight="1">
      <c r="B2796" s="2"/>
      <c r="L2796" s="2"/>
    </row>
    <row r="2797" spans="2:12" ht="14.4" customHeight="1">
      <c r="B2797" s="2"/>
      <c r="L2797" s="2"/>
    </row>
    <row r="2798" spans="2:12" ht="14.4" customHeight="1">
      <c r="B2798" s="2"/>
      <c r="L2798" s="2"/>
    </row>
    <row r="2799" spans="2:12" ht="14.4" customHeight="1">
      <c r="B2799" s="2"/>
      <c r="L2799" s="2"/>
    </row>
    <row r="2800" spans="2:12" ht="14.4" customHeight="1">
      <c r="B2800" s="2"/>
      <c r="L2800" s="2"/>
    </row>
    <row r="2801" spans="2:12" ht="14.4" customHeight="1">
      <c r="B2801" s="2"/>
      <c r="L2801" s="2"/>
    </row>
    <row r="2802" spans="2:12" ht="14.4" customHeight="1">
      <c r="B2802" s="2"/>
      <c r="L2802" s="2"/>
    </row>
    <row r="2803" spans="2:12" ht="14.4" customHeight="1">
      <c r="B2803" s="2"/>
      <c r="L2803" s="2"/>
    </row>
    <row r="2804" spans="2:12" ht="14.4" customHeight="1">
      <c r="B2804" s="2"/>
      <c r="L2804" s="2"/>
    </row>
    <row r="2805" spans="2:12" ht="14.4" customHeight="1">
      <c r="B2805" s="2"/>
      <c r="L2805" s="2"/>
    </row>
    <row r="2806" spans="2:12" ht="14.4" customHeight="1">
      <c r="B2806" s="2"/>
      <c r="L2806" s="2"/>
    </row>
    <row r="2807" spans="2:12" ht="14.4" customHeight="1">
      <c r="B2807" s="2"/>
      <c r="L2807" s="2"/>
    </row>
    <row r="2808" spans="2:12" ht="14.4" customHeight="1">
      <c r="B2808" s="2"/>
      <c r="L2808" s="2"/>
    </row>
    <row r="2809" spans="2:12" ht="14.4" customHeight="1">
      <c r="B2809" s="2"/>
      <c r="L2809" s="2"/>
    </row>
    <row r="2810" spans="2:12" ht="14.4" customHeight="1">
      <c r="B2810" s="2"/>
      <c r="L2810" s="2"/>
    </row>
    <row r="2811" spans="2:12" ht="14.4" customHeight="1">
      <c r="B2811" s="2"/>
      <c r="L2811" s="2"/>
    </row>
    <row r="2812" spans="2:12" ht="14.4" customHeight="1">
      <c r="B2812" s="2"/>
      <c r="L2812" s="2"/>
    </row>
    <row r="2813" spans="2:12" ht="14.4" customHeight="1">
      <c r="B2813" s="2"/>
      <c r="L2813" s="2"/>
    </row>
    <row r="2814" spans="2:12" ht="14.4" customHeight="1">
      <c r="B2814" s="2"/>
      <c r="L2814" s="2"/>
    </row>
    <row r="2815" spans="2:12" ht="14.4" customHeight="1">
      <c r="B2815" s="2"/>
      <c r="L2815" s="2"/>
    </row>
    <row r="2816" spans="2:12" ht="14.4" customHeight="1">
      <c r="B2816" s="2"/>
      <c r="L2816" s="2"/>
    </row>
    <row r="2817" spans="2:12" ht="14.4" customHeight="1">
      <c r="B2817" s="2"/>
      <c r="L2817" s="2"/>
    </row>
    <row r="2818" spans="2:12" ht="14.4" customHeight="1">
      <c r="B2818" s="2"/>
      <c r="L2818" s="2"/>
    </row>
    <row r="2819" spans="2:12" ht="14.4" customHeight="1">
      <c r="B2819" s="2"/>
      <c r="L2819" s="2"/>
    </row>
    <row r="2820" spans="2:12" ht="14.4" customHeight="1">
      <c r="B2820" s="2"/>
      <c r="L2820" s="2"/>
    </row>
    <row r="2821" spans="2:12" ht="14.4" customHeight="1">
      <c r="B2821" s="2"/>
      <c r="L2821" s="2"/>
    </row>
    <row r="2822" spans="2:12" ht="14.4" customHeight="1">
      <c r="B2822" s="2"/>
      <c r="L2822" s="2"/>
    </row>
    <row r="2823" spans="2:12" ht="14.4" customHeight="1">
      <c r="B2823" s="2"/>
      <c r="L2823" s="2"/>
    </row>
    <row r="2824" spans="2:12" ht="14.4" customHeight="1">
      <c r="B2824" s="2"/>
      <c r="L2824" s="2"/>
    </row>
    <row r="2825" spans="2:12" ht="14.4" customHeight="1">
      <c r="B2825" s="2"/>
      <c r="L2825" s="2"/>
    </row>
    <row r="2826" spans="2:12" ht="14.4" customHeight="1">
      <c r="B2826" s="2"/>
      <c r="L2826" s="2"/>
    </row>
    <row r="2827" spans="2:12" ht="14.4" customHeight="1">
      <c r="B2827" s="2"/>
      <c r="L2827" s="2"/>
    </row>
    <row r="2828" spans="2:12" ht="14.4" customHeight="1">
      <c r="B2828" s="2"/>
      <c r="L2828" s="2"/>
    </row>
    <row r="2829" spans="2:12" ht="14.4" customHeight="1">
      <c r="B2829" s="2"/>
      <c r="L2829" s="2"/>
    </row>
    <row r="2830" spans="2:12" ht="14.4" customHeight="1">
      <c r="B2830" s="2"/>
      <c r="L2830" s="2"/>
    </row>
    <row r="2831" spans="2:12" ht="14.4" customHeight="1">
      <c r="B2831" s="2"/>
      <c r="L2831" s="2"/>
    </row>
    <row r="2832" spans="2:12" ht="14.4" customHeight="1">
      <c r="B2832" s="2"/>
      <c r="L2832" s="2"/>
    </row>
    <row r="2833" spans="2:12" ht="14.4" customHeight="1">
      <c r="B2833" s="2"/>
      <c r="L2833" s="2"/>
    </row>
    <row r="2834" spans="2:12" ht="14.4" customHeight="1">
      <c r="B2834" s="2"/>
      <c r="L2834" s="2"/>
    </row>
    <row r="2835" spans="2:12" ht="14.4" customHeight="1">
      <c r="B2835" s="2"/>
      <c r="L2835" s="2"/>
    </row>
    <row r="2836" spans="2:12" ht="14.4" customHeight="1">
      <c r="B2836" s="2"/>
      <c r="L2836" s="2"/>
    </row>
    <row r="2837" spans="2:12" ht="14.4" customHeight="1">
      <c r="B2837" s="2"/>
      <c r="L2837" s="2"/>
    </row>
    <row r="2838" spans="2:12" ht="14.4" customHeight="1">
      <c r="B2838" s="2"/>
      <c r="L2838" s="2"/>
    </row>
    <row r="2839" spans="2:12" ht="14.4" customHeight="1">
      <c r="B2839" s="2"/>
      <c r="L2839" s="2"/>
    </row>
    <row r="2840" spans="2:12" ht="14.4" customHeight="1">
      <c r="B2840" s="2"/>
      <c r="L2840" s="2"/>
    </row>
    <row r="2841" spans="2:12" ht="14.4" customHeight="1">
      <c r="B2841" s="2"/>
      <c r="L2841" s="2"/>
    </row>
    <row r="2842" spans="2:12" ht="14.4" customHeight="1">
      <c r="B2842" s="2"/>
      <c r="L2842" s="2"/>
    </row>
    <row r="2843" spans="2:12" ht="14.4" customHeight="1">
      <c r="B2843" s="2"/>
      <c r="L2843" s="2"/>
    </row>
    <row r="2844" spans="2:12" ht="14.4" customHeight="1">
      <c r="B2844" s="2"/>
      <c r="L2844" s="2"/>
    </row>
    <row r="2845" spans="2:12" ht="14.4" customHeight="1">
      <c r="B2845" s="2"/>
      <c r="L2845" s="2"/>
    </row>
    <row r="2846" spans="2:12" ht="14.4" customHeight="1">
      <c r="B2846" s="2"/>
      <c r="L2846" s="2"/>
    </row>
    <row r="2847" spans="2:12" ht="14.4" customHeight="1">
      <c r="B2847" s="2"/>
      <c r="L2847" s="2"/>
    </row>
    <row r="2848" spans="2:12" ht="14.4" customHeight="1">
      <c r="B2848" s="2"/>
      <c r="L2848" s="2"/>
    </row>
    <row r="2849" spans="2:12" ht="14.4" customHeight="1">
      <c r="B2849" s="2"/>
      <c r="L2849" s="2"/>
    </row>
    <row r="2850" spans="2:12" ht="14.4" customHeight="1">
      <c r="B2850" s="2"/>
      <c r="L2850" s="2"/>
    </row>
    <row r="2851" spans="2:12" ht="14.4" customHeight="1">
      <c r="B2851" s="2"/>
      <c r="L2851" s="2"/>
    </row>
    <row r="2852" spans="2:12" ht="14.4" customHeight="1">
      <c r="B2852" s="2"/>
      <c r="L2852" s="2"/>
    </row>
    <row r="2853" spans="2:12" ht="14.4" customHeight="1">
      <c r="B2853" s="2"/>
      <c r="L2853" s="2"/>
    </row>
    <row r="2854" spans="2:12" ht="14.4" customHeight="1">
      <c r="B2854" s="2"/>
      <c r="L2854" s="2"/>
    </row>
    <row r="2855" spans="2:12" ht="14.4" customHeight="1">
      <c r="B2855" s="2"/>
      <c r="L2855" s="2"/>
    </row>
    <row r="2856" spans="2:12" ht="14.4" customHeight="1">
      <c r="B2856" s="2"/>
      <c r="L2856" s="2"/>
    </row>
    <row r="2857" spans="2:12" ht="14.4" customHeight="1">
      <c r="B2857" s="2"/>
      <c r="L2857" s="2"/>
    </row>
    <row r="2858" spans="2:12" ht="14.4" customHeight="1">
      <c r="B2858" s="2"/>
      <c r="L2858" s="2"/>
    </row>
    <row r="2859" spans="2:12" ht="14.4" customHeight="1">
      <c r="B2859" s="2"/>
      <c r="L2859" s="2"/>
    </row>
    <row r="2860" spans="2:12" ht="14.4" customHeight="1">
      <c r="B2860" s="2"/>
      <c r="L2860" s="2"/>
    </row>
    <row r="2861" spans="2:12" ht="14.4" customHeight="1">
      <c r="B2861" s="2"/>
      <c r="L2861" s="2"/>
    </row>
    <row r="2862" spans="2:12" ht="14.4" customHeight="1">
      <c r="B2862" s="2"/>
      <c r="L2862" s="2"/>
    </row>
    <row r="2863" spans="2:12" ht="14.4" customHeight="1">
      <c r="B2863" s="2"/>
      <c r="L2863" s="2"/>
    </row>
    <row r="2864" spans="2:12" ht="14.4" customHeight="1">
      <c r="B2864" s="2"/>
      <c r="L2864" s="2"/>
    </row>
    <row r="2865" spans="2:12" ht="14.4" customHeight="1">
      <c r="B2865" s="2"/>
      <c r="L2865" s="2"/>
    </row>
    <row r="2866" spans="2:12" ht="14.4" customHeight="1">
      <c r="B2866" s="2"/>
      <c r="L2866" s="2"/>
    </row>
    <row r="2867" spans="2:12" ht="14.4" customHeight="1">
      <c r="B2867" s="2"/>
      <c r="L2867" s="2"/>
    </row>
    <row r="2868" spans="2:12" ht="14.4" customHeight="1">
      <c r="B2868" s="2"/>
      <c r="L2868" s="2"/>
    </row>
    <row r="2869" spans="2:12" ht="14.4" customHeight="1">
      <c r="B2869" s="2"/>
      <c r="L2869" s="2"/>
    </row>
    <row r="2870" spans="2:12" ht="14.4" customHeight="1">
      <c r="B2870" s="2"/>
      <c r="L2870" s="2"/>
    </row>
    <row r="2871" spans="2:12" ht="14.4" customHeight="1">
      <c r="B2871" s="2"/>
      <c r="L2871" s="2"/>
    </row>
    <row r="2872" spans="2:12" ht="14.4" customHeight="1">
      <c r="B2872" s="2"/>
      <c r="L2872" s="2"/>
    </row>
    <row r="2873" spans="2:12" ht="14.4" customHeight="1">
      <c r="B2873" s="2"/>
      <c r="L2873" s="2"/>
    </row>
    <row r="2874" spans="2:12" ht="14.4" customHeight="1">
      <c r="B2874" s="2"/>
      <c r="L2874" s="2"/>
    </row>
    <row r="2875" spans="2:12" ht="14.4" customHeight="1">
      <c r="B2875" s="2"/>
      <c r="L2875" s="2"/>
    </row>
    <row r="2876" spans="2:12" ht="14.4" customHeight="1">
      <c r="B2876" s="2"/>
      <c r="L2876" s="2"/>
    </row>
    <row r="2877" spans="2:12" ht="14.4" customHeight="1">
      <c r="B2877" s="2"/>
      <c r="L2877" s="2"/>
    </row>
    <row r="2878" spans="2:12" ht="14.4" customHeight="1">
      <c r="B2878" s="2"/>
      <c r="L2878" s="2"/>
    </row>
    <row r="2879" spans="2:12" ht="14.4" customHeight="1">
      <c r="B2879" s="2"/>
      <c r="L2879" s="2"/>
    </row>
    <row r="2880" spans="2:12" ht="14.4" customHeight="1">
      <c r="B2880" s="2"/>
      <c r="L2880" s="2"/>
    </row>
    <row r="2881" spans="2:12" ht="14.4" customHeight="1">
      <c r="B2881" s="2"/>
      <c r="L2881" s="2"/>
    </row>
    <row r="2882" spans="2:12" ht="14.4" customHeight="1">
      <c r="B2882" s="2"/>
      <c r="L2882" s="2"/>
    </row>
    <row r="2883" spans="2:12" ht="14.4" customHeight="1">
      <c r="B2883" s="2"/>
      <c r="L2883" s="2"/>
    </row>
    <row r="2884" spans="2:12" ht="14.4" customHeight="1">
      <c r="B2884" s="2"/>
      <c r="L2884" s="2"/>
    </row>
    <row r="2885" spans="2:12" ht="14.4" customHeight="1">
      <c r="B2885" s="2"/>
      <c r="L2885" s="2"/>
    </row>
    <row r="2886" spans="2:12" ht="14.4" customHeight="1">
      <c r="B2886" s="2"/>
      <c r="L2886" s="2"/>
    </row>
    <row r="2887" spans="2:12" ht="14.4" customHeight="1">
      <c r="B2887" s="2"/>
      <c r="L2887" s="2"/>
    </row>
    <row r="2888" spans="2:12" ht="14.4" customHeight="1">
      <c r="B2888" s="2"/>
      <c r="L2888" s="2"/>
    </row>
    <row r="2889" spans="2:12" ht="14.4" customHeight="1">
      <c r="B2889" s="2"/>
      <c r="L2889" s="2"/>
    </row>
    <row r="2890" spans="2:12" ht="14.4" customHeight="1">
      <c r="B2890" s="2"/>
      <c r="L2890" s="2"/>
    </row>
    <row r="2891" spans="2:12" ht="14.4" customHeight="1">
      <c r="B2891" s="2"/>
      <c r="L2891" s="2"/>
    </row>
    <row r="2892" spans="2:12" ht="14.4" customHeight="1">
      <c r="B2892" s="2"/>
      <c r="L2892" s="2"/>
    </row>
    <row r="2893" spans="2:12" ht="14.4" customHeight="1">
      <c r="B2893" s="2"/>
      <c r="L2893" s="2"/>
    </row>
    <row r="2894" spans="2:12" ht="14.4" customHeight="1">
      <c r="B2894" s="2"/>
      <c r="L2894" s="2"/>
    </row>
    <row r="2895" spans="2:12" ht="14.4" customHeight="1">
      <c r="B2895" s="2"/>
      <c r="L2895" s="2"/>
    </row>
    <row r="2896" spans="2:12" ht="14.4" customHeight="1">
      <c r="B2896" s="2"/>
      <c r="L2896" s="2"/>
    </row>
    <row r="2897" spans="2:12" ht="14.4" customHeight="1">
      <c r="B2897" s="2"/>
      <c r="L2897" s="2"/>
    </row>
    <row r="2898" spans="2:12" ht="14.4" customHeight="1">
      <c r="B2898" s="2"/>
      <c r="L2898" s="2"/>
    </row>
    <row r="2899" spans="2:12" ht="14.4" customHeight="1">
      <c r="B2899" s="2"/>
      <c r="L2899" s="2"/>
    </row>
    <row r="2900" spans="2:12" ht="14.4" customHeight="1">
      <c r="B2900" s="2"/>
      <c r="L2900" s="2"/>
    </row>
    <row r="2901" spans="2:12" ht="14.4" customHeight="1">
      <c r="B2901" s="2"/>
      <c r="L2901" s="2"/>
    </row>
    <row r="2902" spans="2:12" ht="14.4" customHeight="1">
      <c r="B2902" s="2"/>
      <c r="L2902" s="2"/>
    </row>
    <row r="2903" spans="2:12" ht="14.4" customHeight="1">
      <c r="B2903" s="2"/>
      <c r="L2903" s="2"/>
    </row>
    <row r="2904" spans="2:12" ht="14.4" customHeight="1">
      <c r="B2904" s="2"/>
      <c r="L2904" s="2"/>
    </row>
    <row r="2905" spans="2:12" ht="14.4" customHeight="1">
      <c r="B2905" s="2"/>
      <c r="L2905" s="2"/>
    </row>
    <row r="2906" spans="2:12" ht="14.4" customHeight="1">
      <c r="B2906" s="2"/>
      <c r="L2906" s="2"/>
    </row>
    <row r="2907" spans="2:12" ht="14.4" customHeight="1">
      <c r="B2907" s="2"/>
      <c r="L2907" s="2"/>
    </row>
    <row r="2908" spans="2:12" ht="14.4" customHeight="1">
      <c r="B2908" s="2"/>
      <c r="L2908" s="2"/>
    </row>
    <row r="2909" spans="2:12" ht="14.4" customHeight="1">
      <c r="B2909" s="2"/>
      <c r="L2909" s="2"/>
    </row>
    <row r="2910" spans="2:12" ht="14.4" customHeight="1">
      <c r="B2910" s="2"/>
      <c r="L2910" s="2"/>
    </row>
    <row r="2911" spans="2:12" ht="14.4" customHeight="1">
      <c r="B2911" s="2"/>
      <c r="L2911" s="2"/>
    </row>
    <row r="2912" spans="2:12" ht="14.4" customHeight="1">
      <c r="B2912" s="2"/>
      <c r="L2912" s="2"/>
    </row>
    <row r="2913" spans="2:12" ht="14.4" customHeight="1">
      <c r="B2913" s="2"/>
      <c r="L2913" s="2"/>
    </row>
    <row r="2914" spans="2:12" ht="14.4" customHeight="1">
      <c r="B2914" s="2"/>
      <c r="L2914" s="2"/>
    </row>
    <row r="2915" spans="2:12" ht="14.4" customHeight="1">
      <c r="B2915" s="2"/>
      <c r="L2915" s="2"/>
    </row>
    <row r="2916" spans="2:12" ht="14.4" customHeight="1">
      <c r="B2916" s="2"/>
      <c r="L2916" s="2"/>
    </row>
    <row r="2917" spans="2:12" ht="14.4" customHeight="1">
      <c r="B2917" s="2"/>
      <c r="L2917" s="2"/>
    </row>
    <row r="2918" spans="2:12" ht="14.4" customHeight="1">
      <c r="B2918" s="2"/>
      <c r="L2918" s="2"/>
    </row>
    <row r="2919" spans="2:12" ht="14.4" customHeight="1">
      <c r="B2919" s="2"/>
      <c r="L2919" s="2"/>
    </row>
    <row r="2920" spans="2:12" ht="14.4" customHeight="1">
      <c r="B2920" s="2"/>
      <c r="L2920" s="2"/>
    </row>
    <row r="2921" spans="2:12" ht="14.4" customHeight="1">
      <c r="B2921" s="2"/>
      <c r="L2921" s="2"/>
    </row>
    <row r="2922" spans="2:12" ht="14.4" customHeight="1">
      <c r="B2922" s="2"/>
      <c r="L2922" s="2"/>
    </row>
    <row r="2923" spans="2:12" ht="14.4" customHeight="1">
      <c r="B2923" s="2"/>
      <c r="L2923" s="2"/>
    </row>
    <row r="2924" spans="2:12" ht="14.4" customHeight="1">
      <c r="B2924" s="2"/>
      <c r="L2924" s="2"/>
    </row>
    <row r="2925" spans="2:12" ht="14.4" customHeight="1">
      <c r="B2925" s="2"/>
      <c r="L2925" s="2"/>
    </row>
    <row r="2926" spans="2:12" ht="14.4" customHeight="1">
      <c r="B2926" s="2"/>
      <c r="L2926" s="2"/>
    </row>
    <row r="2927" spans="2:12" ht="14.4" customHeight="1">
      <c r="B2927" s="2"/>
      <c r="L2927" s="2"/>
    </row>
    <row r="2928" spans="2:12" ht="14.4" customHeight="1">
      <c r="B2928" s="2"/>
      <c r="L2928" s="2"/>
    </row>
    <row r="2929" spans="2:12" ht="14.4" customHeight="1">
      <c r="B2929" s="2"/>
      <c r="L2929" s="2"/>
    </row>
    <row r="2930" spans="2:12" ht="14.4" customHeight="1">
      <c r="B2930" s="2"/>
      <c r="L2930" s="2"/>
    </row>
    <row r="2931" spans="2:12" ht="14.4" customHeight="1">
      <c r="B2931" s="2"/>
      <c r="L2931" s="2"/>
    </row>
    <row r="2932" spans="2:12" ht="14.4" customHeight="1">
      <c r="B2932" s="2"/>
      <c r="L2932" s="2"/>
    </row>
    <row r="2933" spans="2:12" ht="14.4" customHeight="1">
      <c r="B2933" s="2"/>
      <c r="L2933" s="2"/>
    </row>
    <row r="2934" spans="2:12" ht="14.4" customHeight="1">
      <c r="B2934" s="2"/>
      <c r="L2934" s="2"/>
    </row>
    <row r="2935" spans="2:12" ht="14.4" customHeight="1">
      <c r="B2935" s="2"/>
      <c r="L2935" s="2"/>
    </row>
    <row r="2936" spans="2:12" ht="14.4" customHeight="1">
      <c r="B2936" s="2"/>
      <c r="L2936" s="2"/>
    </row>
    <row r="2937" spans="2:12" ht="14.4" customHeight="1">
      <c r="B2937" s="2"/>
      <c r="L2937" s="2"/>
    </row>
    <row r="2938" spans="2:12" ht="14.4" customHeight="1">
      <c r="B2938" s="2"/>
      <c r="L2938" s="2"/>
    </row>
    <row r="2939" spans="2:12" ht="14.4" customHeight="1">
      <c r="B2939" s="2"/>
      <c r="L2939" s="2"/>
    </row>
    <row r="2940" spans="2:12" ht="14.4" customHeight="1">
      <c r="B2940" s="2"/>
      <c r="L2940" s="2"/>
    </row>
    <row r="2941" spans="2:12" ht="14.4" customHeight="1">
      <c r="B2941" s="2"/>
      <c r="L2941" s="2"/>
    </row>
    <row r="2942" spans="2:12" ht="14.4" customHeight="1">
      <c r="B2942" s="2"/>
      <c r="L2942" s="2"/>
    </row>
    <row r="2943" spans="2:12" ht="14.4" customHeight="1">
      <c r="B2943" s="2"/>
      <c r="L2943" s="2"/>
    </row>
    <row r="2944" spans="2:12" ht="14.4" customHeight="1">
      <c r="B2944" s="2"/>
      <c r="L2944" s="2"/>
    </row>
    <row r="2945" spans="2:12" ht="14.4" customHeight="1">
      <c r="B2945" s="2"/>
      <c r="L2945" s="2"/>
    </row>
    <row r="2946" spans="2:12" ht="14.4" customHeight="1">
      <c r="B2946" s="2"/>
      <c r="L2946" s="2"/>
    </row>
    <row r="2947" spans="2:12" ht="14.4" customHeight="1">
      <c r="B2947" s="2"/>
      <c r="L2947" s="2"/>
    </row>
    <row r="2948" spans="2:12" ht="14.4" customHeight="1">
      <c r="B2948" s="2"/>
      <c r="L2948" s="2"/>
    </row>
    <row r="2949" spans="2:12" ht="14.4" customHeight="1">
      <c r="B2949" s="2"/>
      <c r="L2949" s="2"/>
    </row>
    <row r="2950" spans="2:12" ht="14.4" customHeight="1">
      <c r="B2950" s="2"/>
      <c r="L2950" s="2"/>
    </row>
    <row r="2951" spans="2:12" ht="14.4" customHeight="1">
      <c r="B2951" s="2"/>
      <c r="L2951" s="2"/>
    </row>
    <row r="2952" spans="2:12" ht="14.4" customHeight="1">
      <c r="B2952" s="2"/>
      <c r="L2952" s="2"/>
    </row>
    <row r="2953" spans="2:12" ht="14.4" customHeight="1">
      <c r="B2953" s="2"/>
      <c r="L2953" s="2"/>
    </row>
    <row r="2954" spans="2:12" ht="14.4" customHeight="1">
      <c r="B2954" s="2"/>
      <c r="L2954" s="2"/>
    </row>
    <row r="2955" spans="2:12" ht="14.4" customHeight="1">
      <c r="B2955" s="2"/>
      <c r="L2955" s="2"/>
    </row>
    <row r="2956" spans="2:12" ht="14.4" customHeight="1">
      <c r="B2956" s="2"/>
      <c r="L2956" s="2"/>
    </row>
    <row r="2957" spans="2:12" ht="14.4" customHeight="1">
      <c r="B2957" s="2"/>
      <c r="L2957" s="2"/>
    </row>
    <row r="2958" spans="2:12" ht="14.4" customHeight="1">
      <c r="B2958" s="2"/>
      <c r="L2958" s="2"/>
    </row>
    <row r="2959" spans="2:12" ht="14.4" customHeight="1">
      <c r="B2959" s="2"/>
      <c r="L2959" s="2"/>
    </row>
    <row r="2960" spans="2:12" ht="14.4" customHeight="1">
      <c r="B2960" s="2"/>
      <c r="L2960" s="2"/>
    </row>
    <row r="2961" spans="2:12" ht="14.4" customHeight="1">
      <c r="B2961" s="2"/>
      <c r="L2961" s="2"/>
    </row>
    <row r="2962" spans="2:12" ht="14.4" customHeight="1">
      <c r="B2962" s="2"/>
      <c r="L2962" s="2"/>
    </row>
    <row r="2963" spans="2:12" ht="14.4" customHeight="1">
      <c r="B2963" s="2"/>
      <c r="L2963" s="2"/>
    </row>
    <row r="2964" spans="2:12" ht="14.4" customHeight="1">
      <c r="B2964" s="2"/>
      <c r="L2964" s="2"/>
    </row>
    <row r="2965" spans="2:12" ht="14.4" customHeight="1">
      <c r="B2965" s="2"/>
      <c r="L2965" s="2"/>
    </row>
    <row r="2966" spans="2:12" ht="14.4" customHeight="1">
      <c r="B2966" s="2"/>
      <c r="L2966" s="2"/>
    </row>
    <row r="2967" spans="2:12" ht="14.4" customHeight="1">
      <c r="B2967" s="2"/>
      <c r="L2967" s="2"/>
    </row>
    <row r="2968" spans="2:12" ht="14.4" customHeight="1">
      <c r="B2968" s="2"/>
      <c r="L2968" s="2"/>
    </row>
    <row r="2969" spans="2:12" ht="14.4" customHeight="1">
      <c r="B2969" s="2"/>
      <c r="L2969" s="2"/>
    </row>
    <row r="2970" spans="2:12" ht="14.4" customHeight="1">
      <c r="B2970" s="2"/>
      <c r="L2970" s="2"/>
    </row>
    <row r="2971" spans="2:12" ht="14.4" customHeight="1">
      <c r="B2971" s="2"/>
      <c r="L2971" s="2"/>
    </row>
    <row r="2972" spans="2:12" ht="14.4" customHeight="1">
      <c r="B2972" s="2"/>
      <c r="L2972" s="2"/>
    </row>
    <row r="2973" spans="2:12" ht="14.4" customHeight="1">
      <c r="B2973" s="2"/>
      <c r="L2973" s="2"/>
    </row>
    <row r="2974" spans="2:12" ht="14.4" customHeight="1">
      <c r="B2974" s="2"/>
      <c r="L2974" s="2"/>
    </row>
    <row r="2975" spans="2:12" ht="14.4" customHeight="1">
      <c r="B2975" s="2"/>
      <c r="L2975" s="2"/>
    </row>
    <row r="2976" spans="2:12" ht="14.4" customHeight="1">
      <c r="B2976" s="2"/>
      <c r="L2976" s="2"/>
    </row>
    <row r="2977" spans="2:12" ht="14.4" customHeight="1">
      <c r="B2977" s="2"/>
      <c r="L2977" s="2"/>
    </row>
    <row r="2978" spans="2:12" ht="14.4" customHeight="1">
      <c r="B2978" s="2"/>
      <c r="L2978" s="2"/>
    </row>
    <row r="2979" spans="2:12" ht="14.4" customHeight="1">
      <c r="B2979" s="2"/>
      <c r="L2979" s="2"/>
    </row>
    <row r="2980" spans="2:12" ht="14.4" customHeight="1">
      <c r="B2980" s="2"/>
      <c r="L2980" s="2"/>
    </row>
    <row r="2981" spans="2:12" ht="14.4" customHeight="1">
      <c r="B2981" s="2"/>
      <c r="L2981" s="2"/>
    </row>
    <row r="2982" spans="2:12" ht="14.4" customHeight="1">
      <c r="B2982" s="2"/>
      <c r="L2982" s="2"/>
    </row>
    <row r="2983" spans="2:12" ht="14.4" customHeight="1">
      <c r="B2983" s="2"/>
      <c r="L2983" s="2"/>
    </row>
    <row r="2984" spans="2:12" ht="14.4" customHeight="1">
      <c r="B2984" s="2"/>
      <c r="L2984" s="2"/>
    </row>
    <row r="2985" spans="2:12" ht="14.4" customHeight="1">
      <c r="B2985" s="2"/>
      <c r="L2985" s="2"/>
    </row>
    <row r="2986" spans="2:12" ht="14.4" customHeight="1">
      <c r="B2986" s="2"/>
      <c r="L2986" s="2"/>
    </row>
    <row r="2987" spans="2:12" ht="14.4" customHeight="1">
      <c r="B2987" s="2"/>
      <c r="L2987" s="2"/>
    </row>
    <row r="2988" spans="2:12" ht="14.4" customHeight="1">
      <c r="B2988" s="2"/>
      <c r="L2988" s="2"/>
    </row>
    <row r="2989" spans="2:12" ht="14.4" customHeight="1">
      <c r="B2989" s="2"/>
      <c r="L2989" s="2"/>
    </row>
    <row r="2990" spans="2:12" ht="14.4" customHeight="1">
      <c r="B2990" s="2"/>
      <c r="L2990" s="2"/>
    </row>
    <row r="2991" spans="2:12" ht="14.4" customHeight="1">
      <c r="B2991" s="2"/>
      <c r="L2991" s="2"/>
    </row>
    <row r="2992" spans="2:12" ht="14.4" customHeight="1">
      <c r="B2992" s="2"/>
      <c r="L2992" s="2"/>
    </row>
    <row r="2993" spans="2:12" ht="14.4" customHeight="1">
      <c r="B2993" s="2"/>
      <c r="L2993" s="2"/>
    </row>
    <row r="2994" spans="2:12" ht="14.4" customHeight="1">
      <c r="B2994" s="2"/>
      <c r="L2994" s="2"/>
    </row>
    <row r="2995" spans="2:12" ht="14.4" customHeight="1">
      <c r="B2995" s="2"/>
      <c r="L2995" s="2"/>
    </row>
    <row r="2996" spans="2:12" ht="14.4" customHeight="1">
      <c r="B2996" s="2"/>
      <c r="L2996" s="2"/>
    </row>
    <row r="2997" spans="2:12" ht="14.4" customHeight="1">
      <c r="B2997" s="2"/>
      <c r="L2997" s="2"/>
    </row>
    <row r="2998" spans="2:12" ht="14.4" customHeight="1">
      <c r="B2998" s="2"/>
      <c r="L2998" s="2"/>
    </row>
    <row r="2999" spans="2:12" ht="14.4" customHeight="1">
      <c r="B2999" s="2"/>
      <c r="L2999" s="2"/>
    </row>
    <row r="3000" spans="2:12" ht="14.4" customHeight="1">
      <c r="B3000" s="2"/>
      <c r="L3000" s="2"/>
    </row>
    <row r="3001" spans="2:12" ht="14.4" customHeight="1">
      <c r="B3001" s="2"/>
      <c r="L3001" s="2"/>
    </row>
    <row r="3002" spans="2:12" ht="14.4" customHeight="1">
      <c r="B3002" s="2"/>
      <c r="L3002" s="2"/>
    </row>
    <row r="3003" spans="2:12" ht="14.4" customHeight="1">
      <c r="B3003" s="2"/>
      <c r="L3003" s="2"/>
    </row>
    <row r="3004" spans="2:12" ht="14.4" customHeight="1">
      <c r="B3004" s="2"/>
      <c r="L3004" s="2"/>
    </row>
    <row r="3005" spans="2:12" ht="14.4" customHeight="1">
      <c r="B3005" s="2"/>
      <c r="L3005" s="2"/>
    </row>
    <row r="3006" spans="2:12" ht="14.4" customHeight="1">
      <c r="B3006" s="2"/>
      <c r="L3006" s="2"/>
    </row>
    <row r="3007" spans="2:12" ht="14.4" customHeight="1">
      <c r="B3007" s="2"/>
      <c r="L3007" s="2"/>
    </row>
    <row r="3008" spans="2:12" ht="14.4" customHeight="1">
      <c r="B3008" s="2"/>
      <c r="L3008" s="2"/>
    </row>
    <row r="3009" spans="2:12" ht="14.4" customHeight="1">
      <c r="B3009" s="2"/>
      <c r="L3009" s="2"/>
    </row>
    <row r="3010" spans="2:12" ht="14.4" customHeight="1">
      <c r="B3010" s="2"/>
      <c r="L3010" s="2"/>
    </row>
    <row r="3011" spans="2:12" ht="14.4" customHeight="1">
      <c r="B3011" s="2"/>
      <c r="L3011" s="2"/>
    </row>
    <row r="3012" spans="2:12" ht="14.4" customHeight="1">
      <c r="B3012" s="2"/>
      <c r="L3012" s="2"/>
    </row>
    <row r="3013" spans="2:12" ht="14.4" customHeight="1">
      <c r="B3013" s="2"/>
      <c r="L3013" s="2"/>
    </row>
    <row r="3014" spans="2:12" ht="14.4" customHeight="1">
      <c r="B3014" s="2"/>
      <c r="L3014" s="2"/>
    </row>
    <row r="3015" spans="2:12" ht="14.4" customHeight="1">
      <c r="B3015" s="2"/>
      <c r="L3015" s="2"/>
    </row>
    <row r="3016" spans="2:12" ht="14.4" customHeight="1">
      <c r="B3016" s="2"/>
      <c r="L3016" s="2"/>
    </row>
    <row r="3017" spans="2:12" ht="14.4" customHeight="1">
      <c r="B3017" s="2"/>
      <c r="L3017" s="2"/>
    </row>
    <row r="3018" spans="2:12" ht="14.4" customHeight="1">
      <c r="B3018" s="2"/>
      <c r="L3018" s="2"/>
    </row>
    <row r="3019" spans="2:12" ht="14.4" customHeight="1">
      <c r="B3019" s="2"/>
      <c r="L3019" s="2"/>
    </row>
    <row r="3020" spans="2:12" ht="14.4" customHeight="1">
      <c r="B3020" s="2"/>
      <c r="L3020" s="2"/>
    </row>
    <row r="3021" spans="2:12" ht="14.4" customHeight="1">
      <c r="B3021" s="2"/>
      <c r="L3021" s="2"/>
    </row>
    <row r="3022" spans="2:12" ht="14.4" customHeight="1">
      <c r="B3022" s="2"/>
      <c r="L3022" s="2"/>
    </row>
    <row r="3023" spans="2:12" ht="14.4" customHeight="1">
      <c r="B3023" s="2"/>
      <c r="L3023" s="2"/>
    </row>
    <row r="3024" spans="2:12" ht="14.4" customHeight="1">
      <c r="B3024" s="2"/>
      <c r="L3024" s="2"/>
    </row>
    <row r="3025" spans="2:12" ht="14.4" customHeight="1">
      <c r="B3025" s="2"/>
      <c r="L3025" s="2"/>
    </row>
    <row r="3026" spans="2:12" ht="14.4" customHeight="1">
      <c r="B3026" s="2"/>
      <c r="L3026" s="2"/>
    </row>
    <row r="3027" spans="2:12" ht="14.4" customHeight="1">
      <c r="B3027" s="2"/>
      <c r="L3027" s="2"/>
    </row>
    <row r="3028" spans="2:12" ht="14.4" customHeight="1">
      <c r="B3028" s="2"/>
      <c r="L3028" s="2"/>
    </row>
    <row r="3029" spans="2:12" ht="14.4" customHeight="1">
      <c r="B3029" s="2"/>
      <c r="L3029" s="2"/>
    </row>
    <row r="3030" spans="2:12" ht="14.4" customHeight="1">
      <c r="B3030" s="2"/>
      <c r="L3030" s="2"/>
    </row>
    <row r="3031" spans="2:12" ht="14.4" customHeight="1">
      <c r="B3031" s="2"/>
      <c r="L3031" s="2"/>
    </row>
    <row r="3032" spans="2:12" ht="14.4" customHeight="1">
      <c r="B3032" s="2"/>
      <c r="L3032" s="2"/>
    </row>
    <row r="3033" spans="2:12" ht="14.4" customHeight="1">
      <c r="B3033" s="2"/>
      <c r="L3033" s="2"/>
    </row>
    <row r="3034" spans="2:12" ht="14.4" customHeight="1">
      <c r="B3034" s="2"/>
      <c r="L3034" s="2"/>
    </row>
    <row r="3035" spans="2:12" ht="14.4" customHeight="1">
      <c r="B3035" s="2"/>
      <c r="L3035" s="2"/>
    </row>
    <row r="3036" spans="2:12" ht="14.4" customHeight="1">
      <c r="B3036" s="2"/>
      <c r="L3036" s="2"/>
    </row>
    <row r="3037" spans="2:12" ht="14.4" customHeight="1">
      <c r="B3037" s="2"/>
      <c r="L3037" s="2"/>
    </row>
    <row r="3038" spans="2:12" ht="14.4" customHeight="1">
      <c r="B3038" s="2"/>
      <c r="L3038" s="2"/>
    </row>
    <row r="3039" spans="2:12" ht="14.4" customHeight="1">
      <c r="B3039" s="2"/>
      <c r="L3039" s="2"/>
    </row>
    <row r="3040" spans="2:12" ht="14.4" customHeight="1">
      <c r="B3040" s="2"/>
      <c r="L3040" s="2"/>
    </row>
    <row r="3041" spans="2:12" ht="14.4" customHeight="1">
      <c r="B3041" s="2"/>
      <c r="L3041" s="2"/>
    </row>
    <row r="3042" spans="2:12" ht="14.4" customHeight="1">
      <c r="B3042" s="2"/>
      <c r="L3042" s="2"/>
    </row>
    <row r="3043" spans="2:12" ht="14.4" customHeight="1">
      <c r="B3043" s="2"/>
      <c r="L3043" s="2"/>
    </row>
    <row r="3044" spans="2:12" ht="14.4" customHeight="1">
      <c r="B3044" s="2"/>
      <c r="L3044" s="2"/>
    </row>
    <row r="3045" spans="2:12" ht="14.4" customHeight="1">
      <c r="B3045" s="2"/>
      <c r="L3045" s="2"/>
    </row>
    <row r="3046" spans="2:12" ht="14.4" customHeight="1">
      <c r="B3046" s="2"/>
      <c r="L3046" s="2"/>
    </row>
    <row r="3047" spans="2:12" ht="14.4" customHeight="1">
      <c r="B3047" s="2"/>
      <c r="L3047" s="2"/>
    </row>
    <row r="3048" spans="2:12" ht="14.4" customHeight="1">
      <c r="B3048" s="2"/>
      <c r="L3048" s="2"/>
    </row>
    <row r="3049" spans="2:12" ht="14.4" customHeight="1">
      <c r="B3049" s="2"/>
      <c r="L3049" s="2"/>
    </row>
    <row r="3050" spans="2:12" ht="14.4" customHeight="1">
      <c r="B3050" s="2"/>
      <c r="L3050" s="2"/>
    </row>
    <row r="3051" spans="2:12" ht="14.4" customHeight="1">
      <c r="B3051" s="2"/>
      <c r="L3051" s="2"/>
    </row>
    <row r="3052" spans="2:12" ht="14.4" customHeight="1">
      <c r="B3052" s="2"/>
      <c r="L3052" s="2"/>
    </row>
    <row r="3053" spans="2:12" ht="14.4" customHeight="1">
      <c r="B3053" s="2"/>
      <c r="L3053" s="2"/>
    </row>
    <row r="3054" spans="2:12" ht="14.4" customHeight="1">
      <c r="B3054" s="2"/>
      <c r="L3054" s="2"/>
    </row>
    <row r="3055" spans="2:12" ht="14.4" customHeight="1">
      <c r="B3055" s="2"/>
      <c r="L3055" s="2"/>
    </row>
    <row r="3056" spans="2:12" ht="14.4" customHeight="1">
      <c r="B3056" s="2"/>
      <c r="L3056" s="2"/>
    </row>
    <row r="3057" spans="2:12" ht="14.4" customHeight="1">
      <c r="B3057" s="2"/>
      <c r="L3057" s="2"/>
    </row>
    <row r="3058" spans="2:12" ht="14.4" customHeight="1">
      <c r="B3058" s="2"/>
      <c r="L3058" s="2"/>
    </row>
    <row r="3059" spans="2:12" ht="14.4" customHeight="1">
      <c r="B3059" s="2"/>
      <c r="L3059" s="2"/>
    </row>
    <row r="3060" spans="2:12" ht="14.4" customHeight="1">
      <c r="B3060" s="2"/>
      <c r="L3060" s="2"/>
    </row>
    <row r="3061" spans="2:12" ht="14.4" customHeight="1">
      <c r="B3061" s="2"/>
      <c r="L3061" s="2"/>
    </row>
    <row r="3062" spans="2:12" ht="14.4" customHeight="1">
      <c r="B3062" s="2"/>
      <c r="L3062" s="2"/>
    </row>
    <row r="3063" spans="2:12" ht="14.4" customHeight="1">
      <c r="B3063" s="2"/>
      <c r="L3063" s="2"/>
    </row>
    <row r="3064" spans="2:12" ht="14.4" customHeight="1">
      <c r="B3064" s="2"/>
      <c r="L3064" s="2"/>
    </row>
    <row r="3065" spans="2:12" ht="14.4" customHeight="1">
      <c r="B3065" s="2"/>
      <c r="L3065" s="2"/>
    </row>
    <row r="3066" spans="2:12" ht="14.4" customHeight="1">
      <c r="B3066" s="2"/>
      <c r="L3066" s="2"/>
    </row>
    <row r="3067" spans="2:12" ht="14.4" customHeight="1">
      <c r="B3067" s="2"/>
      <c r="L3067" s="2"/>
    </row>
    <row r="3068" spans="2:12" ht="14.4" customHeight="1">
      <c r="B3068" s="2"/>
      <c r="L3068" s="2"/>
    </row>
    <row r="3069" spans="2:12" ht="14.4" customHeight="1">
      <c r="B3069" s="2"/>
      <c r="L3069" s="2"/>
    </row>
    <row r="3070" spans="2:12" ht="14.4" customHeight="1">
      <c r="B3070" s="2"/>
      <c r="L3070" s="2"/>
    </row>
    <row r="3071" spans="2:12" ht="14.4" customHeight="1">
      <c r="B3071" s="2"/>
      <c r="L3071" s="2"/>
    </row>
    <row r="3072" spans="2:12" ht="14.4" customHeight="1">
      <c r="B3072" s="2"/>
      <c r="L3072" s="2"/>
    </row>
    <row r="3073" spans="2:12" ht="14.4" customHeight="1">
      <c r="B3073" s="2"/>
      <c r="L3073" s="2"/>
    </row>
    <row r="3074" spans="2:12" ht="14.4" customHeight="1">
      <c r="B3074" s="2"/>
      <c r="L3074" s="2"/>
    </row>
    <row r="3075" spans="2:12" ht="14.4" customHeight="1">
      <c r="B3075" s="2"/>
      <c r="L3075" s="2"/>
    </row>
    <row r="3076" spans="2:12" ht="14.4" customHeight="1">
      <c r="B3076" s="2"/>
      <c r="L3076" s="2"/>
    </row>
    <row r="3077" spans="2:12" ht="14.4" customHeight="1">
      <c r="B3077" s="2"/>
      <c r="L3077" s="2"/>
    </row>
    <row r="3078" spans="2:12" ht="14.4" customHeight="1">
      <c r="B3078" s="2"/>
      <c r="L3078" s="2"/>
    </row>
    <row r="3079" spans="2:12" ht="14.4" customHeight="1">
      <c r="B3079" s="2"/>
      <c r="L3079" s="2"/>
    </row>
    <row r="3080" spans="2:12" ht="14.4" customHeight="1">
      <c r="B3080" s="2"/>
      <c r="L3080" s="2"/>
    </row>
    <row r="3081" spans="2:12" ht="14.4" customHeight="1">
      <c r="B3081" s="2"/>
      <c r="L3081" s="2"/>
    </row>
    <row r="3082" spans="2:12" ht="14.4" customHeight="1">
      <c r="B3082" s="2"/>
      <c r="L3082" s="2"/>
    </row>
    <row r="3083" spans="2:12" ht="14.4" customHeight="1">
      <c r="B3083" s="2"/>
      <c r="L3083" s="2"/>
    </row>
    <row r="3084" spans="2:12" ht="14.4" customHeight="1">
      <c r="B3084" s="2"/>
      <c r="L3084" s="2"/>
    </row>
    <row r="3085" spans="2:12" ht="14.4" customHeight="1">
      <c r="B3085" s="2"/>
      <c r="L3085" s="2"/>
    </row>
    <row r="3086" spans="2:12" ht="14.4" customHeight="1">
      <c r="B3086" s="2"/>
      <c r="L3086" s="2"/>
    </row>
    <row r="3087" spans="2:12" ht="14.4" customHeight="1">
      <c r="B3087" s="2"/>
      <c r="L3087" s="2"/>
    </row>
    <row r="3088" spans="2:12" ht="14.4" customHeight="1">
      <c r="B3088" s="2"/>
      <c r="L3088" s="2"/>
    </row>
    <row r="3089" spans="2:12" ht="14.4" customHeight="1">
      <c r="B3089" s="2"/>
      <c r="L3089" s="2"/>
    </row>
    <row r="3090" spans="2:12" ht="14.4" customHeight="1">
      <c r="B3090" s="2"/>
      <c r="L3090" s="2"/>
    </row>
    <row r="3091" spans="2:12" ht="14.4" customHeight="1">
      <c r="B3091" s="2"/>
      <c r="L3091" s="2"/>
    </row>
    <row r="3092" spans="2:12" ht="14.4" customHeight="1">
      <c r="B3092" s="2"/>
      <c r="L3092" s="2"/>
    </row>
    <row r="3093" spans="2:12" ht="14.4" customHeight="1">
      <c r="B3093" s="2"/>
      <c r="L3093" s="2"/>
    </row>
    <row r="3094" spans="2:12" ht="14.4" customHeight="1">
      <c r="B3094" s="2"/>
      <c r="L3094" s="2"/>
    </row>
    <row r="3095" spans="2:12" ht="14.4" customHeight="1">
      <c r="B3095" s="2"/>
      <c r="L3095" s="2"/>
    </row>
    <row r="3096" spans="2:12" ht="14.4" customHeight="1">
      <c r="B3096" s="2"/>
      <c r="L3096" s="2"/>
    </row>
    <row r="3097" spans="2:12" ht="14.4" customHeight="1">
      <c r="B3097" s="2"/>
      <c r="L3097" s="2"/>
    </row>
    <row r="3098" spans="2:12" ht="14.4" customHeight="1">
      <c r="B3098" s="2"/>
      <c r="L3098" s="2"/>
    </row>
    <row r="3099" spans="2:12" ht="14.4" customHeight="1">
      <c r="B3099" s="2"/>
      <c r="L3099" s="2"/>
    </row>
    <row r="3100" spans="2:12" ht="14.4" customHeight="1">
      <c r="B3100" s="2"/>
      <c r="L3100" s="2"/>
    </row>
    <row r="3101" spans="2:12" ht="14.4" customHeight="1">
      <c r="B3101" s="2"/>
      <c r="L3101" s="2"/>
    </row>
    <row r="3102" spans="2:12" ht="14.4" customHeight="1">
      <c r="B3102" s="2"/>
      <c r="L3102" s="2"/>
    </row>
    <row r="3103" spans="2:12" ht="14.4" customHeight="1">
      <c r="B3103" s="2"/>
      <c r="L3103" s="2"/>
    </row>
    <row r="3104" spans="2:12" ht="14.4" customHeight="1">
      <c r="B3104" s="2"/>
      <c r="L3104" s="2"/>
    </row>
    <row r="3105" spans="2:12" ht="14.4" customHeight="1">
      <c r="B3105" s="2"/>
      <c r="L3105" s="2"/>
    </row>
    <row r="3106" spans="2:12" ht="14.4" customHeight="1">
      <c r="B3106" s="2"/>
      <c r="L3106" s="2"/>
    </row>
    <row r="3107" spans="2:12" ht="14.4" customHeight="1">
      <c r="B3107" s="2"/>
      <c r="L3107" s="2"/>
    </row>
    <row r="3108" spans="2:12" ht="14.4" customHeight="1">
      <c r="B3108" s="2"/>
      <c r="L3108" s="2"/>
    </row>
    <row r="3109" spans="2:12" ht="14.4" customHeight="1">
      <c r="B3109" s="2"/>
      <c r="L3109" s="2"/>
    </row>
    <row r="3110" spans="2:12" ht="14.4" customHeight="1">
      <c r="B3110" s="2"/>
      <c r="L3110" s="2"/>
    </row>
    <row r="3111" spans="2:12" ht="14.4" customHeight="1">
      <c r="B3111" s="2"/>
      <c r="L3111" s="2"/>
    </row>
    <row r="3112" spans="2:12" ht="14.4" customHeight="1">
      <c r="B3112" s="2"/>
      <c r="L3112" s="2"/>
    </row>
    <row r="3113" spans="2:12" ht="14.4" customHeight="1">
      <c r="B3113" s="2"/>
      <c r="L3113" s="2"/>
    </row>
    <row r="3114" spans="2:12" ht="14.4" customHeight="1">
      <c r="B3114" s="2"/>
      <c r="L3114" s="2"/>
    </row>
    <row r="3115" spans="2:12" ht="14.4" customHeight="1">
      <c r="B3115" s="2"/>
      <c r="L3115" s="2"/>
    </row>
    <row r="3116" spans="2:12" ht="14.4" customHeight="1">
      <c r="B3116" s="2"/>
      <c r="L3116" s="2"/>
    </row>
    <row r="3117" spans="2:12" ht="14.4" customHeight="1">
      <c r="B3117" s="2"/>
      <c r="L3117" s="2"/>
    </row>
    <row r="3118" spans="2:12" ht="14.4" customHeight="1">
      <c r="B3118" s="2"/>
      <c r="L3118" s="2"/>
    </row>
    <row r="3119" spans="2:12" ht="14.4" customHeight="1">
      <c r="B3119" s="2"/>
      <c r="L3119" s="2"/>
    </row>
    <row r="3120" spans="2:12" ht="14.4" customHeight="1">
      <c r="B3120" s="2"/>
      <c r="L3120" s="2"/>
    </row>
    <row r="3121" spans="2:12" ht="14.4" customHeight="1">
      <c r="B3121" s="2"/>
      <c r="L3121" s="2"/>
    </row>
    <row r="3122" spans="2:12" ht="14.4" customHeight="1">
      <c r="B3122" s="2"/>
      <c r="L3122" s="2"/>
    </row>
    <row r="3123" spans="2:12" ht="14.4" customHeight="1">
      <c r="B3123" s="2"/>
      <c r="L3123" s="2"/>
    </row>
    <row r="3124" spans="2:12" ht="14.4" customHeight="1">
      <c r="B3124" s="2"/>
      <c r="L3124" s="2"/>
    </row>
    <row r="3125" spans="2:12" ht="14.4" customHeight="1">
      <c r="B3125" s="2"/>
      <c r="L3125" s="2"/>
    </row>
    <row r="3126" spans="2:12" ht="14.4" customHeight="1">
      <c r="B3126" s="2"/>
      <c r="L3126" s="2"/>
    </row>
    <row r="3127" spans="2:12" ht="14.4" customHeight="1">
      <c r="B3127" s="2"/>
      <c r="L3127" s="2"/>
    </row>
    <row r="3128" spans="2:12" ht="14.4" customHeight="1">
      <c r="B3128" s="2"/>
      <c r="L3128" s="2"/>
    </row>
    <row r="3129" spans="2:12" ht="14.4" customHeight="1">
      <c r="B3129" s="2"/>
      <c r="L3129" s="2"/>
    </row>
    <row r="3130" spans="2:12" ht="14.4" customHeight="1">
      <c r="B3130" s="2"/>
      <c r="L3130" s="2"/>
    </row>
    <row r="3131" spans="2:12" ht="14.4" customHeight="1">
      <c r="B3131" s="2"/>
      <c r="L3131" s="2"/>
    </row>
    <row r="3132" spans="2:12" ht="14.4" customHeight="1">
      <c r="B3132" s="2"/>
      <c r="L3132" s="2"/>
    </row>
    <row r="3133" spans="2:12" ht="14.4" customHeight="1">
      <c r="B3133" s="2"/>
      <c r="L3133" s="2"/>
    </row>
    <row r="3134" spans="2:12" ht="14.4" customHeight="1">
      <c r="B3134" s="2"/>
      <c r="L3134" s="2"/>
    </row>
    <row r="3135" spans="2:12" ht="14.4" customHeight="1">
      <c r="B3135" s="2"/>
      <c r="L3135" s="2"/>
    </row>
    <row r="3136" spans="2:12" ht="14.4" customHeight="1">
      <c r="B3136" s="2"/>
      <c r="L3136" s="2"/>
    </row>
    <row r="3137" spans="2:12" ht="14.4" customHeight="1">
      <c r="B3137" s="2"/>
      <c r="L3137" s="2"/>
    </row>
    <row r="3138" spans="2:12" ht="14.4" customHeight="1">
      <c r="B3138" s="2"/>
      <c r="L3138" s="2"/>
    </row>
    <row r="3139" spans="2:12" ht="14.4" customHeight="1">
      <c r="B3139" s="2"/>
      <c r="L3139" s="2"/>
    </row>
    <row r="3140" spans="2:12" ht="14.4" customHeight="1">
      <c r="B3140" s="2"/>
      <c r="L3140" s="2"/>
    </row>
    <row r="3141" spans="2:12" ht="14.4" customHeight="1">
      <c r="B3141" s="2"/>
      <c r="L3141" s="2"/>
    </row>
    <row r="3142" spans="2:12" ht="14.4" customHeight="1">
      <c r="B3142" s="2"/>
      <c r="L3142" s="2"/>
    </row>
    <row r="3143" spans="2:12" ht="14.4" customHeight="1">
      <c r="B3143" s="2"/>
      <c r="L3143" s="2"/>
    </row>
    <row r="3144" spans="2:12" ht="14.4" customHeight="1">
      <c r="B3144" s="2"/>
      <c r="L3144" s="2"/>
    </row>
    <row r="3145" spans="2:12" ht="14.4" customHeight="1">
      <c r="B3145" s="2"/>
      <c r="L3145" s="2"/>
    </row>
    <row r="3146" spans="2:12" ht="14.4" customHeight="1">
      <c r="B3146" s="2"/>
      <c r="L3146" s="2"/>
    </row>
    <row r="3147" spans="2:12" ht="14.4" customHeight="1">
      <c r="B3147" s="2"/>
      <c r="L3147" s="2"/>
    </row>
    <row r="3148" spans="2:12" ht="14.4" customHeight="1">
      <c r="B3148" s="2"/>
      <c r="L3148" s="2"/>
    </row>
    <row r="3149" spans="2:12" ht="14.4" customHeight="1">
      <c r="B3149" s="2"/>
      <c r="L3149" s="2"/>
    </row>
    <row r="3150" spans="2:12" ht="14.4" customHeight="1">
      <c r="B3150" s="2"/>
      <c r="L3150" s="2"/>
    </row>
    <row r="3151" spans="2:12" ht="14.4" customHeight="1">
      <c r="B3151" s="2"/>
      <c r="L3151" s="2"/>
    </row>
    <row r="3152" spans="2:12" ht="14.4" customHeight="1">
      <c r="B3152" s="2"/>
      <c r="L3152" s="2"/>
    </row>
    <row r="3153" spans="2:12" ht="14.4" customHeight="1">
      <c r="B3153" s="2"/>
      <c r="L3153" s="2"/>
    </row>
    <row r="3154" spans="2:12" ht="14.4" customHeight="1">
      <c r="B3154" s="2"/>
      <c r="L3154" s="2"/>
    </row>
    <row r="3155" spans="2:12" ht="14.4" customHeight="1">
      <c r="B3155" s="2"/>
      <c r="L3155" s="2"/>
    </row>
    <row r="3156" spans="2:12" ht="14.4" customHeight="1">
      <c r="B3156" s="2"/>
      <c r="L3156" s="2"/>
    </row>
    <row r="3157" spans="2:12" ht="14.4" customHeight="1">
      <c r="B3157" s="2"/>
      <c r="L3157" s="2"/>
    </row>
    <row r="3158" spans="2:12" ht="14.4" customHeight="1">
      <c r="B3158" s="2"/>
      <c r="L3158" s="2"/>
    </row>
    <row r="3159" spans="2:12" ht="14.4" customHeight="1">
      <c r="B3159" s="2"/>
      <c r="L3159" s="2"/>
    </row>
    <row r="3160" spans="2:12" ht="14.4" customHeight="1">
      <c r="B3160" s="2"/>
      <c r="L3160" s="2"/>
    </row>
    <row r="3161" spans="2:12" ht="14.4" customHeight="1">
      <c r="B3161" s="2"/>
      <c r="L3161" s="2"/>
    </row>
    <row r="3162" spans="2:12" ht="14.4" customHeight="1">
      <c r="B3162" s="2"/>
      <c r="L3162" s="2"/>
    </row>
    <row r="3163" spans="2:12" ht="14.4" customHeight="1">
      <c r="B3163" s="2"/>
      <c r="L3163" s="2"/>
    </row>
    <row r="3164" spans="2:12" ht="14.4" customHeight="1">
      <c r="B3164" s="2"/>
      <c r="L3164" s="2"/>
    </row>
    <row r="3165" spans="2:12" ht="14.4" customHeight="1">
      <c r="B3165" s="2"/>
      <c r="L3165" s="2"/>
    </row>
    <row r="3166" spans="2:12" ht="14.4" customHeight="1">
      <c r="B3166" s="2"/>
      <c r="L3166" s="2"/>
    </row>
    <row r="3167" spans="2:12" ht="14.4" customHeight="1">
      <c r="B3167" s="2"/>
      <c r="L3167" s="2"/>
    </row>
    <row r="3168" spans="2:12" ht="14.4" customHeight="1">
      <c r="B3168" s="2"/>
      <c r="L3168" s="2"/>
    </row>
    <row r="3169" spans="2:12" ht="14.4" customHeight="1">
      <c r="B3169" s="2"/>
      <c r="L3169" s="2"/>
    </row>
    <row r="3170" spans="2:12" ht="14.4" customHeight="1">
      <c r="B3170" s="2"/>
      <c r="L3170" s="2"/>
    </row>
    <row r="3171" spans="2:12" ht="14.4" customHeight="1">
      <c r="B3171" s="2"/>
      <c r="L3171" s="2"/>
    </row>
    <row r="3172" spans="2:12" ht="14.4" customHeight="1">
      <c r="B3172" s="2"/>
      <c r="L3172" s="2"/>
    </row>
    <row r="3173" spans="2:12" ht="14.4" customHeight="1">
      <c r="B3173" s="2"/>
      <c r="L3173" s="2"/>
    </row>
    <row r="3174" spans="2:12" ht="14.4" customHeight="1">
      <c r="B3174" s="2"/>
      <c r="L3174" s="2"/>
    </row>
    <row r="3175" spans="2:12" ht="14.4" customHeight="1">
      <c r="B3175" s="2"/>
      <c r="L3175" s="2"/>
    </row>
    <row r="3176" spans="2:12" ht="14.4" customHeight="1">
      <c r="B3176" s="2"/>
      <c r="L3176" s="2"/>
    </row>
    <row r="3177" spans="2:12" ht="14.4" customHeight="1">
      <c r="B3177" s="2"/>
      <c r="L3177" s="2"/>
    </row>
    <row r="3178" spans="2:12" ht="14.4" customHeight="1">
      <c r="B3178" s="2"/>
      <c r="L3178" s="2"/>
    </row>
    <row r="3179" spans="2:12" ht="14.4" customHeight="1">
      <c r="B3179" s="2"/>
      <c r="L3179" s="2"/>
    </row>
    <row r="3180" spans="2:12" ht="14.4" customHeight="1">
      <c r="B3180" s="2"/>
      <c r="L3180" s="2"/>
    </row>
    <row r="3181" spans="2:12" ht="14.4" customHeight="1">
      <c r="B3181" s="2"/>
      <c r="L3181" s="2"/>
    </row>
    <row r="3182" spans="2:12" ht="14.4" customHeight="1">
      <c r="B3182" s="2"/>
      <c r="L3182" s="2"/>
    </row>
    <row r="3183" spans="2:12" ht="14.4" customHeight="1">
      <c r="B3183" s="2"/>
      <c r="L3183" s="2"/>
    </row>
    <row r="3184" spans="2:12" ht="14.4" customHeight="1">
      <c r="B3184" s="2"/>
      <c r="L3184" s="2"/>
    </row>
    <row r="3185" spans="2:12" ht="14.4" customHeight="1">
      <c r="B3185" s="2"/>
      <c r="L3185" s="2"/>
    </row>
    <row r="3186" spans="2:12" ht="14.4" customHeight="1">
      <c r="B3186" s="2"/>
      <c r="L3186" s="2"/>
    </row>
    <row r="3187" spans="2:12" ht="14.4" customHeight="1">
      <c r="B3187" s="2"/>
      <c r="L3187" s="2"/>
    </row>
    <row r="3188" spans="2:12" ht="14.4" customHeight="1">
      <c r="B3188" s="2"/>
      <c r="L3188" s="2"/>
    </row>
    <row r="3189" spans="2:12" ht="14.4" customHeight="1">
      <c r="B3189" s="2"/>
      <c r="L3189" s="2"/>
    </row>
    <row r="3190" spans="2:12" ht="14.4" customHeight="1">
      <c r="B3190" s="2"/>
      <c r="L3190" s="2"/>
    </row>
    <row r="3191" spans="2:12" ht="14.4" customHeight="1">
      <c r="B3191" s="2"/>
      <c r="L3191" s="2"/>
    </row>
    <row r="3192" spans="2:12" ht="14.4" customHeight="1">
      <c r="B3192" s="2"/>
      <c r="L3192" s="2"/>
    </row>
    <row r="3193" spans="2:12" ht="14.4" customHeight="1">
      <c r="B3193" s="2"/>
      <c r="L3193" s="2"/>
    </row>
    <row r="3194" spans="2:12" ht="14.4" customHeight="1">
      <c r="B3194" s="2"/>
      <c r="L3194" s="2"/>
    </row>
    <row r="3195" spans="2:12" ht="14.4" customHeight="1">
      <c r="B3195" s="2"/>
      <c r="L3195" s="2"/>
    </row>
    <row r="3196" spans="2:12" ht="14.4" customHeight="1">
      <c r="B3196" s="2"/>
      <c r="L3196" s="2"/>
    </row>
    <row r="3197" spans="2:12" ht="14.4" customHeight="1">
      <c r="B3197" s="2"/>
      <c r="L3197" s="2"/>
    </row>
    <row r="3198" spans="2:12" ht="14.4" customHeight="1">
      <c r="B3198" s="2"/>
      <c r="L3198" s="2"/>
    </row>
    <row r="3199" spans="2:12" ht="14.4" customHeight="1">
      <c r="B3199" s="2"/>
      <c r="L3199" s="2"/>
    </row>
    <row r="3200" spans="2:12" ht="14.4" customHeight="1">
      <c r="B3200" s="2"/>
      <c r="L3200" s="2"/>
    </row>
    <row r="3201" spans="2:12" ht="14.4" customHeight="1">
      <c r="B3201" s="2"/>
      <c r="L3201" s="2"/>
    </row>
    <row r="3202" spans="2:12" ht="14.4" customHeight="1">
      <c r="B3202" s="2"/>
      <c r="L3202" s="2"/>
    </row>
    <row r="3203" spans="2:12" ht="14.4" customHeight="1">
      <c r="B3203" s="2"/>
      <c r="L3203" s="2"/>
    </row>
    <row r="3204" spans="2:12" ht="14.4" customHeight="1">
      <c r="B3204" s="2"/>
      <c r="L3204" s="2"/>
    </row>
    <row r="3205" spans="2:12" ht="14.4" customHeight="1">
      <c r="B3205" s="2"/>
      <c r="L3205" s="2"/>
    </row>
    <row r="3206" spans="2:12" ht="14.4" customHeight="1">
      <c r="B3206" s="2"/>
      <c r="L3206" s="2"/>
    </row>
    <row r="3207" spans="2:12" ht="14.4" customHeight="1">
      <c r="B3207" s="2"/>
      <c r="L3207" s="2"/>
    </row>
    <row r="3208" spans="2:12" ht="14.4" customHeight="1">
      <c r="B3208" s="2"/>
      <c r="L3208" s="2"/>
    </row>
    <row r="3209" spans="2:12" ht="14.4" customHeight="1">
      <c r="B3209" s="2"/>
      <c r="L3209" s="2"/>
    </row>
    <row r="3210" spans="2:12" ht="14.4" customHeight="1">
      <c r="B3210" s="2"/>
      <c r="L3210" s="2"/>
    </row>
    <row r="3211" spans="2:12" ht="14.4" customHeight="1">
      <c r="B3211" s="2"/>
      <c r="L3211" s="2"/>
    </row>
    <row r="3212" spans="2:12" ht="14.4" customHeight="1">
      <c r="B3212" s="2"/>
      <c r="L3212" s="2"/>
    </row>
    <row r="3213" spans="2:12" ht="14.4" customHeight="1">
      <c r="B3213" s="2"/>
      <c r="L3213" s="2"/>
    </row>
    <row r="3214" spans="2:12" ht="14.4" customHeight="1">
      <c r="B3214" s="2"/>
      <c r="L3214" s="2"/>
    </row>
    <row r="3215" spans="2:12" ht="14.4" customHeight="1">
      <c r="B3215" s="2"/>
      <c r="L3215" s="2"/>
    </row>
    <row r="3216" spans="2:12" ht="14.4" customHeight="1">
      <c r="B3216" s="2"/>
      <c r="L3216" s="2"/>
    </row>
    <row r="3217" spans="2:12" ht="14.4" customHeight="1">
      <c r="B3217" s="2"/>
      <c r="L3217" s="2"/>
    </row>
    <row r="3218" spans="2:12" ht="14.4" customHeight="1">
      <c r="B3218" s="2"/>
      <c r="L3218" s="2"/>
    </row>
    <row r="3219" spans="2:12" ht="14.4" customHeight="1">
      <c r="B3219" s="2"/>
      <c r="L3219" s="2"/>
    </row>
    <row r="3220" spans="2:12" ht="14.4" customHeight="1">
      <c r="B3220" s="2"/>
      <c r="L3220" s="2"/>
    </row>
    <row r="3221" spans="2:12" ht="14.4" customHeight="1">
      <c r="B3221" s="2"/>
      <c r="L3221" s="2"/>
    </row>
    <row r="3222" spans="2:12" ht="14.4" customHeight="1">
      <c r="B3222" s="2"/>
      <c r="L3222" s="2"/>
    </row>
    <row r="3223" spans="2:12" ht="14.4" customHeight="1">
      <c r="B3223" s="2"/>
      <c r="L3223" s="2"/>
    </row>
    <row r="3224" spans="2:12" ht="14.4" customHeight="1">
      <c r="B3224" s="2"/>
      <c r="L3224" s="2"/>
    </row>
    <row r="3225" spans="2:12" ht="14.4" customHeight="1">
      <c r="B3225" s="2"/>
      <c r="L3225" s="2"/>
    </row>
    <row r="3226" spans="2:12" ht="14.4" customHeight="1">
      <c r="B3226" s="2"/>
      <c r="L3226" s="2"/>
    </row>
    <row r="3227" spans="2:12" ht="14.4" customHeight="1">
      <c r="B3227" s="2"/>
      <c r="L3227" s="2"/>
    </row>
    <row r="3228" spans="2:12" ht="14.4" customHeight="1">
      <c r="B3228" s="2"/>
      <c r="L3228" s="2"/>
    </row>
    <row r="3229" spans="2:12" ht="14.4" customHeight="1">
      <c r="B3229" s="2"/>
      <c r="L3229" s="2"/>
    </row>
    <row r="3230" spans="2:12" ht="14.4" customHeight="1">
      <c r="B3230" s="2"/>
      <c r="L3230" s="2"/>
    </row>
    <row r="3231" spans="2:12" ht="14.4" customHeight="1">
      <c r="B3231" s="2"/>
      <c r="L3231" s="2"/>
    </row>
    <row r="3232" spans="2:12" ht="14.4" customHeight="1">
      <c r="B3232" s="2"/>
      <c r="L3232" s="2"/>
    </row>
    <row r="3233" spans="2:12" ht="14.4" customHeight="1">
      <c r="B3233" s="2"/>
      <c r="L3233" s="2"/>
    </row>
    <row r="3234" spans="2:12" ht="14.4" customHeight="1">
      <c r="B3234" s="2"/>
      <c r="L3234" s="2"/>
    </row>
    <row r="3235" spans="2:12" ht="14.4" customHeight="1">
      <c r="B3235" s="2"/>
      <c r="L3235" s="2"/>
    </row>
    <row r="3236" spans="2:12" ht="14.4" customHeight="1">
      <c r="B3236" s="2"/>
      <c r="L3236" s="2"/>
    </row>
    <row r="3237" spans="2:12" ht="14.4" customHeight="1">
      <c r="B3237" s="2"/>
      <c r="L3237" s="2"/>
    </row>
    <row r="3238" spans="2:12" ht="14.4" customHeight="1">
      <c r="B3238" s="2"/>
      <c r="L3238" s="2"/>
    </row>
    <row r="3239" spans="2:12" ht="14.4" customHeight="1">
      <c r="B3239" s="2"/>
      <c r="L3239" s="2"/>
    </row>
    <row r="3240" spans="2:12" ht="14.4" customHeight="1">
      <c r="B3240" s="2"/>
      <c r="L3240" s="2"/>
    </row>
    <row r="3241" spans="2:12" ht="14.4" customHeight="1">
      <c r="B3241" s="2"/>
      <c r="L3241" s="2"/>
    </row>
    <row r="3242" spans="2:12" ht="14.4" customHeight="1">
      <c r="B3242" s="2"/>
      <c r="L3242" s="2"/>
    </row>
    <row r="3243" spans="2:12" ht="14.4" customHeight="1">
      <c r="B3243" s="2"/>
      <c r="L3243" s="2"/>
    </row>
    <row r="3244" spans="2:12" ht="14.4" customHeight="1">
      <c r="B3244" s="2"/>
      <c r="L3244" s="2"/>
    </row>
    <row r="3245" spans="2:12" ht="14.4" customHeight="1">
      <c r="B3245" s="2"/>
      <c r="L3245" s="2"/>
    </row>
    <row r="3246" spans="2:12" ht="14.4" customHeight="1">
      <c r="B3246" s="2"/>
      <c r="L3246" s="2"/>
    </row>
    <row r="3247" spans="2:12" ht="14.4" customHeight="1">
      <c r="B3247" s="2"/>
      <c r="L3247" s="2"/>
    </row>
    <row r="3248" spans="2:12" ht="14.4" customHeight="1">
      <c r="B3248" s="2"/>
      <c r="L3248" s="2"/>
    </row>
    <row r="3249" spans="2:12" ht="14.4" customHeight="1">
      <c r="B3249" s="2"/>
      <c r="L3249" s="2"/>
    </row>
    <row r="3250" spans="2:12" ht="14.4" customHeight="1">
      <c r="B3250" s="2"/>
      <c r="L3250" s="2"/>
    </row>
    <row r="3251" spans="2:12" ht="14.4" customHeight="1">
      <c r="B3251" s="2"/>
      <c r="L3251" s="2"/>
    </row>
    <row r="3252" spans="2:12" ht="14.4" customHeight="1">
      <c r="B3252" s="2"/>
      <c r="L3252" s="2"/>
    </row>
    <row r="3253" spans="2:12" ht="14.4" customHeight="1">
      <c r="B3253" s="2"/>
      <c r="L3253" s="2"/>
    </row>
    <row r="3254" spans="2:12" ht="14.4" customHeight="1">
      <c r="B3254" s="2"/>
      <c r="L3254" s="2"/>
    </row>
    <row r="3255" spans="2:12" ht="14.4" customHeight="1">
      <c r="B3255" s="2"/>
      <c r="L3255" s="2"/>
    </row>
    <row r="3256" spans="2:12" ht="14.4" customHeight="1">
      <c r="B3256" s="2"/>
      <c r="L3256" s="2"/>
    </row>
    <row r="3257" spans="2:12" ht="14.4" customHeight="1">
      <c r="B3257" s="2"/>
      <c r="L3257" s="2"/>
    </row>
    <row r="3258" spans="2:12" ht="14.4" customHeight="1">
      <c r="B3258" s="2"/>
      <c r="L3258" s="2"/>
    </row>
    <row r="3259" spans="2:12" ht="14.4" customHeight="1">
      <c r="B3259" s="2"/>
      <c r="L3259" s="2"/>
    </row>
    <row r="3260" spans="2:12" ht="14.4" customHeight="1">
      <c r="B3260" s="2"/>
      <c r="L3260" s="2"/>
    </row>
    <row r="3261" spans="2:12" ht="14.4" customHeight="1">
      <c r="B3261" s="2"/>
      <c r="L3261" s="2"/>
    </row>
    <row r="3262" spans="2:12" ht="14.4" customHeight="1">
      <c r="B3262" s="2"/>
      <c r="L3262" s="2"/>
    </row>
    <row r="3263" spans="2:12" ht="14.4" customHeight="1">
      <c r="B3263" s="2"/>
      <c r="L3263" s="2"/>
    </row>
    <row r="3264" spans="2:12" ht="14.4" customHeight="1">
      <c r="B3264" s="2"/>
      <c r="L3264" s="2"/>
    </row>
    <row r="3265" spans="2:12" ht="14.4" customHeight="1">
      <c r="B3265" s="2"/>
      <c r="L3265" s="2"/>
    </row>
    <row r="3266" spans="2:12" ht="14.4" customHeight="1">
      <c r="B3266" s="2"/>
      <c r="L3266" s="2"/>
    </row>
    <row r="3267" spans="2:12" ht="14.4" customHeight="1">
      <c r="B3267" s="2"/>
      <c r="L3267" s="2"/>
    </row>
    <row r="3268" spans="2:12" ht="14.4" customHeight="1">
      <c r="B3268" s="2"/>
      <c r="L3268" s="2"/>
    </row>
    <row r="3269" spans="2:12" ht="14.4" customHeight="1">
      <c r="B3269" s="2"/>
      <c r="L3269" s="2"/>
    </row>
    <row r="3270" spans="2:12" ht="14.4" customHeight="1">
      <c r="B3270" s="2"/>
      <c r="L3270" s="2"/>
    </row>
    <row r="3271" spans="2:12" ht="14.4" customHeight="1">
      <c r="B3271" s="2"/>
      <c r="L3271" s="2"/>
    </row>
    <row r="3272" spans="2:12" ht="14.4" customHeight="1">
      <c r="B3272" s="2"/>
      <c r="L3272" s="2"/>
    </row>
    <row r="3273" spans="2:12" ht="14.4" customHeight="1">
      <c r="B3273" s="2"/>
      <c r="L3273" s="2"/>
    </row>
    <row r="3274" spans="2:12" ht="14.4" customHeight="1">
      <c r="B3274" s="2"/>
      <c r="L3274" s="2"/>
    </row>
    <row r="3275" spans="2:12" ht="14.4" customHeight="1">
      <c r="B3275" s="2"/>
      <c r="L3275" s="2"/>
    </row>
    <row r="3276" spans="2:12" ht="14.4" customHeight="1">
      <c r="B3276" s="2"/>
      <c r="L3276" s="2"/>
    </row>
    <row r="3277" spans="2:12" ht="14.4" customHeight="1">
      <c r="B3277" s="2"/>
      <c r="L3277" s="2"/>
    </row>
    <row r="3278" spans="2:12" ht="14.4" customHeight="1">
      <c r="B3278" s="2"/>
      <c r="L3278" s="2"/>
    </row>
    <row r="3279" spans="2:12" ht="14.4" customHeight="1">
      <c r="B3279" s="2"/>
      <c r="L3279" s="2"/>
    </row>
    <row r="3280" spans="2:12" ht="14.4" customHeight="1">
      <c r="B3280" s="2"/>
      <c r="L3280" s="2"/>
    </row>
    <row r="3281" spans="2:12" ht="14.4" customHeight="1">
      <c r="B3281" s="2"/>
      <c r="L3281" s="2"/>
    </row>
    <row r="3282" spans="2:12" ht="14.4" customHeight="1">
      <c r="B3282" s="2"/>
      <c r="L3282" s="2"/>
    </row>
    <row r="3283" spans="2:12" ht="14.4" customHeight="1">
      <c r="B3283" s="2"/>
      <c r="L3283" s="2"/>
    </row>
    <row r="3284" spans="2:12" ht="14.4" customHeight="1">
      <c r="B3284" s="2"/>
      <c r="L3284" s="2"/>
    </row>
    <row r="3285" spans="2:12" ht="14.4" customHeight="1">
      <c r="B3285" s="2"/>
      <c r="L3285" s="2"/>
    </row>
    <row r="3286" spans="2:12" ht="14.4" customHeight="1">
      <c r="B3286" s="2"/>
      <c r="L3286" s="2"/>
    </row>
    <row r="3287" spans="2:12" ht="14.4" customHeight="1">
      <c r="B3287" s="2"/>
      <c r="L3287" s="2"/>
    </row>
    <row r="3288" spans="2:12" ht="14.4" customHeight="1">
      <c r="B3288" s="2"/>
      <c r="L3288" s="2"/>
    </row>
    <row r="3289" spans="2:12" ht="14.4" customHeight="1">
      <c r="B3289" s="2"/>
      <c r="L3289" s="2"/>
    </row>
    <row r="3290" spans="2:12" ht="14.4" customHeight="1">
      <c r="B3290" s="2"/>
      <c r="L3290" s="2"/>
    </row>
    <row r="3291" spans="2:12" ht="14.4" customHeight="1">
      <c r="B3291" s="2"/>
      <c r="L3291" s="2"/>
    </row>
    <row r="3292" spans="2:12" ht="14.4" customHeight="1">
      <c r="B3292" s="2"/>
      <c r="L3292" s="2"/>
    </row>
    <row r="3293" spans="2:12" ht="14.4" customHeight="1">
      <c r="B3293" s="2"/>
      <c r="L3293" s="2"/>
    </row>
    <row r="3294" spans="2:12" ht="14.4" customHeight="1">
      <c r="B3294" s="2"/>
      <c r="L3294" s="2"/>
    </row>
    <row r="3295" spans="2:12" ht="14.4" customHeight="1">
      <c r="B3295" s="2"/>
      <c r="L3295" s="2"/>
    </row>
    <row r="3296" spans="2:12" ht="14.4" customHeight="1">
      <c r="B3296" s="2"/>
      <c r="L3296" s="2"/>
    </row>
    <row r="3297" spans="2:12" ht="14.4" customHeight="1">
      <c r="B3297" s="2"/>
      <c r="L3297" s="2"/>
    </row>
    <row r="3298" spans="2:12" ht="14.4" customHeight="1">
      <c r="B3298" s="2"/>
      <c r="L3298" s="2"/>
    </row>
    <row r="3299" spans="2:12" ht="14.4" customHeight="1">
      <c r="B3299" s="2"/>
      <c r="L3299" s="2"/>
    </row>
    <row r="3300" spans="2:12" ht="14.4" customHeight="1">
      <c r="B3300" s="2"/>
      <c r="L3300" s="2"/>
    </row>
    <row r="3301" spans="2:12" ht="14.4" customHeight="1">
      <c r="B3301" s="2"/>
      <c r="L3301" s="2"/>
    </row>
    <row r="3302" spans="2:12" ht="14.4" customHeight="1">
      <c r="B3302" s="2"/>
      <c r="L3302" s="2"/>
    </row>
    <row r="3303" spans="2:12" ht="14.4" customHeight="1">
      <c r="B3303" s="2"/>
      <c r="L3303" s="2"/>
    </row>
    <row r="3304" spans="2:12" ht="14.4" customHeight="1">
      <c r="B3304" s="2"/>
      <c r="L3304" s="2"/>
    </row>
    <row r="3305" spans="2:12" ht="14.4" customHeight="1">
      <c r="B3305" s="2"/>
      <c r="L3305" s="2"/>
    </row>
    <row r="3306" spans="2:12" ht="14.4" customHeight="1">
      <c r="B3306" s="2"/>
      <c r="L3306" s="2"/>
    </row>
    <row r="3307" spans="2:12" ht="14.4" customHeight="1">
      <c r="B3307" s="2"/>
      <c r="L3307" s="2"/>
    </row>
    <row r="3308" spans="2:12" ht="14.4" customHeight="1">
      <c r="B3308" s="2"/>
      <c r="L3308" s="2"/>
    </row>
    <row r="3309" spans="2:12" ht="14.4" customHeight="1">
      <c r="B3309" s="2"/>
      <c r="L3309" s="2"/>
    </row>
    <row r="3310" spans="2:12" ht="14.4" customHeight="1">
      <c r="B3310" s="2"/>
      <c r="L3310" s="2"/>
    </row>
    <row r="3311" spans="2:12" ht="14.4" customHeight="1">
      <c r="B3311" s="2"/>
      <c r="L3311" s="2"/>
    </row>
    <row r="3312" spans="2:12" ht="14.4" customHeight="1">
      <c r="B3312" s="2"/>
      <c r="L3312" s="2"/>
    </row>
    <row r="3313" spans="2:12" ht="14.4" customHeight="1">
      <c r="B3313" s="2"/>
      <c r="L3313" s="2"/>
    </row>
    <row r="3314" spans="2:12" ht="14.4" customHeight="1">
      <c r="B3314" s="2"/>
      <c r="L3314" s="2"/>
    </row>
    <row r="3315" spans="2:12" ht="14.4" customHeight="1">
      <c r="B3315" s="2"/>
      <c r="L3315" s="2"/>
    </row>
    <row r="3316" spans="2:12" ht="14.4" customHeight="1">
      <c r="B3316" s="2"/>
      <c r="L3316" s="2"/>
    </row>
    <row r="3317" spans="2:12" ht="14.4" customHeight="1">
      <c r="B3317" s="2"/>
      <c r="L3317" s="2"/>
    </row>
    <row r="3318" spans="2:12" ht="14.4" customHeight="1">
      <c r="B3318" s="2"/>
      <c r="L3318" s="2"/>
    </row>
    <row r="3319" spans="2:12" ht="14.4" customHeight="1">
      <c r="B3319" s="2"/>
      <c r="L3319" s="2"/>
    </row>
    <row r="3320" spans="2:12" ht="14.4" customHeight="1">
      <c r="B3320" s="2"/>
      <c r="L3320" s="2"/>
    </row>
    <row r="3321" spans="2:12" ht="14.4" customHeight="1">
      <c r="B3321" s="2"/>
      <c r="L3321" s="2"/>
    </row>
    <row r="3322" spans="2:12" ht="14.4" customHeight="1">
      <c r="B3322" s="2"/>
      <c r="L3322" s="2"/>
    </row>
    <row r="3323" spans="2:12" ht="14.4" customHeight="1">
      <c r="B3323" s="2"/>
      <c r="L3323" s="2"/>
    </row>
    <row r="3324" spans="2:12" ht="14.4" customHeight="1">
      <c r="B3324" s="2"/>
      <c r="L3324" s="2"/>
    </row>
    <row r="3325" spans="2:12" ht="14.4" customHeight="1">
      <c r="B3325" s="2"/>
      <c r="L3325" s="2"/>
    </row>
    <row r="3326" spans="2:12" ht="14.4" customHeight="1">
      <c r="B3326" s="2"/>
      <c r="L3326" s="2"/>
    </row>
    <row r="3327" spans="2:12" ht="14.4" customHeight="1">
      <c r="B3327" s="2"/>
      <c r="L3327" s="2"/>
    </row>
    <row r="3328" spans="2:12" ht="14.4" customHeight="1">
      <c r="B3328" s="2"/>
      <c r="L3328" s="2"/>
    </row>
    <row r="3329" spans="2:12" ht="14.4" customHeight="1">
      <c r="B3329" s="2"/>
      <c r="L3329" s="2"/>
    </row>
    <row r="3330" spans="2:12" ht="14.4" customHeight="1">
      <c r="B3330" s="2"/>
      <c r="L3330" s="2"/>
    </row>
    <row r="3331" spans="2:12" ht="14.4" customHeight="1">
      <c r="B3331" s="2"/>
      <c r="L3331" s="2"/>
    </row>
    <row r="3332" spans="2:12" ht="14.4" customHeight="1">
      <c r="B3332" s="2"/>
      <c r="L3332" s="2"/>
    </row>
    <row r="3333" spans="2:12" ht="14.4" customHeight="1">
      <c r="B3333" s="2"/>
      <c r="L3333" s="2"/>
    </row>
    <row r="3334" spans="2:12" ht="14.4" customHeight="1">
      <c r="B3334" s="2"/>
      <c r="L3334" s="2"/>
    </row>
    <row r="3335" spans="2:12" ht="14.4" customHeight="1">
      <c r="B3335" s="2"/>
      <c r="L3335" s="2"/>
    </row>
    <row r="3336" spans="2:12" ht="14.4" customHeight="1">
      <c r="B3336" s="2"/>
      <c r="L3336" s="2"/>
    </row>
    <row r="3337" spans="2:12" ht="14.4" customHeight="1">
      <c r="B3337" s="2"/>
      <c r="L3337" s="2"/>
    </row>
    <row r="3338" spans="2:12" ht="14.4" customHeight="1">
      <c r="B3338" s="2"/>
      <c r="L3338" s="2"/>
    </row>
    <row r="3339" spans="2:12" ht="14.4" customHeight="1">
      <c r="B3339" s="2"/>
      <c r="L3339" s="2"/>
    </row>
    <row r="3340" spans="2:12" ht="14.4" customHeight="1">
      <c r="B3340" s="2"/>
      <c r="L3340" s="2"/>
    </row>
    <row r="3341" spans="2:12" ht="14.4" customHeight="1">
      <c r="B3341" s="2"/>
      <c r="L3341" s="2"/>
    </row>
    <row r="3342" spans="2:12" ht="14.4" customHeight="1">
      <c r="B3342" s="2"/>
      <c r="L3342" s="2"/>
    </row>
    <row r="3343" spans="2:12" ht="14.4" customHeight="1">
      <c r="B3343" s="2"/>
      <c r="L3343" s="2"/>
    </row>
    <row r="3344" spans="2:12" ht="14.4" customHeight="1">
      <c r="B3344" s="2"/>
      <c r="L3344" s="2"/>
    </row>
    <row r="3345" spans="2:12" ht="14.4" customHeight="1">
      <c r="B3345" s="2"/>
      <c r="L3345" s="2"/>
    </row>
    <row r="3346" spans="2:12" ht="14.4" customHeight="1">
      <c r="B3346" s="2"/>
      <c r="L3346" s="2"/>
    </row>
    <row r="3347" spans="2:12" ht="14.4" customHeight="1">
      <c r="B3347" s="2"/>
      <c r="L3347" s="2"/>
    </row>
    <row r="3348" spans="2:12" ht="14.4" customHeight="1">
      <c r="B3348" s="2"/>
      <c r="L3348" s="2"/>
    </row>
    <row r="3349" spans="2:12" ht="14.4" customHeight="1">
      <c r="B3349" s="2"/>
      <c r="L3349" s="2"/>
    </row>
    <row r="3350" spans="2:12" ht="14.4" customHeight="1">
      <c r="B3350" s="2"/>
      <c r="L3350" s="2"/>
    </row>
    <row r="3351" spans="2:12" ht="14.4" customHeight="1">
      <c r="B3351" s="2"/>
      <c r="L3351" s="2"/>
    </row>
    <row r="3352" spans="2:12" ht="14.4" customHeight="1">
      <c r="B3352" s="2"/>
      <c r="L3352" s="2"/>
    </row>
    <row r="3353" spans="2:12" ht="14.4" customHeight="1">
      <c r="B3353" s="2"/>
      <c r="L3353" s="2"/>
    </row>
    <row r="3354" spans="2:12" ht="14.4" customHeight="1">
      <c r="B3354" s="2"/>
      <c r="L3354" s="2"/>
    </row>
    <row r="3355" spans="2:12" ht="14.4" customHeight="1">
      <c r="B3355" s="2"/>
      <c r="L3355" s="2"/>
    </row>
    <row r="3356" spans="2:12" ht="14.4" customHeight="1">
      <c r="B3356" s="2"/>
      <c r="L3356" s="2"/>
    </row>
    <row r="3357" spans="2:12" ht="14.4" customHeight="1">
      <c r="B3357" s="2"/>
      <c r="L3357" s="2"/>
    </row>
    <row r="3358" spans="2:12" ht="14.4" customHeight="1">
      <c r="B3358" s="2"/>
      <c r="L3358" s="2"/>
    </row>
    <row r="3359" spans="2:12" ht="14.4" customHeight="1">
      <c r="B3359" s="2"/>
      <c r="L3359" s="2"/>
    </row>
    <row r="3360" spans="2:12" ht="14.4" customHeight="1">
      <c r="B3360" s="2"/>
      <c r="L3360" s="2"/>
    </row>
    <row r="3361" spans="2:12" ht="14.4" customHeight="1">
      <c r="B3361" s="2"/>
      <c r="L3361" s="2"/>
    </row>
    <row r="3362" spans="2:12" ht="14.4" customHeight="1">
      <c r="B3362" s="2"/>
      <c r="L3362" s="2"/>
    </row>
    <row r="3363" spans="2:12" ht="14.4" customHeight="1">
      <c r="B3363" s="2"/>
      <c r="L3363" s="2"/>
    </row>
    <row r="3364" spans="2:12" ht="14.4" customHeight="1">
      <c r="B3364" s="2"/>
      <c r="L3364" s="2"/>
    </row>
    <row r="3365" spans="2:12" ht="14.4" customHeight="1">
      <c r="B3365" s="2"/>
      <c r="L3365" s="2"/>
    </row>
    <row r="3366" spans="2:12" ht="14.4" customHeight="1">
      <c r="B3366" s="2"/>
      <c r="L3366" s="2"/>
    </row>
    <row r="3367" spans="2:12" ht="14.4" customHeight="1">
      <c r="B3367" s="2"/>
      <c r="L3367" s="2"/>
    </row>
    <row r="3368" spans="2:12" ht="14.4" customHeight="1">
      <c r="B3368" s="2"/>
      <c r="L3368" s="2"/>
    </row>
    <row r="3369" spans="2:12" ht="14.4" customHeight="1">
      <c r="B3369" s="2"/>
      <c r="L3369" s="2"/>
    </row>
    <row r="3370" spans="2:12" ht="14.4" customHeight="1">
      <c r="B3370" s="2"/>
      <c r="L3370" s="2"/>
    </row>
    <row r="3371" spans="2:12" ht="14.4" customHeight="1">
      <c r="B3371" s="2"/>
      <c r="L3371" s="2"/>
    </row>
    <row r="3372" spans="2:12" ht="14.4" customHeight="1">
      <c r="B3372" s="2"/>
      <c r="L3372" s="2"/>
    </row>
    <row r="3373" spans="2:12" ht="14.4" customHeight="1">
      <c r="B3373" s="2"/>
      <c r="L3373" s="2"/>
    </row>
    <row r="3374" spans="2:12" ht="14.4" customHeight="1">
      <c r="B3374" s="2"/>
      <c r="L3374" s="2"/>
    </row>
    <row r="3375" spans="2:12" ht="14.4" customHeight="1">
      <c r="B3375" s="2"/>
      <c r="L3375" s="2"/>
    </row>
    <row r="3376" spans="2:12" ht="14.4" customHeight="1">
      <c r="B3376" s="2"/>
      <c r="L3376" s="2"/>
    </row>
    <row r="3377" spans="2:12" ht="14.4" customHeight="1">
      <c r="B3377" s="2"/>
      <c r="L3377" s="2"/>
    </row>
    <row r="3378" spans="2:12" ht="14.4" customHeight="1">
      <c r="B3378" s="2"/>
      <c r="L3378" s="2"/>
    </row>
    <row r="3379" spans="2:12" ht="14.4" customHeight="1">
      <c r="B3379" s="2"/>
      <c r="L3379" s="2"/>
    </row>
    <row r="3380" spans="2:12" ht="14.4" customHeight="1">
      <c r="B3380" s="2"/>
      <c r="L3380" s="2"/>
    </row>
    <row r="3381" spans="2:12" ht="14.4" customHeight="1">
      <c r="B3381" s="2"/>
      <c r="L3381" s="2"/>
    </row>
    <row r="3382" spans="2:12" ht="14.4" customHeight="1">
      <c r="B3382" s="2"/>
      <c r="L3382" s="2"/>
    </row>
    <row r="3383" spans="2:12" ht="14.4" customHeight="1">
      <c r="B3383" s="2"/>
      <c r="L3383" s="2"/>
    </row>
    <row r="3384" spans="2:12" ht="14.4" customHeight="1">
      <c r="B3384" s="2"/>
      <c r="L3384" s="2"/>
    </row>
    <row r="3385" spans="2:12" ht="14.4" customHeight="1">
      <c r="B3385" s="2"/>
      <c r="L3385" s="2"/>
    </row>
    <row r="3386" spans="2:12" ht="14.4" customHeight="1">
      <c r="B3386" s="2"/>
      <c r="L3386" s="2"/>
    </row>
    <row r="3387" spans="2:12" ht="14.4" customHeight="1">
      <c r="B3387" s="2"/>
      <c r="L3387" s="2"/>
    </row>
    <row r="3388" spans="2:12" ht="14.4" customHeight="1">
      <c r="B3388" s="2"/>
      <c r="L3388" s="2"/>
    </row>
    <row r="3389" spans="2:12" ht="14.4" customHeight="1">
      <c r="B3389" s="2"/>
      <c r="L3389" s="2"/>
    </row>
    <row r="3390" spans="2:12" ht="14.4" customHeight="1">
      <c r="B3390" s="2"/>
      <c r="L3390" s="2"/>
    </row>
    <row r="3391" spans="2:12" ht="14.4" customHeight="1">
      <c r="B3391" s="2"/>
      <c r="L3391" s="2"/>
    </row>
    <row r="3392" spans="2:12" ht="14.4" customHeight="1">
      <c r="B3392" s="2"/>
      <c r="L3392" s="2"/>
    </row>
    <row r="3393" spans="2:12" ht="14.4" customHeight="1">
      <c r="B3393" s="2"/>
      <c r="L3393" s="2"/>
    </row>
    <row r="3394" spans="2:12" ht="14.4" customHeight="1">
      <c r="B3394" s="2"/>
      <c r="L3394" s="2"/>
    </row>
    <row r="3395" spans="2:12" ht="14.4" customHeight="1">
      <c r="B3395" s="2"/>
      <c r="L3395" s="2"/>
    </row>
    <row r="3396" spans="2:12" ht="14.4" customHeight="1">
      <c r="B3396" s="2"/>
      <c r="L3396" s="2"/>
    </row>
    <row r="3397" spans="2:12" ht="14.4" customHeight="1">
      <c r="B3397" s="2"/>
      <c r="L3397" s="2"/>
    </row>
    <row r="3398" spans="2:12" ht="14.4" customHeight="1">
      <c r="B3398" s="2"/>
      <c r="L3398" s="2"/>
    </row>
    <row r="3399" spans="2:12" ht="14.4" customHeight="1">
      <c r="B3399" s="2"/>
      <c r="L3399" s="2"/>
    </row>
    <row r="3400" spans="2:12" ht="14.4" customHeight="1">
      <c r="B3400" s="2"/>
      <c r="L3400" s="2"/>
    </row>
    <row r="3401" spans="2:12" ht="14.4" customHeight="1">
      <c r="B3401" s="2"/>
      <c r="L3401" s="2"/>
    </row>
    <row r="3402" spans="2:12" ht="14.4" customHeight="1">
      <c r="B3402" s="2"/>
      <c r="L3402" s="2"/>
    </row>
    <row r="3403" spans="2:12" ht="14.4" customHeight="1">
      <c r="B3403" s="2"/>
      <c r="L3403" s="2"/>
    </row>
    <row r="3404" spans="2:12" ht="14.4" customHeight="1">
      <c r="B3404" s="2"/>
      <c r="L3404" s="2"/>
    </row>
    <row r="3405" spans="2:12" ht="14.4" customHeight="1">
      <c r="B3405" s="2"/>
      <c r="L3405" s="2"/>
    </row>
    <row r="3406" spans="2:12" ht="14.4" customHeight="1">
      <c r="B3406" s="2"/>
      <c r="L3406" s="2"/>
    </row>
    <row r="3407" spans="2:12" ht="14.4" customHeight="1">
      <c r="B3407" s="2"/>
      <c r="L3407" s="2"/>
    </row>
    <row r="3408" spans="2:12" ht="14.4" customHeight="1">
      <c r="B3408" s="2"/>
      <c r="L3408" s="2"/>
    </row>
    <row r="3409" spans="2:12" ht="14.4" customHeight="1">
      <c r="B3409" s="2"/>
      <c r="L3409" s="2"/>
    </row>
    <row r="3410" spans="2:12" ht="14.4" customHeight="1">
      <c r="B3410" s="2"/>
      <c r="L3410" s="2"/>
    </row>
    <row r="3411" spans="2:12" ht="14.4" customHeight="1">
      <c r="B3411" s="2"/>
      <c r="L3411" s="2"/>
    </row>
    <row r="3412" spans="2:12" ht="14.4" customHeight="1">
      <c r="B3412" s="2"/>
      <c r="L3412" s="2"/>
    </row>
    <row r="3413" spans="2:12" ht="14.4" customHeight="1">
      <c r="B3413" s="2"/>
      <c r="L3413" s="2"/>
    </row>
    <row r="3414" spans="2:12" ht="14.4" customHeight="1">
      <c r="B3414" s="2"/>
      <c r="L3414" s="2"/>
    </row>
    <row r="3415" spans="2:12" ht="14.4" customHeight="1">
      <c r="B3415" s="2"/>
      <c r="L3415" s="2"/>
    </row>
    <row r="3416" spans="2:12" ht="14.4" customHeight="1">
      <c r="B3416" s="2"/>
      <c r="L3416" s="2"/>
    </row>
    <row r="3417" spans="2:12" ht="14.4" customHeight="1">
      <c r="B3417" s="2"/>
      <c r="L3417" s="2"/>
    </row>
    <row r="3418" spans="2:12" ht="14.4" customHeight="1">
      <c r="B3418" s="2"/>
      <c r="L3418" s="2"/>
    </row>
    <row r="3419" spans="2:12" ht="14.4" customHeight="1">
      <c r="B3419" s="2"/>
      <c r="L3419" s="2"/>
    </row>
    <row r="3420" spans="2:12" ht="14.4" customHeight="1">
      <c r="B3420" s="2"/>
      <c r="L3420" s="2"/>
    </row>
    <row r="3421" spans="2:12" ht="14.4" customHeight="1">
      <c r="B3421" s="2"/>
      <c r="L3421" s="2"/>
    </row>
    <row r="3422" spans="2:12" ht="14.4" customHeight="1">
      <c r="B3422" s="2"/>
      <c r="L3422" s="2"/>
    </row>
    <row r="3423" spans="2:12" ht="14.4" customHeight="1">
      <c r="B3423" s="2"/>
      <c r="L3423" s="2"/>
    </row>
    <row r="3424" spans="2:12" ht="14.4" customHeight="1">
      <c r="B3424" s="2"/>
      <c r="L3424" s="2"/>
    </row>
    <row r="3425" spans="2:12" ht="14.4" customHeight="1">
      <c r="B3425" s="2"/>
      <c r="L3425" s="2"/>
    </row>
    <row r="3426" spans="2:12" ht="14.4" customHeight="1">
      <c r="B3426" s="2"/>
      <c r="L3426" s="2"/>
    </row>
    <row r="3427" spans="2:12" ht="14.4" customHeight="1">
      <c r="B3427" s="2"/>
      <c r="L3427" s="2"/>
    </row>
    <row r="3428" spans="2:12" ht="14.4" customHeight="1">
      <c r="B3428" s="2"/>
      <c r="L3428" s="2"/>
    </row>
    <row r="3429" spans="2:12" ht="14.4" customHeight="1">
      <c r="B3429" s="2"/>
      <c r="L3429" s="2"/>
    </row>
    <row r="3430" spans="2:12" ht="14.4" customHeight="1">
      <c r="B3430" s="2"/>
      <c r="L3430" s="2"/>
    </row>
    <row r="3431" spans="2:12" ht="14.4" customHeight="1">
      <c r="B3431" s="2"/>
      <c r="L3431" s="2"/>
    </row>
    <row r="3432" spans="2:12" ht="14.4" customHeight="1">
      <c r="B3432" s="2"/>
      <c r="L3432" s="2"/>
    </row>
    <row r="3433" spans="2:12" ht="14.4" customHeight="1">
      <c r="B3433" s="2"/>
      <c r="L3433" s="2"/>
    </row>
    <row r="3434" spans="2:12" ht="14.4" customHeight="1">
      <c r="B3434" s="2"/>
      <c r="L3434" s="2"/>
    </row>
    <row r="3435" spans="2:12" ht="14.4" customHeight="1">
      <c r="B3435" s="2"/>
      <c r="L3435" s="2"/>
    </row>
    <row r="3436" spans="2:12" ht="14.4" customHeight="1">
      <c r="B3436" s="2"/>
      <c r="L3436" s="2"/>
    </row>
    <row r="3437" spans="2:12" ht="14.4" customHeight="1">
      <c r="B3437" s="2"/>
      <c r="L3437" s="2"/>
    </row>
    <row r="3438" spans="2:12" ht="14.4" customHeight="1">
      <c r="B3438" s="2"/>
      <c r="L3438" s="2"/>
    </row>
    <row r="3439" spans="2:12" ht="14.4" customHeight="1">
      <c r="B3439" s="2"/>
      <c r="L3439" s="2"/>
    </row>
    <row r="3440" spans="2:12" ht="14.4" customHeight="1">
      <c r="B3440" s="2"/>
      <c r="L3440" s="2"/>
    </row>
    <row r="3441" spans="2:12" ht="14.4" customHeight="1">
      <c r="B3441" s="2"/>
      <c r="L3441" s="2"/>
    </row>
    <row r="3442" spans="2:12" ht="14.4" customHeight="1">
      <c r="B3442" s="2"/>
      <c r="L3442" s="2"/>
    </row>
    <row r="3443" spans="2:12" ht="14.4" customHeight="1">
      <c r="B3443" s="2"/>
      <c r="L3443" s="2"/>
    </row>
    <row r="3444" spans="2:12" ht="14.4" customHeight="1">
      <c r="B3444" s="2"/>
      <c r="L3444" s="2"/>
    </row>
    <row r="3445" spans="2:12" ht="14.4" customHeight="1">
      <c r="B3445" s="2"/>
      <c r="L3445" s="2"/>
    </row>
    <row r="3446" spans="2:12" ht="14.4" customHeight="1">
      <c r="B3446" s="2"/>
      <c r="L3446" s="2"/>
    </row>
    <row r="3447" spans="2:12" ht="14.4" customHeight="1">
      <c r="B3447" s="2"/>
      <c r="L3447" s="2"/>
    </row>
    <row r="3448" spans="2:12" ht="14.4" customHeight="1">
      <c r="B3448" s="2"/>
      <c r="L3448" s="2"/>
    </row>
    <row r="3449" spans="2:12" ht="14.4" customHeight="1">
      <c r="B3449" s="2"/>
      <c r="L3449" s="2"/>
    </row>
    <row r="3450" spans="2:12" ht="14.4" customHeight="1">
      <c r="B3450" s="2"/>
      <c r="L3450" s="2"/>
    </row>
    <row r="3451" spans="2:12" ht="14.4" customHeight="1">
      <c r="B3451" s="2"/>
      <c r="L3451" s="2"/>
    </row>
    <row r="3452" spans="2:12" ht="14.4" customHeight="1">
      <c r="B3452" s="2"/>
      <c r="L3452" s="2"/>
    </row>
    <row r="3453" spans="2:12" ht="14.4" customHeight="1">
      <c r="B3453" s="2"/>
      <c r="L3453" s="2"/>
    </row>
    <row r="3454" spans="2:12" ht="14.4" customHeight="1">
      <c r="B3454" s="2"/>
      <c r="L3454" s="2"/>
    </row>
    <row r="3455" spans="2:12" ht="14.4" customHeight="1">
      <c r="B3455" s="2"/>
      <c r="L3455" s="2"/>
    </row>
    <row r="3456" spans="2:12" ht="14.4" customHeight="1">
      <c r="B3456" s="2"/>
      <c r="L3456" s="2"/>
    </row>
    <row r="3457" spans="2:12" ht="14.4" customHeight="1">
      <c r="B3457" s="2"/>
      <c r="L3457" s="2"/>
    </row>
    <row r="3458" spans="2:12" ht="14.4" customHeight="1">
      <c r="B3458" s="2"/>
      <c r="L3458" s="2"/>
    </row>
    <row r="3459" spans="2:12" ht="14.4" customHeight="1">
      <c r="B3459" s="2"/>
      <c r="L3459" s="2"/>
    </row>
    <row r="3460" spans="2:12" ht="14.4" customHeight="1">
      <c r="B3460" s="2"/>
      <c r="L3460" s="2"/>
    </row>
    <row r="3461" spans="2:12" ht="14.4" customHeight="1">
      <c r="B3461" s="2"/>
      <c r="L3461" s="2"/>
    </row>
    <row r="3462" spans="2:12" ht="14.4" customHeight="1">
      <c r="B3462" s="2"/>
      <c r="L3462" s="2"/>
    </row>
    <row r="3463" spans="2:12" ht="14.4" customHeight="1">
      <c r="B3463" s="2"/>
      <c r="L3463" s="2"/>
    </row>
    <row r="3464" spans="2:12" ht="14.4" customHeight="1">
      <c r="B3464" s="2"/>
      <c r="L3464" s="2"/>
    </row>
    <row r="3465" spans="2:12" ht="14.4" customHeight="1">
      <c r="B3465" s="2"/>
      <c r="L3465" s="2"/>
    </row>
    <row r="3466" spans="2:12" ht="14.4" customHeight="1">
      <c r="B3466" s="2"/>
      <c r="L3466" s="2"/>
    </row>
    <row r="3467" spans="2:12" ht="14.4" customHeight="1">
      <c r="B3467" s="2"/>
      <c r="L3467" s="2"/>
    </row>
    <row r="3468" spans="2:12" ht="14.4" customHeight="1">
      <c r="B3468" s="2"/>
      <c r="L3468" s="2"/>
    </row>
    <row r="3469" spans="2:12" ht="14.4" customHeight="1">
      <c r="B3469" s="2"/>
      <c r="L3469" s="2"/>
    </row>
    <row r="3470" spans="2:12" ht="14.4" customHeight="1">
      <c r="B3470" s="2"/>
      <c r="L3470" s="2"/>
    </row>
    <row r="3471" spans="2:12" ht="14.4" customHeight="1">
      <c r="B3471" s="2"/>
      <c r="L3471" s="2"/>
    </row>
    <row r="3472" spans="2:12" ht="14.4" customHeight="1">
      <c r="B3472" s="2"/>
      <c r="L3472" s="2"/>
    </row>
    <row r="3473" spans="2:12" ht="14.4" customHeight="1">
      <c r="B3473" s="2"/>
      <c r="L3473" s="2"/>
    </row>
    <row r="3474" spans="2:12" ht="14.4" customHeight="1">
      <c r="B3474" s="2"/>
      <c r="L3474" s="2"/>
    </row>
    <row r="3475" spans="2:12" ht="14.4" customHeight="1">
      <c r="B3475" s="2"/>
      <c r="L3475" s="2"/>
    </row>
    <row r="3476" spans="2:12" ht="14.4" customHeight="1">
      <c r="B3476" s="2"/>
      <c r="L3476" s="2"/>
    </row>
    <row r="3477" spans="2:12" ht="14.4" customHeight="1">
      <c r="B3477" s="2"/>
      <c r="L3477" s="2"/>
    </row>
    <row r="3478" spans="2:12" ht="14.4" customHeight="1">
      <c r="B3478" s="2"/>
      <c r="L3478" s="2"/>
    </row>
    <row r="3479" spans="2:12" ht="14.4" customHeight="1">
      <c r="B3479" s="2"/>
      <c r="L3479" s="2"/>
    </row>
    <row r="3480" spans="2:12" ht="14.4" customHeight="1">
      <c r="B3480" s="2"/>
      <c r="L3480" s="2"/>
    </row>
    <row r="3481" spans="2:12" ht="14.4" customHeight="1">
      <c r="B3481" s="2"/>
      <c r="L3481" s="2"/>
    </row>
    <row r="3482" spans="2:12" ht="14.4" customHeight="1">
      <c r="B3482" s="2"/>
      <c r="L3482" s="2"/>
    </row>
    <row r="3483" spans="2:12" ht="14.4" customHeight="1">
      <c r="B3483" s="2"/>
      <c r="L3483" s="2"/>
    </row>
    <row r="3484" spans="2:12" ht="14.4" customHeight="1">
      <c r="B3484" s="2"/>
      <c r="L3484" s="2"/>
    </row>
    <row r="3485" spans="2:12" ht="14.4" customHeight="1">
      <c r="B3485" s="2"/>
      <c r="L3485" s="2"/>
    </row>
    <row r="3486" spans="2:12" ht="14.4" customHeight="1">
      <c r="B3486" s="2"/>
      <c r="L3486" s="2"/>
    </row>
    <row r="3487" spans="2:12" ht="14.4" customHeight="1">
      <c r="B3487" s="2"/>
      <c r="L3487" s="2"/>
    </row>
    <row r="3488" spans="2:12" ht="14.4" customHeight="1">
      <c r="B3488" s="2"/>
      <c r="L3488" s="2"/>
    </row>
    <row r="3489" spans="2:12" ht="14.4" customHeight="1">
      <c r="B3489" s="2"/>
      <c r="L3489" s="2"/>
    </row>
    <row r="3490" spans="2:12" ht="14.4" customHeight="1">
      <c r="B3490" s="2"/>
      <c r="L3490" s="2"/>
    </row>
    <row r="3491" spans="2:12" ht="14.4" customHeight="1">
      <c r="B3491" s="2"/>
      <c r="L3491" s="2"/>
    </row>
    <row r="3492" spans="2:12" ht="14.4" customHeight="1">
      <c r="B3492" s="2"/>
      <c r="L3492" s="2"/>
    </row>
    <row r="3493" spans="2:12" ht="14.4" customHeight="1">
      <c r="B3493" s="2"/>
      <c r="L3493" s="2"/>
    </row>
    <row r="3494" spans="2:12" ht="14.4" customHeight="1">
      <c r="B3494" s="2"/>
      <c r="L3494" s="2"/>
    </row>
    <row r="3495" spans="2:12" ht="14.4" customHeight="1">
      <c r="B3495" s="2"/>
      <c r="L3495" s="2"/>
    </row>
    <row r="3496" spans="2:12" ht="14.4" customHeight="1">
      <c r="B3496" s="2"/>
      <c r="L3496" s="2"/>
    </row>
    <row r="3497" spans="2:12" ht="14.4" customHeight="1">
      <c r="B3497" s="2"/>
      <c r="L3497" s="2"/>
    </row>
    <row r="3498" spans="2:12" ht="14.4" customHeight="1">
      <c r="B3498" s="2"/>
      <c r="L3498" s="2"/>
    </row>
    <row r="3499" spans="2:12" ht="14.4" customHeight="1">
      <c r="B3499" s="2"/>
      <c r="L3499" s="2"/>
    </row>
    <row r="3500" spans="2:12" ht="14.4" customHeight="1">
      <c r="B3500" s="2"/>
      <c r="L3500" s="2"/>
    </row>
    <row r="3501" spans="2:12" ht="14.4" customHeight="1">
      <c r="B3501" s="2"/>
      <c r="L3501" s="2"/>
    </row>
    <row r="3502" spans="2:12" ht="14.4" customHeight="1">
      <c r="B3502" s="2"/>
      <c r="L3502" s="2"/>
    </row>
    <row r="3503" spans="2:12" ht="14.4" customHeight="1">
      <c r="B3503" s="2"/>
      <c r="L3503" s="2"/>
    </row>
    <row r="3504" spans="2:12" ht="14.4" customHeight="1">
      <c r="B3504" s="2"/>
      <c r="L3504" s="2"/>
    </row>
    <row r="3505" spans="2:12" ht="14.4" customHeight="1">
      <c r="B3505" s="2"/>
      <c r="L3505" s="2"/>
    </row>
    <row r="3506" spans="2:12" ht="14.4" customHeight="1">
      <c r="B3506" s="2"/>
      <c r="L3506" s="2"/>
    </row>
    <row r="3507" spans="2:12" ht="14.4" customHeight="1">
      <c r="B3507" s="2"/>
      <c r="L3507" s="2"/>
    </row>
    <row r="3508" spans="2:12" ht="14.4" customHeight="1">
      <c r="B3508" s="2"/>
      <c r="L3508" s="2"/>
    </row>
    <row r="3509" spans="2:12" ht="14.4" customHeight="1">
      <c r="B3509" s="2"/>
      <c r="L3509" s="2"/>
    </row>
    <row r="3510" spans="2:12" ht="14.4" customHeight="1">
      <c r="B3510" s="2"/>
      <c r="L3510" s="2"/>
    </row>
    <row r="3511" spans="2:12" ht="14.4" customHeight="1">
      <c r="B3511" s="2"/>
      <c r="L3511" s="2"/>
    </row>
    <row r="3512" spans="2:12" ht="14.4" customHeight="1">
      <c r="B3512" s="2"/>
      <c r="L3512" s="2"/>
    </row>
    <row r="3513" spans="2:12" ht="14.4" customHeight="1">
      <c r="B3513" s="2"/>
      <c r="L3513" s="2"/>
    </row>
    <row r="3514" spans="2:12" ht="14.4" customHeight="1">
      <c r="B3514" s="2"/>
      <c r="L3514" s="2"/>
    </row>
    <row r="3515" spans="2:12" ht="14.4" customHeight="1">
      <c r="B3515" s="2"/>
      <c r="L3515" s="2"/>
    </row>
    <row r="3516" spans="2:12" ht="14.4" customHeight="1">
      <c r="B3516" s="2"/>
      <c r="L3516" s="2"/>
    </row>
    <row r="3517" spans="2:12" ht="14.4" customHeight="1">
      <c r="B3517" s="2"/>
      <c r="L3517" s="2"/>
    </row>
    <row r="3518" spans="2:12" ht="14.4" customHeight="1">
      <c r="B3518" s="2"/>
      <c r="L3518" s="2"/>
    </row>
    <row r="3519" spans="2:12" ht="14.4" customHeight="1">
      <c r="B3519" s="2"/>
      <c r="L3519" s="2"/>
    </row>
    <row r="3520" spans="2:12" ht="14.4" customHeight="1">
      <c r="B3520" s="2"/>
      <c r="L3520" s="2"/>
    </row>
    <row r="3521" spans="2:12" ht="14.4" customHeight="1">
      <c r="B3521" s="2"/>
      <c r="L3521" s="2"/>
    </row>
    <row r="3522" spans="2:12" ht="14.4" customHeight="1">
      <c r="B3522" s="2"/>
      <c r="L3522" s="2"/>
    </row>
    <row r="3523" spans="2:12" ht="14.4" customHeight="1">
      <c r="B3523" s="2"/>
      <c r="L3523" s="2"/>
    </row>
    <row r="3524" spans="2:12" ht="14.4" customHeight="1">
      <c r="B3524" s="2"/>
      <c r="L3524" s="2"/>
    </row>
    <row r="3525" spans="2:12" ht="14.4" customHeight="1">
      <c r="B3525" s="2"/>
      <c r="L3525" s="2"/>
    </row>
    <row r="3526" spans="2:12" ht="14.4" customHeight="1">
      <c r="B3526" s="2"/>
      <c r="L3526" s="2"/>
    </row>
    <row r="3527" spans="2:12" ht="14.4" customHeight="1">
      <c r="B3527" s="2"/>
      <c r="L3527" s="2"/>
    </row>
    <row r="3528" spans="2:12" ht="14.4" customHeight="1">
      <c r="B3528" s="2"/>
      <c r="L3528" s="2"/>
    </row>
    <row r="3529" spans="2:12" ht="14.4" customHeight="1">
      <c r="B3529" s="2"/>
      <c r="L3529" s="2"/>
    </row>
    <row r="3530" spans="2:12" ht="14.4" customHeight="1">
      <c r="B3530" s="2"/>
      <c r="L3530" s="2"/>
    </row>
    <row r="3531" spans="2:12" ht="14.4" customHeight="1">
      <c r="B3531" s="2"/>
      <c r="L3531" s="2"/>
    </row>
    <row r="3532" spans="2:12" ht="14.4" customHeight="1">
      <c r="B3532" s="2"/>
      <c r="L3532" s="2"/>
    </row>
    <row r="3533" spans="2:12" ht="14.4" customHeight="1">
      <c r="B3533" s="2"/>
      <c r="L3533" s="2"/>
    </row>
    <row r="3534" spans="2:12" ht="14.4" customHeight="1">
      <c r="B3534" s="2"/>
      <c r="L3534" s="2"/>
    </row>
    <row r="3535" spans="2:12" ht="14.4" customHeight="1">
      <c r="B3535" s="2"/>
      <c r="L3535" s="2"/>
    </row>
    <row r="3536" spans="2:12" ht="14.4" customHeight="1">
      <c r="B3536" s="2"/>
      <c r="L3536" s="2"/>
    </row>
    <row r="3537" spans="2:12" ht="14.4" customHeight="1">
      <c r="B3537" s="2"/>
      <c r="L3537" s="2"/>
    </row>
    <row r="3538" spans="2:12" ht="14.4" customHeight="1">
      <c r="B3538" s="2"/>
      <c r="L3538" s="2"/>
    </row>
    <row r="3539" spans="2:12" ht="14.4" customHeight="1">
      <c r="B3539" s="2"/>
      <c r="L3539" s="2"/>
    </row>
    <row r="3540" spans="2:12" ht="14.4" customHeight="1">
      <c r="B3540" s="2"/>
      <c r="L3540" s="2"/>
    </row>
    <row r="3541" spans="2:12" ht="14.4" customHeight="1">
      <c r="B3541" s="2"/>
      <c r="L3541" s="2"/>
    </row>
    <row r="3542" spans="2:12" ht="14.4" customHeight="1">
      <c r="B3542" s="2"/>
      <c r="L3542" s="2"/>
    </row>
    <row r="3543" spans="2:12" ht="14.4" customHeight="1">
      <c r="B3543" s="2"/>
      <c r="L3543" s="2"/>
    </row>
    <row r="3544" spans="2:12" ht="14.4" customHeight="1">
      <c r="B3544" s="2"/>
      <c r="L3544" s="2"/>
    </row>
    <row r="3545" spans="2:12" ht="14.4" customHeight="1">
      <c r="B3545" s="2"/>
      <c r="L3545" s="2"/>
    </row>
    <row r="3546" spans="2:12" ht="14.4" customHeight="1">
      <c r="B3546" s="2"/>
      <c r="L3546" s="2"/>
    </row>
    <row r="3547" spans="2:12" ht="14.4" customHeight="1">
      <c r="B3547" s="2"/>
      <c r="L3547" s="2"/>
    </row>
    <row r="3548" spans="2:12" ht="14.4" customHeight="1">
      <c r="B3548" s="2"/>
      <c r="L3548" s="2"/>
    </row>
    <row r="3549" spans="2:12" ht="14.4" customHeight="1">
      <c r="B3549" s="2"/>
      <c r="L3549" s="2"/>
    </row>
    <row r="3550" spans="2:12" ht="14.4" customHeight="1">
      <c r="B3550" s="2"/>
      <c r="L3550" s="2"/>
    </row>
    <row r="3551" spans="2:12" ht="14.4" customHeight="1">
      <c r="B3551" s="2"/>
      <c r="L3551" s="2"/>
    </row>
    <row r="3552" spans="2:12" ht="14.4" customHeight="1">
      <c r="B3552" s="2"/>
      <c r="L3552" s="2"/>
    </row>
    <row r="3553" spans="2:12" ht="14.4" customHeight="1">
      <c r="B3553" s="2"/>
      <c r="L3553" s="2"/>
    </row>
    <row r="3554" spans="2:12" ht="14.4" customHeight="1">
      <c r="B3554" s="2"/>
      <c r="L3554" s="2"/>
    </row>
    <row r="3555" spans="2:12" ht="14.4" customHeight="1">
      <c r="B3555" s="2"/>
      <c r="L3555" s="2"/>
    </row>
    <row r="3556" spans="2:12" ht="14.4" customHeight="1">
      <c r="B3556" s="2"/>
      <c r="L3556" s="2"/>
    </row>
    <row r="3557" spans="2:12" ht="14.4" customHeight="1">
      <c r="B3557" s="2"/>
      <c r="L3557" s="2"/>
    </row>
    <row r="3558" spans="2:12" ht="14.4" customHeight="1">
      <c r="B3558" s="2"/>
      <c r="L3558" s="2"/>
    </row>
    <row r="3559" spans="2:12" ht="14.4" customHeight="1">
      <c r="B3559" s="2"/>
      <c r="L3559" s="2"/>
    </row>
    <row r="3560" spans="2:12" ht="14.4" customHeight="1">
      <c r="B3560" s="2"/>
      <c r="L3560" s="2"/>
    </row>
    <row r="3561" spans="2:12" ht="14.4" customHeight="1">
      <c r="B3561" s="2"/>
      <c r="L3561" s="2"/>
    </row>
    <row r="3562" spans="2:12" ht="14.4" customHeight="1">
      <c r="B3562" s="2"/>
      <c r="L3562" s="2"/>
    </row>
    <row r="3563" spans="2:12" ht="14.4" customHeight="1">
      <c r="B3563" s="2"/>
      <c r="L3563" s="2"/>
    </row>
    <row r="3564" spans="2:12" ht="14.4" customHeight="1">
      <c r="B3564" s="2"/>
      <c r="L3564" s="2"/>
    </row>
    <row r="3565" spans="2:12" ht="14.4" customHeight="1">
      <c r="B3565" s="2"/>
      <c r="L3565" s="2"/>
    </row>
    <row r="3566" spans="2:12" ht="14.4" customHeight="1">
      <c r="B3566" s="2"/>
      <c r="L3566" s="2"/>
    </row>
    <row r="3567" spans="2:12" ht="14.4" customHeight="1">
      <c r="B3567" s="2"/>
      <c r="L3567" s="2"/>
    </row>
    <row r="3568" spans="2:12" ht="14.4" customHeight="1">
      <c r="B3568" s="2"/>
      <c r="L3568" s="2"/>
    </row>
    <row r="3569" spans="2:12" ht="14.4" customHeight="1">
      <c r="B3569" s="2"/>
      <c r="L3569" s="2"/>
    </row>
    <row r="3570" spans="2:12" ht="14.4" customHeight="1">
      <c r="B3570" s="2"/>
      <c r="L3570" s="2"/>
    </row>
    <row r="3571" spans="2:12" ht="14.4" customHeight="1">
      <c r="B3571" s="2"/>
      <c r="L3571" s="2"/>
    </row>
    <row r="3572" spans="2:12" ht="14.4" customHeight="1">
      <c r="B3572" s="2"/>
      <c r="L3572" s="2"/>
    </row>
    <row r="3573" spans="2:12" ht="14.4" customHeight="1">
      <c r="B3573" s="2"/>
      <c r="L3573" s="2"/>
    </row>
    <row r="3574" spans="2:12" ht="14.4" customHeight="1">
      <c r="B3574" s="2"/>
      <c r="L3574" s="2"/>
    </row>
    <row r="3575" spans="2:12" ht="14.4" customHeight="1">
      <c r="B3575" s="2"/>
      <c r="L3575" s="2"/>
    </row>
    <row r="3576" spans="2:12" ht="14.4" customHeight="1">
      <c r="B3576" s="2"/>
      <c r="L3576" s="2"/>
    </row>
    <row r="3577" spans="2:12" ht="14.4" customHeight="1">
      <c r="B3577" s="2"/>
      <c r="L3577" s="2"/>
    </row>
    <row r="3578" spans="2:12" ht="14.4" customHeight="1">
      <c r="B3578" s="2"/>
      <c r="L3578" s="2"/>
    </row>
    <row r="3579" spans="2:12" ht="14.4" customHeight="1">
      <c r="B3579" s="2"/>
      <c r="L3579" s="2"/>
    </row>
    <row r="3580" spans="2:12" ht="14.4" customHeight="1">
      <c r="B3580" s="2"/>
      <c r="L3580" s="2"/>
    </row>
    <row r="3581" spans="2:12" ht="14.4" customHeight="1">
      <c r="B3581" s="2"/>
      <c r="L3581" s="2"/>
    </row>
    <row r="3582" spans="2:12" ht="14.4" customHeight="1">
      <c r="B3582" s="2"/>
      <c r="L3582" s="2"/>
    </row>
    <row r="3583" spans="2:12" ht="14.4" customHeight="1">
      <c r="B3583" s="2"/>
      <c r="L3583" s="2"/>
    </row>
    <row r="3584" spans="2:12" ht="14.4" customHeight="1">
      <c r="B3584" s="2"/>
      <c r="L3584" s="2"/>
    </row>
    <row r="3585" spans="2:12" ht="14.4" customHeight="1">
      <c r="B3585" s="2"/>
      <c r="L3585" s="2"/>
    </row>
    <row r="3586" spans="2:12" ht="14.4" customHeight="1">
      <c r="B3586" s="2"/>
      <c r="L3586" s="2"/>
    </row>
    <row r="3587" spans="2:12" ht="14.4" customHeight="1">
      <c r="B3587" s="2"/>
      <c r="L3587" s="2"/>
    </row>
    <row r="3588" spans="2:12" ht="14.4" customHeight="1">
      <c r="B3588" s="2"/>
      <c r="L3588" s="2"/>
    </row>
    <row r="3589" spans="2:12" ht="14.4" customHeight="1">
      <c r="B3589" s="2"/>
      <c r="L3589" s="2"/>
    </row>
    <row r="3590" spans="2:12" ht="14.4" customHeight="1">
      <c r="B3590" s="2"/>
      <c r="L3590" s="2"/>
    </row>
    <row r="3591" spans="2:12" ht="14.4" customHeight="1">
      <c r="B3591" s="2"/>
      <c r="L3591" s="2"/>
    </row>
    <row r="3592" spans="2:12" ht="14.4" customHeight="1">
      <c r="B3592" s="2"/>
      <c r="L3592" s="2"/>
    </row>
    <row r="3593" spans="2:12" ht="14.4" customHeight="1">
      <c r="B3593" s="2"/>
      <c r="L3593" s="2"/>
    </row>
    <row r="3594" spans="2:12" ht="14.4" customHeight="1">
      <c r="B3594" s="2"/>
      <c r="L3594" s="2"/>
    </row>
    <row r="3595" spans="2:12" ht="14.4" customHeight="1">
      <c r="B3595" s="2"/>
      <c r="L3595" s="2"/>
    </row>
    <row r="3596" spans="2:12" ht="14.4" customHeight="1">
      <c r="B3596" s="2"/>
      <c r="L3596" s="2"/>
    </row>
    <row r="3597" spans="2:12" ht="14.4" customHeight="1">
      <c r="B3597" s="2"/>
      <c r="L3597" s="2"/>
    </row>
    <row r="3598" spans="2:12" ht="14.4" customHeight="1">
      <c r="B3598" s="2"/>
      <c r="L3598" s="2"/>
    </row>
    <row r="3599" spans="2:12" ht="14.4" customHeight="1">
      <c r="B3599" s="2"/>
      <c r="L3599" s="2"/>
    </row>
    <row r="3600" spans="2:12" ht="14.4" customHeight="1">
      <c r="B3600" s="2"/>
      <c r="L3600" s="2"/>
    </row>
    <row r="3601" spans="2:12" ht="14.4" customHeight="1">
      <c r="B3601" s="2"/>
      <c r="L3601" s="2"/>
    </row>
    <row r="3602" spans="2:12" ht="14.4" customHeight="1">
      <c r="B3602" s="2"/>
      <c r="L3602" s="2"/>
    </row>
    <row r="3603" spans="2:12" ht="14.4" customHeight="1">
      <c r="B3603" s="2"/>
      <c r="L3603" s="2"/>
    </row>
    <row r="3604" spans="2:12" ht="14.4" customHeight="1">
      <c r="B3604" s="2"/>
      <c r="L3604" s="2"/>
    </row>
    <row r="3605" spans="2:12" ht="14.4" customHeight="1">
      <c r="B3605" s="2"/>
      <c r="L3605" s="2"/>
    </row>
    <row r="3606" spans="2:12" ht="14.4" customHeight="1">
      <c r="B3606" s="2"/>
      <c r="L3606" s="2"/>
    </row>
    <row r="3607" spans="2:12" ht="14.4" customHeight="1">
      <c r="B3607" s="2"/>
      <c r="L3607" s="2"/>
    </row>
    <row r="3608" spans="2:12" ht="14.4" customHeight="1">
      <c r="B3608" s="2"/>
      <c r="L3608" s="2"/>
    </row>
    <row r="3609" spans="2:12" ht="14.4" customHeight="1">
      <c r="B3609" s="2"/>
      <c r="L3609" s="2"/>
    </row>
    <row r="3610" spans="2:12" ht="14.4" customHeight="1">
      <c r="B3610" s="2"/>
      <c r="L3610" s="2"/>
    </row>
    <row r="3611" spans="2:12" ht="14.4" customHeight="1">
      <c r="B3611" s="2"/>
      <c r="L3611" s="2"/>
    </row>
    <row r="3612" spans="2:12" ht="14.4" customHeight="1">
      <c r="B3612" s="2"/>
      <c r="L3612" s="2"/>
    </row>
    <row r="3613" spans="2:12" ht="14.4" customHeight="1">
      <c r="B3613" s="2"/>
      <c r="L3613" s="2"/>
    </row>
    <row r="3614" spans="2:12" ht="14.4" customHeight="1">
      <c r="B3614" s="2"/>
      <c r="L3614" s="2"/>
    </row>
    <row r="3615" spans="2:12" ht="14.4" customHeight="1">
      <c r="B3615" s="2"/>
      <c r="L3615" s="2"/>
    </row>
    <row r="3616" spans="2:12" ht="14.4" customHeight="1">
      <c r="B3616" s="2"/>
      <c r="L3616" s="2"/>
    </row>
    <row r="3617" spans="2:12" ht="14.4" customHeight="1">
      <c r="B3617" s="2"/>
      <c r="L3617" s="2"/>
    </row>
    <row r="3618" spans="2:12" ht="14.4" customHeight="1">
      <c r="B3618" s="2"/>
      <c r="L3618" s="2"/>
    </row>
    <row r="3619" spans="2:12" ht="14.4" customHeight="1">
      <c r="B3619" s="2"/>
      <c r="L3619" s="2"/>
    </row>
    <row r="3620" spans="2:12" ht="14.4" customHeight="1">
      <c r="B3620" s="2"/>
      <c r="L3620" s="2"/>
    </row>
    <row r="3621" spans="2:12" ht="14.4" customHeight="1">
      <c r="B3621" s="2"/>
      <c r="L3621" s="2"/>
    </row>
    <row r="3622" spans="2:12" ht="14.4" customHeight="1">
      <c r="B3622" s="2"/>
      <c r="L3622" s="2"/>
    </row>
    <row r="3623" spans="2:12" ht="14.4" customHeight="1">
      <c r="B3623" s="2"/>
      <c r="L3623" s="2"/>
    </row>
    <row r="3624" spans="2:12" ht="14.4" customHeight="1">
      <c r="B3624" s="2"/>
      <c r="L3624" s="2"/>
    </row>
    <row r="3625" spans="2:12" ht="14.4" customHeight="1">
      <c r="B3625" s="2"/>
      <c r="L3625" s="2"/>
    </row>
    <row r="3626" spans="2:12" ht="14.4" customHeight="1">
      <c r="B3626" s="2"/>
      <c r="L3626" s="2"/>
    </row>
    <row r="3627" spans="2:12" ht="14.4" customHeight="1">
      <c r="B3627" s="2"/>
      <c r="L3627" s="2"/>
    </row>
    <row r="3628" spans="2:12" ht="14.4" customHeight="1">
      <c r="B3628" s="2"/>
      <c r="L3628" s="2"/>
    </row>
    <row r="3629" spans="2:12" ht="14.4" customHeight="1">
      <c r="B3629" s="2"/>
      <c r="L3629" s="2"/>
    </row>
    <row r="3630" spans="2:12" ht="14.4" customHeight="1">
      <c r="B3630" s="2"/>
      <c r="L3630" s="2"/>
    </row>
    <row r="3631" spans="2:12" ht="14.4" customHeight="1">
      <c r="B3631" s="2"/>
      <c r="L3631" s="2"/>
    </row>
    <row r="3632" spans="2:12" ht="14.4" customHeight="1">
      <c r="B3632" s="2"/>
      <c r="L3632" s="2"/>
    </row>
    <row r="3633" spans="2:12" ht="14.4" customHeight="1">
      <c r="B3633" s="2"/>
      <c r="L3633" s="2"/>
    </row>
    <row r="3634" spans="2:12" ht="14.4" customHeight="1">
      <c r="B3634" s="2"/>
      <c r="L3634" s="2"/>
    </row>
    <row r="3635" spans="2:12" ht="14.4" customHeight="1">
      <c r="B3635" s="2"/>
      <c r="L3635" s="2"/>
    </row>
    <row r="3636" spans="2:12" ht="14.4" customHeight="1">
      <c r="B3636" s="2"/>
      <c r="L3636" s="2"/>
    </row>
    <row r="3637" spans="2:12" ht="14.4" customHeight="1">
      <c r="B3637" s="2"/>
      <c r="L3637" s="2"/>
    </row>
    <row r="3638" spans="2:12" ht="14.4" customHeight="1">
      <c r="B3638" s="2"/>
      <c r="L3638" s="2"/>
    </row>
    <row r="3639" spans="2:12" ht="14.4" customHeight="1">
      <c r="B3639" s="2"/>
      <c r="L3639" s="2"/>
    </row>
    <row r="3640" spans="2:12" ht="14.4" customHeight="1">
      <c r="B3640" s="2"/>
      <c r="L3640" s="2"/>
    </row>
    <row r="3641" spans="2:12" ht="14.4" customHeight="1">
      <c r="B3641" s="2"/>
      <c r="L3641" s="2"/>
    </row>
    <row r="3642" spans="2:12" ht="14.4" customHeight="1">
      <c r="B3642" s="2"/>
      <c r="L3642" s="2"/>
    </row>
    <row r="3643" spans="2:12" ht="14.4" customHeight="1">
      <c r="B3643" s="2"/>
      <c r="L3643" s="2"/>
    </row>
    <row r="3644" spans="2:12" ht="14.4" customHeight="1">
      <c r="B3644" s="2"/>
      <c r="L3644" s="2"/>
    </row>
    <row r="3645" spans="2:12" ht="14.4" customHeight="1">
      <c r="B3645" s="2"/>
      <c r="L3645" s="2"/>
    </row>
    <row r="3646" spans="2:12" ht="14.4" customHeight="1">
      <c r="B3646" s="2"/>
      <c r="L3646" s="2"/>
    </row>
    <row r="3647" spans="2:12" ht="14.4" customHeight="1">
      <c r="B3647" s="2"/>
      <c r="L3647" s="2"/>
    </row>
    <row r="3648" spans="2:12" ht="14.4" customHeight="1">
      <c r="B3648" s="2"/>
      <c r="L3648" s="2"/>
    </row>
    <row r="3649" spans="2:12" ht="14.4" customHeight="1">
      <c r="B3649" s="2"/>
      <c r="L3649" s="2"/>
    </row>
    <row r="3650" spans="2:12" ht="14.4" customHeight="1">
      <c r="B3650" s="2"/>
      <c r="L3650" s="2"/>
    </row>
    <row r="3651" spans="2:12" ht="14.4" customHeight="1">
      <c r="B3651" s="2"/>
      <c r="L3651" s="2"/>
    </row>
    <row r="3652" spans="2:12" ht="14.4" customHeight="1">
      <c r="B3652" s="2"/>
      <c r="L3652" s="2"/>
    </row>
    <row r="3653" spans="2:12" ht="14.4" customHeight="1">
      <c r="B3653" s="2"/>
      <c r="L3653" s="2"/>
    </row>
    <row r="3654" spans="2:12" ht="14.4" customHeight="1">
      <c r="B3654" s="2"/>
      <c r="L3654" s="2"/>
    </row>
    <row r="3655" spans="2:12" ht="14.4" customHeight="1">
      <c r="B3655" s="2"/>
      <c r="L3655" s="2"/>
    </row>
    <row r="3656" spans="2:12" ht="14.4" customHeight="1">
      <c r="B3656" s="2"/>
      <c r="L3656" s="2"/>
    </row>
    <row r="3657" spans="2:12" ht="14.4" customHeight="1">
      <c r="B3657" s="2"/>
      <c r="L3657" s="2"/>
    </row>
    <row r="3658" spans="2:12" ht="14.4" customHeight="1">
      <c r="B3658" s="2"/>
      <c r="L3658" s="2"/>
    </row>
    <row r="3659" spans="2:12" ht="14.4" customHeight="1">
      <c r="B3659" s="2"/>
      <c r="L3659" s="2"/>
    </row>
    <row r="3660" spans="2:12" ht="14.4" customHeight="1">
      <c r="B3660" s="2"/>
      <c r="L3660" s="2"/>
    </row>
    <row r="3661" spans="2:12" ht="14.4" customHeight="1">
      <c r="B3661" s="2"/>
      <c r="L3661" s="2"/>
    </row>
    <row r="3662" spans="2:12" ht="14.4" customHeight="1">
      <c r="B3662" s="2"/>
      <c r="L3662" s="2"/>
    </row>
    <row r="3663" spans="2:12" ht="14.4" customHeight="1">
      <c r="B3663" s="2"/>
      <c r="L3663" s="2"/>
    </row>
    <row r="3664" spans="2:12" ht="14.4" customHeight="1">
      <c r="B3664" s="2"/>
      <c r="L3664" s="2"/>
    </row>
    <row r="3665" spans="2:12" ht="14.4" customHeight="1">
      <c r="B3665" s="2"/>
      <c r="L3665" s="2"/>
    </row>
    <row r="3666" spans="2:12" ht="14.4" customHeight="1">
      <c r="B3666" s="2"/>
      <c r="L3666" s="2"/>
    </row>
    <row r="3667" spans="2:12" ht="14.4" customHeight="1">
      <c r="B3667" s="2"/>
      <c r="L3667" s="2"/>
    </row>
    <row r="3668" spans="2:12" ht="14.4" customHeight="1">
      <c r="B3668" s="2"/>
      <c r="L3668" s="2"/>
    </row>
    <row r="3669" spans="2:12" ht="14.4" customHeight="1">
      <c r="B3669" s="2"/>
      <c r="L3669" s="2"/>
    </row>
    <row r="3670" spans="2:12" ht="14.4" customHeight="1">
      <c r="B3670" s="2"/>
      <c r="L3670" s="2"/>
    </row>
    <row r="3671" spans="2:12" ht="14.4" customHeight="1">
      <c r="B3671" s="2"/>
      <c r="L3671" s="2"/>
    </row>
    <row r="3672" spans="2:12" ht="14.4" customHeight="1">
      <c r="B3672" s="2"/>
      <c r="L3672" s="2"/>
    </row>
    <row r="3673" spans="2:12" ht="14.4" customHeight="1">
      <c r="B3673" s="2"/>
      <c r="L3673" s="2"/>
    </row>
    <row r="3674" spans="2:12" ht="14.4" customHeight="1">
      <c r="B3674" s="2"/>
      <c r="L3674" s="2"/>
    </row>
    <row r="3675" spans="2:12" ht="14.4" customHeight="1">
      <c r="B3675" s="2"/>
      <c r="L3675" s="2"/>
    </row>
    <row r="3676" spans="2:12" ht="14.4" customHeight="1">
      <c r="B3676" s="2"/>
      <c r="L3676" s="2"/>
    </row>
    <row r="3677" spans="2:12" ht="14.4" customHeight="1">
      <c r="B3677" s="2"/>
      <c r="L3677" s="2"/>
    </row>
    <row r="3678" spans="2:12" ht="14.4" customHeight="1">
      <c r="B3678" s="2"/>
      <c r="L3678" s="2"/>
    </row>
    <row r="3679" spans="2:12" ht="14.4" customHeight="1">
      <c r="B3679" s="2"/>
      <c r="L3679" s="2"/>
    </row>
    <row r="3680" spans="2:12" ht="14.4" customHeight="1">
      <c r="B3680" s="2"/>
      <c r="L3680" s="2"/>
    </row>
    <row r="3681" spans="2:12" ht="14.4" customHeight="1">
      <c r="B3681" s="2"/>
      <c r="L3681" s="2"/>
    </row>
    <row r="3682" spans="2:12" ht="14.4" customHeight="1">
      <c r="B3682" s="2"/>
      <c r="L3682" s="2"/>
    </row>
    <row r="3683" spans="2:12" ht="14.4" customHeight="1">
      <c r="B3683" s="2"/>
      <c r="L3683" s="2"/>
    </row>
    <row r="3684" spans="2:12" ht="14.4" customHeight="1">
      <c r="B3684" s="2"/>
      <c r="L3684" s="2"/>
    </row>
    <row r="3685" spans="2:12" ht="14.4" customHeight="1">
      <c r="B3685" s="2"/>
      <c r="L3685" s="2"/>
    </row>
    <row r="3686" spans="2:12" ht="14.4" customHeight="1">
      <c r="B3686" s="2"/>
      <c r="L3686" s="2"/>
    </row>
    <row r="3687" spans="2:12" ht="14.4" customHeight="1">
      <c r="B3687" s="2"/>
      <c r="L3687" s="2"/>
    </row>
    <row r="3688" spans="2:12" ht="14.4" customHeight="1">
      <c r="B3688" s="2"/>
      <c r="L3688" s="2"/>
    </row>
    <row r="3689" spans="2:12" ht="14.4" customHeight="1">
      <c r="B3689" s="2"/>
      <c r="L3689" s="2"/>
    </row>
    <row r="3690" spans="2:12" ht="14.4" customHeight="1">
      <c r="B3690" s="2"/>
      <c r="L3690" s="2"/>
    </row>
    <row r="3691" spans="2:12" ht="14.4" customHeight="1">
      <c r="B3691" s="2"/>
      <c r="L3691" s="2"/>
    </row>
    <row r="3692" spans="2:12" ht="14.4" customHeight="1">
      <c r="B3692" s="2"/>
      <c r="L3692" s="2"/>
    </row>
    <row r="3693" spans="2:12" ht="14.4" customHeight="1">
      <c r="B3693" s="2"/>
      <c r="L3693" s="2"/>
    </row>
    <row r="3694" spans="2:12" ht="14.4" customHeight="1">
      <c r="B3694" s="2"/>
      <c r="L3694" s="2"/>
    </row>
    <row r="3695" spans="2:12" ht="14.4" customHeight="1">
      <c r="B3695" s="2"/>
      <c r="L3695" s="2"/>
    </row>
    <row r="3696" spans="2:12" ht="14.4" customHeight="1">
      <c r="B3696" s="2"/>
      <c r="L3696" s="2"/>
    </row>
    <row r="3697" spans="2:12" ht="14.4" customHeight="1">
      <c r="B3697" s="2"/>
      <c r="L3697" s="2"/>
    </row>
    <row r="3698" spans="2:12" ht="14.4" customHeight="1">
      <c r="B3698" s="2"/>
      <c r="L3698" s="2"/>
    </row>
    <row r="3699" spans="2:12" ht="14.4" customHeight="1">
      <c r="B3699" s="2"/>
      <c r="L3699" s="2"/>
    </row>
    <row r="3700" spans="2:12" ht="14.4" customHeight="1">
      <c r="B3700" s="2"/>
      <c r="L3700" s="2"/>
    </row>
    <row r="3701" spans="2:12" ht="14.4" customHeight="1">
      <c r="B3701" s="2"/>
      <c r="L3701" s="2"/>
    </row>
    <row r="3702" spans="2:12" ht="14.4" customHeight="1">
      <c r="B3702" s="2"/>
      <c r="L3702" s="2"/>
    </row>
    <row r="3703" spans="2:12" ht="14.4" customHeight="1">
      <c r="B3703" s="2"/>
      <c r="L3703" s="2"/>
    </row>
    <row r="3704" spans="2:12" ht="14.4" customHeight="1">
      <c r="B3704" s="2"/>
      <c r="L3704" s="2"/>
    </row>
    <row r="3705" spans="2:12" ht="14.4" customHeight="1">
      <c r="B3705" s="2"/>
      <c r="L3705" s="2"/>
    </row>
    <row r="3706" spans="2:12" ht="14.4" customHeight="1">
      <c r="B3706" s="2"/>
      <c r="L3706" s="2"/>
    </row>
    <row r="3707" spans="2:12" ht="14.4" customHeight="1">
      <c r="B3707" s="2"/>
      <c r="L3707" s="2"/>
    </row>
    <row r="3708" spans="2:12" ht="14.4" customHeight="1">
      <c r="B3708" s="2"/>
      <c r="L3708" s="2"/>
    </row>
    <row r="3709" spans="2:12" ht="14.4" customHeight="1">
      <c r="B3709" s="2"/>
      <c r="L3709" s="2"/>
    </row>
    <row r="3710" spans="2:12" ht="14.4" customHeight="1">
      <c r="B3710" s="2"/>
      <c r="L3710" s="2"/>
    </row>
    <row r="3711" spans="2:12" ht="14.4" customHeight="1">
      <c r="B3711" s="2"/>
      <c r="L3711" s="2"/>
    </row>
    <row r="3712" spans="2:12" ht="14.4" customHeight="1">
      <c r="B3712" s="2"/>
      <c r="L3712" s="2"/>
    </row>
    <row r="3713" spans="2:12" ht="14.4" customHeight="1">
      <c r="B3713" s="2"/>
      <c r="L3713" s="2"/>
    </row>
    <row r="3714" spans="2:12" ht="14.4" customHeight="1">
      <c r="B3714" s="2"/>
      <c r="L3714" s="2"/>
    </row>
    <row r="3715" spans="2:12" ht="14.4" customHeight="1">
      <c r="B3715" s="2"/>
      <c r="L3715" s="2"/>
    </row>
    <row r="3716" spans="2:12" ht="14.4" customHeight="1">
      <c r="B3716" s="2"/>
      <c r="L3716" s="2"/>
    </row>
    <row r="3717" spans="2:12" ht="14.4" customHeight="1">
      <c r="B3717" s="2"/>
      <c r="L3717" s="2"/>
    </row>
    <row r="3718" spans="2:12" ht="14.4" customHeight="1">
      <c r="B3718" s="2"/>
      <c r="L3718" s="2"/>
    </row>
    <row r="3719" spans="2:12" ht="14.4" customHeight="1">
      <c r="B3719" s="2"/>
      <c r="L3719" s="2"/>
    </row>
    <row r="3720" spans="2:12" ht="14.4" customHeight="1">
      <c r="B3720" s="2"/>
      <c r="L3720" s="2"/>
    </row>
    <row r="3721" spans="2:12" ht="14.4" customHeight="1">
      <c r="B3721" s="2"/>
      <c r="L3721" s="2"/>
    </row>
    <row r="3722" spans="2:12" ht="14.4" customHeight="1">
      <c r="B3722" s="2"/>
      <c r="L3722" s="2"/>
    </row>
    <row r="3723" spans="2:12" ht="14.4" customHeight="1">
      <c r="B3723" s="2"/>
      <c r="L3723" s="2"/>
    </row>
    <row r="3724" spans="2:12" ht="14.4" customHeight="1">
      <c r="B3724" s="2"/>
      <c r="L3724" s="2"/>
    </row>
    <row r="3725" spans="2:12" ht="14.4" customHeight="1">
      <c r="B3725" s="2"/>
      <c r="L3725" s="2"/>
    </row>
    <row r="3726" spans="2:12" ht="14.4" customHeight="1">
      <c r="B3726" s="2"/>
      <c r="L3726" s="2"/>
    </row>
    <row r="3727" spans="2:12" ht="14.4" customHeight="1">
      <c r="B3727" s="2"/>
      <c r="L3727" s="2"/>
    </row>
    <row r="3728" spans="2:12" ht="14.4" customHeight="1">
      <c r="B3728" s="2"/>
      <c r="L3728" s="2"/>
    </row>
    <row r="3729" spans="2:12" ht="14.4" customHeight="1">
      <c r="B3729" s="2"/>
      <c r="L3729" s="2"/>
    </row>
    <row r="3730" spans="2:12" ht="14.4" customHeight="1">
      <c r="B3730" s="2"/>
      <c r="L3730" s="2"/>
    </row>
    <row r="3731" spans="2:12" ht="14.4" customHeight="1">
      <c r="B3731" s="2"/>
      <c r="L3731" s="2"/>
    </row>
    <row r="3732" spans="2:12" ht="14.4" customHeight="1">
      <c r="B3732" s="2"/>
      <c r="L3732" s="2"/>
    </row>
    <row r="3733" spans="2:12" ht="14.4" customHeight="1">
      <c r="B3733" s="2"/>
      <c r="L3733" s="2"/>
    </row>
    <row r="3734" spans="2:12" ht="14.4" customHeight="1">
      <c r="B3734" s="2"/>
      <c r="L3734" s="2"/>
    </row>
    <row r="3735" spans="2:12" ht="14.4" customHeight="1">
      <c r="B3735" s="2"/>
      <c r="L3735" s="2"/>
    </row>
    <row r="3736" spans="2:12" ht="14.4" customHeight="1">
      <c r="B3736" s="2"/>
      <c r="L3736" s="2"/>
    </row>
    <row r="3737" spans="2:12" ht="14.4" customHeight="1">
      <c r="B3737" s="2"/>
      <c r="L3737" s="2"/>
    </row>
    <row r="3738" spans="2:12" ht="14.4" customHeight="1">
      <c r="B3738" s="2"/>
      <c r="L3738" s="2"/>
    </row>
    <row r="3739" spans="2:12" ht="14.4" customHeight="1">
      <c r="B3739" s="2"/>
      <c r="L3739" s="2"/>
    </row>
    <row r="3740" spans="2:12" ht="14.4" customHeight="1">
      <c r="B3740" s="2"/>
      <c r="L3740" s="2"/>
    </row>
    <row r="3741" spans="2:12" ht="14.4" customHeight="1">
      <c r="B3741" s="2"/>
      <c r="L3741" s="2"/>
    </row>
    <row r="3742" spans="2:12" ht="14.4" customHeight="1">
      <c r="B3742" s="2"/>
      <c r="L3742" s="2"/>
    </row>
    <row r="3743" spans="2:12" ht="14.4" customHeight="1">
      <c r="B3743" s="2"/>
      <c r="L3743" s="2"/>
    </row>
    <row r="3744" spans="2:12" ht="14.4" customHeight="1">
      <c r="B3744" s="2"/>
      <c r="L3744" s="2"/>
    </row>
    <row r="3745" spans="2:12" ht="14.4" customHeight="1">
      <c r="B3745" s="2"/>
      <c r="L3745" s="2"/>
    </row>
    <row r="3746" spans="2:12" ht="14.4" customHeight="1">
      <c r="B3746" s="2"/>
      <c r="L3746" s="2"/>
    </row>
    <row r="3747" spans="2:12" ht="14.4" customHeight="1">
      <c r="B3747" s="2"/>
      <c r="L3747" s="2"/>
    </row>
    <row r="3748" spans="2:12" ht="14.4" customHeight="1">
      <c r="B3748" s="2"/>
      <c r="L3748" s="2"/>
    </row>
    <row r="3749" spans="2:12" ht="14.4" customHeight="1">
      <c r="B3749" s="2"/>
      <c r="L3749" s="2"/>
    </row>
    <row r="3750" spans="2:12" ht="14.4" customHeight="1">
      <c r="B3750" s="2"/>
      <c r="L3750" s="2"/>
    </row>
    <row r="3751" spans="2:12" ht="14.4" customHeight="1">
      <c r="B3751" s="2"/>
      <c r="L3751" s="2"/>
    </row>
    <row r="3752" spans="2:12" ht="14.4" customHeight="1">
      <c r="B3752" s="2"/>
      <c r="L3752" s="2"/>
    </row>
    <row r="3753" spans="2:12" ht="14.4" customHeight="1">
      <c r="B3753" s="2"/>
      <c r="L3753" s="2"/>
    </row>
    <row r="3754" spans="2:12" ht="14.4" customHeight="1">
      <c r="B3754" s="2"/>
      <c r="L3754" s="2"/>
    </row>
    <row r="3755" spans="2:12" ht="14.4" customHeight="1">
      <c r="B3755" s="2"/>
      <c r="L3755" s="2"/>
    </row>
    <row r="3756" spans="2:12" ht="14.4" customHeight="1">
      <c r="B3756" s="2"/>
      <c r="L3756" s="2"/>
    </row>
    <row r="3757" spans="2:12" ht="14.4" customHeight="1">
      <c r="B3757" s="2"/>
      <c r="L3757" s="2"/>
    </row>
    <row r="3758" spans="2:12" ht="14.4" customHeight="1">
      <c r="B3758" s="2"/>
      <c r="L3758" s="2"/>
    </row>
    <row r="3759" spans="2:12" ht="14.4" customHeight="1">
      <c r="B3759" s="2"/>
      <c r="L3759" s="2"/>
    </row>
    <row r="3760" spans="2:12" ht="14.4" customHeight="1">
      <c r="B3760" s="2"/>
      <c r="L3760" s="2"/>
    </row>
    <row r="3761" spans="2:12" ht="14.4" customHeight="1">
      <c r="B3761" s="2"/>
      <c r="L3761" s="2"/>
    </row>
    <row r="3762" spans="2:12" ht="14.4" customHeight="1">
      <c r="B3762" s="2"/>
      <c r="L3762" s="2"/>
    </row>
    <row r="3763" spans="2:12" ht="14.4" customHeight="1">
      <c r="B3763" s="2"/>
      <c r="L3763" s="2"/>
    </row>
    <row r="3764" spans="2:12" ht="14.4" customHeight="1">
      <c r="B3764" s="2"/>
      <c r="L3764" s="2"/>
    </row>
    <row r="3765" spans="2:12" ht="14.4" customHeight="1">
      <c r="B3765" s="2"/>
      <c r="L3765" s="2"/>
    </row>
    <row r="3766" spans="2:12" ht="14.4" customHeight="1">
      <c r="B3766" s="2"/>
      <c r="L3766" s="2"/>
    </row>
    <row r="3767" spans="2:12" ht="14.4" customHeight="1">
      <c r="B3767" s="2"/>
      <c r="L3767" s="2"/>
    </row>
    <row r="3768" spans="2:12" ht="14.4" customHeight="1">
      <c r="B3768" s="2"/>
      <c r="L3768" s="2"/>
    </row>
    <row r="3769" spans="2:12" ht="14.4" customHeight="1">
      <c r="B3769" s="2"/>
      <c r="L3769" s="2"/>
    </row>
    <row r="3770" spans="2:12" ht="14.4" customHeight="1">
      <c r="B3770" s="2"/>
      <c r="L3770" s="2"/>
    </row>
    <row r="3771" spans="2:12" ht="14.4" customHeight="1">
      <c r="B3771" s="2"/>
      <c r="L3771" s="2"/>
    </row>
    <row r="3772" spans="2:12" ht="14.4" customHeight="1">
      <c r="B3772" s="2"/>
      <c r="L3772" s="2"/>
    </row>
    <row r="3773" spans="2:12" ht="14.4" customHeight="1">
      <c r="B3773" s="2"/>
      <c r="L3773" s="2"/>
    </row>
    <row r="3774" spans="2:12" ht="14.4" customHeight="1">
      <c r="B3774" s="2"/>
      <c r="L3774" s="2"/>
    </row>
    <row r="3775" spans="2:12" ht="14.4" customHeight="1">
      <c r="B3775" s="2"/>
      <c r="L3775" s="2"/>
    </row>
    <row r="3776" spans="2:12" ht="14.4" customHeight="1">
      <c r="B3776" s="2"/>
      <c r="L3776" s="2"/>
    </row>
    <row r="3777" spans="2:12" ht="14.4" customHeight="1">
      <c r="B3777" s="2"/>
      <c r="L3777" s="2"/>
    </row>
    <row r="3778" spans="2:12" ht="14.4" customHeight="1">
      <c r="B3778" s="2"/>
      <c r="L3778" s="2"/>
    </row>
    <row r="3779" spans="2:12" ht="14.4" customHeight="1">
      <c r="B3779" s="2"/>
      <c r="L3779" s="2"/>
    </row>
    <row r="3780" spans="2:12" ht="14.4" customHeight="1">
      <c r="B3780" s="2"/>
      <c r="L3780" s="2"/>
    </row>
    <row r="3781" spans="2:12" ht="14.4" customHeight="1">
      <c r="B3781" s="2"/>
      <c r="L3781" s="2"/>
    </row>
    <row r="3782" spans="2:12" ht="14.4" customHeight="1">
      <c r="B3782" s="2"/>
      <c r="L3782" s="2"/>
    </row>
    <row r="3783" spans="2:12" ht="14.4" customHeight="1">
      <c r="B3783" s="2"/>
      <c r="L3783" s="2"/>
    </row>
    <row r="3784" spans="2:12" ht="14.4" customHeight="1">
      <c r="B3784" s="2"/>
      <c r="L3784" s="2"/>
    </row>
    <row r="3785" spans="2:12" ht="14.4" customHeight="1">
      <c r="B3785" s="2"/>
      <c r="L3785" s="2"/>
    </row>
    <row r="3786" spans="2:12" ht="14.4" customHeight="1">
      <c r="B3786" s="2"/>
      <c r="L3786" s="2"/>
    </row>
    <row r="3787" spans="2:12" ht="14.4" customHeight="1">
      <c r="B3787" s="2"/>
      <c r="L3787" s="2"/>
    </row>
    <row r="3788" spans="2:12" ht="14.4" customHeight="1">
      <c r="B3788" s="2"/>
      <c r="L3788" s="2"/>
    </row>
    <row r="3789" spans="2:12" ht="14.4" customHeight="1">
      <c r="B3789" s="2"/>
      <c r="L3789" s="2"/>
    </row>
    <row r="3790" spans="2:12" ht="14.4" customHeight="1">
      <c r="B3790" s="2"/>
      <c r="L3790" s="2"/>
    </row>
    <row r="3791" spans="2:12" ht="14.4" customHeight="1">
      <c r="B3791" s="2"/>
      <c r="L3791" s="2"/>
    </row>
    <row r="3792" spans="2:12" ht="14.4" customHeight="1">
      <c r="B3792" s="2"/>
      <c r="L3792" s="2"/>
    </row>
    <row r="3793" spans="2:12" ht="14.4" customHeight="1">
      <c r="B3793" s="2"/>
      <c r="L3793" s="2"/>
    </row>
    <row r="3794" spans="2:12" ht="14.4" customHeight="1">
      <c r="B3794" s="2"/>
      <c r="L3794" s="2"/>
    </row>
    <row r="3795" spans="2:12" ht="14.4" customHeight="1">
      <c r="B3795" s="2"/>
      <c r="L3795" s="2"/>
    </row>
    <row r="3796" spans="2:12" ht="14.4" customHeight="1">
      <c r="B3796" s="2"/>
      <c r="L3796" s="2"/>
    </row>
    <row r="3797" spans="2:12" ht="14.4" customHeight="1">
      <c r="B3797" s="2"/>
      <c r="L3797" s="2"/>
    </row>
    <row r="3798" spans="2:12" ht="14.4" customHeight="1">
      <c r="B3798" s="2"/>
      <c r="L3798" s="2"/>
    </row>
    <row r="3799" spans="2:12" ht="14.4" customHeight="1">
      <c r="B3799" s="2"/>
      <c r="L3799" s="2"/>
    </row>
    <row r="3800" spans="2:12" ht="14.4" customHeight="1">
      <c r="B3800" s="2"/>
      <c r="L3800" s="2"/>
    </row>
    <row r="3801" spans="2:12" ht="14.4" customHeight="1">
      <c r="B3801" s="2"/>
      <c r="L3801" s="2"/>
    </row>
    <row r="3802" spans="2:12" ht="14.4" customHeight="1">
      <c r="B3802" s="2"/>
      <c r="L3802" s="2"/>
    </row>
    <row r="3803" spans="2:12" ht="14.4" customHeight="1">
      <c r="B3803" s="2"/>
      <c r="L3803" s="2"/>
    </row>
    <row r="3804" spans="2:12" ht="14.4" customHeight="1">
      <c r="B3804" s="2"/>
      <c r="L3804" s="2"/>
    </row>
    <row r="3805" spans="2:12" ht="14.4" customHeight="1">
      <c r="B3805" s="2"/>
      <c r="L3805" s="2"/>
    </row>
    <row r="3806" spans="2:12" ht="14.4" customHeight="1">
      <c r="B3806" s="2"/>
      <c r="L3806" s="2"/>
    </row>
    <row r="3807" spans="2:12" ht="14.4" customHeight="1">
      <c r="B3807" s="2"/>
      <c r="L3807" s="2"/>
    </row>
    <row r="3808" spans="2:12" ht="14.4" customHeight="1">
      <c r="B3808" s="2"/>
      <c r="L3808" s="2"/>
    </row>
    <row r="3809" spans="2:12" ht="14.4" customHeight="1">
      <c r="B3809" s="2"/>
      <c r="L3809" s="2"/>
    </row>
    <row r="3810" spans="2:12" ht="14.4" customHeight="1">
      <c r="B3810" s="2"/>
      <c r="L3810" s="2"/>
    </row>
    <row r="3811" spans="2:12" ht="14.4" customHeight="1">
      <c r="B3811" s="2"/>
      <c r="L3811" s="2"/>
    </row>
    <row r="3812" spans="2:12" ht="14.4" customHeight="1">
      <c r="B3812" s="2"/>
      <c r="L3812" s="2"/>
    </row>
    <row r="3813" spans="2:12" ht="14.4" customHeight="1">
      <c r="B3813" s="2"/>
      <c r="L3813" s="2"/>
    </row>
    <row r="3814" spans="2:12" ht="14.4" customHeight="1">
      <c r="B3814" s="2"/>
      <c r="L3814" s="2"/>
    </row>
    <row r="3815" spans="2:12" ht="14.4" customHeight="1">
      <c r="B3815" s="2"/>
      <c r="L3815" s="2"/>
    </row>
    <row r="3816" spans="2:12" ht="14.4" customHeight="1">
      <c r="B3816" s="2"/>
      <c r="L3816" s="2"/>
    </row>
    <row r="3817" spans="2:12" ht="14.4" customHeight="1">
      <c r="B3817" s="2"/>
      <c r="L3817" s="2"/>
    </row>
    <row r="3818" spans="2:12" ht="14.4" customHeight="1">
      <c r="B3818" s="2"/>
      <c r="L3818" s="2"/>
    </row>
    <row r="3819" spans="2:12" ht="14.4" customHeight="1">
      <c r="B3819" s="2"/>
      <c r="L3819" s="2"/>
    </row>
    <row r="3820" spans="2:12" ht="14.4" customHeight="1">
      <c r="B3820" s="2"/>
      <c r="L3820" s="2"/>
    </row>
    <row r="3821" spans="2:12" ht="14.4" customHeight="1">
      <c r="B3821" s="2"/>
      <c r="L3821" s="2"/>
    </row>
    <row r="3822" spans="2:12" ht="14.4" customHeight="1">
      <c r="B3822" s="2"/>
      <c r="L3822" s="2"/>
    </row>
    <row r="3823" spans="2:12" ht="14.4" customHeight="1">
      <c r="B3823" s="2"/>
      <c r="L3823" s="2"/>
    </row>
    <row r="3824" spans="2:12" ht="14.4" customHeight="1">
      <c r="B3824" s="2"/>
      <c r="L3824" s="2"/>
    </row>
    <row r="3825" spans="2:12" ht="14.4" customHeight="1">
      <c r="B3825" s="2"/>
      <c r="L3825" s="2"/>
    </row>
    <row r="3826" spans="2:12" ht="14.4" customHeight="1">
      <c r="B3826" s="2"/>
      <c r="L3826" s="2"/>
    </row>
    <row r="3827" spans="2:12" ht="14.4" customHeight="1">
      <c r="B3827" s="2"/>
      <c r="L3827" s="2"/>
    </row>
    <row r="3828" spans="2:12" ht="14.4" customHeight="1">
      <c r="B3828" s="2"/>
      <c r="L3828" s="2"/>
    </row>
    <row r="3829" spans="2:12" ht="14.4" customHeight="1">
      <c r="B3829" s="2"/>
      <c r="L3829" s="2"/>
    </row>
    <row r="3830" spans="2:12" ht="14.4" customHeight="1">
      <c r="B3830" s="2"/>
      <c r="L3830" s="2"/>
    </row>
    <row r="3831" spans="2:12" ht="14.4" customHeight="1">
      <c r="B3831" s="2"/>
      <c r="L3831" s="2"/>
    </row>
    <row r="3832" spans="2:12" ht="14.4" customHeight="1">
      <c r="B3832" s="2"/>
      <c r="L3832" s="2"/>
    </row>
    <row r="3833" spans="2:12" ht="14.4" customHeight="1">
      <c r="B3833" s="2"/>
      <c r="L3833" s="2"/>
    </row>
    <row r="3834" spans="2:12" ht="14.4" customHeight="1">
      <c r="B3834" s="2"/>
      <c r="L3834" s="2"/>
    </row>
    <row r="3835" spans="2:12" ht="14.4" customHeight="1">
      <c r="B3835" s="2"/>
      <c r="L3835" s="2"/>
    </row>
    <row r="3836" spans="2:12" ht="14.4" customHeight="1">
      <c r="B3836" s="2"/>
      <c r="L3836" s="2"/>
    </row>
    <row r="3837" spans="2:12" ht="14.4" customHeight="1">
      <c r="B3837" s="2"/>
      <c r="L3837" s="2"/>
    </row>
    <row r="3838" spans="2:12" ht="14.4" customHeight="1">
      <c r="B3838" s="2"/>
      <c r="L3838" s="2"/>
    </row>
    <row r="3839" spans="2:12" ht="14.4" customHeight="1">
      <c r="B3839" s="2"/>
      <c r="L3839" s="2"/>
    </row>
    <row r="3840" spans="2:12" ht="14.4" customHeight="1">
      <c r="B3840" s="2"/>
      <c r="L3840" s="2"/>
    </row>
    <row r="3841" spans="2:12" ht="14.4" customHeight="1">
      <c r="B3841" s="2"/>
      <c r="L3841" s="2"/>
    </row>
    <row r="3842" spans="2:12" ht="14.4" customHeight="1">
      <c r="B3842" s="2"/>
      <c r="L3842" s="2"/>
    </row>
    <row r="3843" spans="2:12" ht="14.4" customHeight="1">
      <c r="B3843" s="2"/>
      <c r="L3843" s="2"/>
    </row>
    <row r="3844" spans="2:12" ht="14.4" customHeight="1">
      <c r="B3844" s="2"/>
      <c r="L3844" s="2"/>
    </row>
    <row r="3845" spans="2:12" ht="14.4" customHeight="1">
      <c r="B3845" s="2"/>
      <c r="L3845" s="2"/>
    </row>
    <row r="3846" spans="2:12" ht="14.4" customHeight="1">
      <c r="B3846" s="2"/>
      <c r="L3846" s="2"/>
    </row>
    <row r="3847" spans="2:12" ht="14.4" customHeight="1">
      <c r="B3847" s="2"/>
      <c r="L3847" s="2"/>
    </row>
    <row r="3848" spans="2:12" ht="14.4" customHeight="1">
      <c r="B3848" s="2"/>
      <c r="L3848" s="2"/>
    </row>
    <row r="3849" spans="2:12" ht="14.4" customHeight="1">
      <c r="B3849" s="2"/>
      <c r="L3849" s="2"/>
    </row>
    <row r="3850" spans="2:12" ht="14.4" customHeight="1">
      <c r="B3850" s="2"/>
      <c r="L3850" s="2"/>
    </row>
    <row r="3851" spans="2:12" ht="14.4" customHeight="1">
      <c r="B3851" s="2"/>
      <c r="L3851" s="2"/>
    </row>
    <row r="3852" spans="2:12" ht="14.4" customHeight="1">
      <c r="B3852" s="2"/>
      <c r="L3852" s="2"/>
    </row>
    <row r="3853" spans="2:12" ht="14.4" customHeight="1">
      <c r="B3853" s="2"/>
      <c r="L3853" s="2"/>
    </row>
    <row r="3854" spans="2:12" ht="14.4" customHeight="1">
      <c r="B3854" s="2"/>
      <c r="L3854" s="2"/>
    </row>
    <row r="3855" spans="2:12" ht="14.4" customHeight="1">
      <c r="B3855" s="2"/>
      <c r="L3855" s="2"/>
    </row>
    <row r="3856" spans="2:12" ht="14.4" customHeight="1">
      <c r="B3856" s="2"/>
      <c r="L3856" s="2"/>
    </row>
    <row r="3857" spans="2:12" ht="14.4" customHeight="1">
      <c r="B3857" s="2"/>
      <c r="L3857" s="2"/>
    </row>
    <row r="3858" spans="2:12" ht="14.4" customHeight="1">
      <c r="B3858" s="2"/>
      <c r="L3858" s="2"/>
    </row>
    <row r="3859" spans="2:12" ht="14.4" customHeight="1">
      <c r="B3859" s="2"/>
      <c r="L3859" s="2"/>
    </row>
    <row r="3860" spans="2:12" ht="14.4" customHeight="1">
      <c r="B3860" s="2"/>
      <c r="L3860" s="2"/>
    </row>
    <row r="3861" spans="2:12" ht="14.4" customHeight="1">
      <c r="B3861" s="2"/>
      <c r="L3861" s="2"/>
    </row>
    <row r="3862" spans="2:12" ht="14.4" customHeight="1">
      <c r="B3862" s="2"/>
      <c r="L3862" s="2"/>
    </row>
    <row r="3863" spans="2:12" ht="14.4" customHeight="1">
      <c r="B3863" s="2"/>
      <c r="L3863" s="2"/>
    </row>
    <row r="3864" spans="2:12" ht="14.4" customHeight="1">
      <c r="B3864" s="2"/>
      <c r="L3864" s="2"/>
    </row>
    <row r="3865" spans="2:12" ht="14.4" customHeight="1">
      <c r="B3865" s="2"/>
      <c r="L3865" s="2"/>
    </row>
    <row r="3866" spans="2:12" ht="14.4" customHeight="1">
      <c r="B3866" s="2"/>
      <c r="L3866" s="2"/>
    </row>
    <row r="3867" spans="2:12" ht="14.4" customHeight="1">
      <c r="B3867" s="2"/>
      <c r="L3867" s="2"/>
    </row>
    <row r="3868" spans="2:12" ht="14.4" customHeight="1">
      <c r="B3868" s="2"/>
      <c r="L3868" s="2"/>
    </row>
    <row r="3869" spans="2:12" ht="14.4" customHeight="1">
      <c r="B3869" s="2"/>
      <c r="L3869" s="2"/>
    </row>
    <row r="3870" spans="2:12" ht="14.4" customHeight="1">
      <c r="B3870" s="2"/>
      <c r="L3870" s="2"/>
    </row>
    <row r="3871" spans="2:12" ht="14.4" customHeight="1">
      <c r="B3871" s="2"/>
      <c r="L3871" s="2"/>
    </row>
    <row r="3872" spans="2:12" ht="14.4" customHeight="1">
      <c r="B3872" s="2"/>
      <c r="L3872" s="2"/>
    </row>
    <row r="3873" spans="2:12" ht="14.4" customHeight="1">
      <c r="B3873" s="2"/>
      <c r="L3873" s="2"/>
    </row>
    <row r="3874" spans="2:12" ht="14.4" customHeight="1">
      <c r="B3874" s="2"/>
      <c r="L3874" s="2"/>
    </row>
    <row r="3875" spans="2:12" ht="14.4" customHeight="1">
      <c r="B3875" s="2"/>
      <c r="L3875" s="2"/>
    </row>
    <row r="3876" spans="2:12" ht="14.4" customHeight="1">
      <c r="B3876" s="2"/>
      <c r="L3876" s="2"/>
    </row>
    <row r="3877" spans="2:12" ht="14.4" customHeight="1">
      <c r="B3877" s="2"/>
      <c r="L3877" s="2"/>
    </row>
    <row r="3878" spans="2:12" ht="14.4" customHeight="1">
      <c r="B3878" s="2"/>
      <c r="L3878" s="2"/>
    </row>
    <row r="3879" spans="2:12" ht="14.4" customHeight="1">
      <c r="B3879" s="2"/>
      <c r="L3879" s="2"/>
    </row>
    <row r="3880" spans="2:12" ht="14.4" customHeight="1">
      <c r="B3880" s="2"/>
      <c r="L3880" s="2"/>
    </row>
    <row r="3881" spans="2:12" ht="14.4" customHeight="1">
      <c r="B3881" s="2"/>
      <c r="L3881" s="2"/>
    </row>
    <row r="3882" spans="2:12" ht="14.4" customHeight="1">
      <c r="B3882" s="2"/>
      <c r="L3882" s="2"/>
    </row>
    <row r="3883" spans="2:12" ht="14.4" customHeight="1">
      <c r="B3883" s="2"/>
      <c r="L3883" s="2"/>
    </row>
    <row r="3884" spans="2:12" ht="14.4" customHeight="1">
      <c r="B3884" s="2"/>
      <c r="L3884" s="2"/>
    </row>
    <row r="3885" spans="2:12" ht="14.4" customHeight="1">
      <c r="B3885" s="2"/>
      <c r="L3885" s="2"/>
    </row>
    <row r="3886" spans="2:12" ht="14.4" customHeight="1">
      <c r="B3886" s="2"/>
      <c r="L3886" s="2"/>
    </row>
    <row r="3887" spans="2:12" ht="14.4" customHeight="1">
      <c r="B3887" s="2"/>
      <c r="L3887" s="2"/>
    </row>
    <row r="3888" spans="2:12" ht="14.4" customHeight="1">
      <c r="B3888" s="2"/>
      <c r="L3888" s="2"/>
    </row>
    <row r="3889" spans="2:12" ht="14.4" customHeight="1">
      <c r="B3889" s="2"/>
      <c r="L3889" s="2"/>
    </row>
    <row r="3890" spans="2:12" ht="14.4" customHeight="1">
      <c r="B3890" s="2"/>
      <c r="L3890" s="2"/>
    </row>
    <row r="3891" spans="2:12" ht="14.4" customHeight="1">
      <c r="B3891" s="2"/>
      <c r="L3891" s="2"/>
    </row>
    <row r="3892" spans="2:12" ht="14.4" customHeight="1">
      <c r="B3892" s="2"/>
      <c r="L3892" s="2"/>
    </row>
    <row r="3893" spans="2:12" ht="14.4" customHeight="1">
      <c r="B3893" s="2"/>
      <c r="L3893" s="2"/>
    </row>
    <row r="3894" spans="2:12" ht="14.4" customHeight="1">
      <c r="B3894" s="2"/>
      <c r="L3894" s="2"/>
    </row>
    <row r="3895" spans="2:12" ht="14.4" customHeight="1">
      <c r="B3895" s="2"/>
      <c r="L3895" s="2"/>
    </row>
    <row r="3896" spans="2:12" ht="14.4" customHeight="1">
      <c r="B3896" s="2"/>
      <c r="L3896" s="2"/>
    </row>
    <row r="3897" spans="2:12" ht="14.4" customHeight="1">
      <c r="B3897" s="2"/>
      <c r="L3897" s="2"/>
    </row>
    <row r="3898" spans="2:12" ht="14.4" customHeight="1">
      <c r="B3898" s="2"/>
      <c r="L3898" s="2"/>
    </row>
    <row r="3899" spans="2:12" ht="14.4" customHeight="1">
      <c r="B3899" s="2"/>
      <c r="L3899" s="2"/>
    </row>
    <row r="3900" spans="2:12" ht="14.4" customHeight="1">
      <c r="B3900" s="2"/>
      <c r="L3900" s="2"/>
    </row>
    <row r="3901" spans="2:12" ht="14.4" customHeight="1">
      <c r="B3901" s="2"/>
      <c r="L3901" s="2"/>
    </row>
    <row r="3902" spans="2:12" ht="14.4" customHeight="1">
      <c r="B3902" s="2"/>
      <c r="L3902" s="2"/>
    </row>
    <row r="3903" spans="2:12" ht="14.4" customHeight="1">
      <c r="B3903" s="2"/>
      <c r="L3903" s="2"/>
    </row>
    <row r="3904" spans="2:12" ht="14.4" customHeight="1">
      <c r="B3904" s="2"/>
      <c r="L3904" s="2"/>
    </row>
    <row r="3905" spans="2:12" ht="14.4" customHeight="1">
      <c r="B3905" s="2"/>
      <c r="L3905" s="2"/>
    </row>
    <row r="3906" spans="2:12" ht="14.4" customHeight="1">
      <c r="B3906" s="2"/>
      <c r="L3906" s="2"/>
    </row>
    <row r="3907" spans="2:12" ht="14.4" customHeight="1">
      <c r="B3907" s="2"/>
      <c r="L3907" s="2"/>
    </row>
    <row r="3908" spans="2:12" ht="14.4" customHeight="1">
      <c r="B3908" s="2"/>
      <c r="L3908" s="2"/>
    </row>
    <row r="3909" spans="2:12" ht="14.4" customHeight="1">
      <c r="B3909" s="2"/>
      <c r="L3909" s="2"/>
    </row>
    <row r="3910" spans="2:12" ht="14.4" customHeight="1">
      <c r="B3910" s="2"/>
      <c r="L3910" s="2"/>
    </row>
    <row r="3911" spans="2:12" ht="14.4" customHeight="1">
      <c r="B3911" s="2"/>
      <c r="L3911" s="2"/>
    </row>
    <row r="3912" spans="2:12" ht="14.4" customHeight="1">
      <c r="B3912" s="2"/>
      <c r="L3912" s="2"/>
    </row>
    <row r="3913" spans="2:12" ht="14.4" customHeight="1">
      <c r="B3913" s="2"/>
      <c r="L3913" s="2"/>
    </row>
    <row r="3914" spans="2:12" ht="14.4" customHeight="1">
      <c r="B3914" s="2"/>
      <c r="L3914" s="2"/>
    </row>
    <row r="3915" spans="2:12" ht="14.4" customHeight="1">
      <c r="B3915" s="2"/>
      <c r="L3915" s="2"/>
    </row>
    <row r="3916" spans="2:12" ht="14.4" customHeight="1">
      <c r="B3916" s="2"/>
      <c r="L3916" s="2"/>
    </row>
    <row r="3917" spans="2:12" ht="14.4" customHeight="1">
      <c r="B3917" s="2"/>
      <c r="L3917" s="2"/>
    </row>
    <row r="3918" spans="2:12" ht="14.4" customHeight="1">
      <c r="B3918" s="2"/>
      <c r="L3918" s="2"/>
    </row>
    <row r="3919" spans="2:12" ht="14.4" customHeight="1">
      <c r="B3919" s="2"/>
      <c r="L3919" s="2"/>
    </row>
    <row r="3920" spans="2:12" ht="14.4" customHeight="1">
      <c r="B3920" s="2"/>
      <c r="L3920" s="2"/>
    </row>
    <row r="3921" spans="2:12" ht="14.4" customHeight="1">
      <c r="B3921" s="2"/>
      <c r="L3921" s="2"/>
    </row>
    <row r="3922" spans="2:12" ht="14.4" customHeight="1">
      <c r="B3922" s="2"/>
      <c r="L3922" s="2"/>
    </row>
    <row r="3923" spans="2:12" ht="14.4" customHeight="1">
      <c r="B3923" s="2"/>
      <c r="L3923" s="2"/>
    </row>
    <row r="3924" spans="2:12" ht="14.4" customHeight="1">
      <c r="B3924" s="2"/>
      <c r="L3924" s="2"/>
    </row>
    <row r="3925" spans="2:12" ht="14.4" customHeight="1">
      <c r="B3925" s="2"/>
      <c r="L3925" s="2"/>
    </row>
    <row r="3926" spans="2:12" ht="14.4" customHeight="1">
      <c r="B3926" s="2"/>
      <c r="L3926" s="2"/>
    </row>
    <row r="3927" spans="2:12" ht="14.4" customHeight="1">
      <c r="B3927" s="2"/>
      <c r="L3927" s="2"/>
    </row>
    <row r="3928" spans="2:12" ht="14.4" customHeight="1">
      <c r="B3928" s="2"/>
      <c r="L3928" s="2"/>
    </row>
    <row r="3929" spans="2:12" ht="14.4" customHeight="1">
      <c r="B3929" s="2"/>
      <c r="L3929" s="2"/>
    </row>
    <row r="3930" spans="2:12" ht="14.4" customHeight="1">
      <c r="B3930" s="2"/>
      <c r="L3930" s="2"/>
    </row>
    <row r="3931" spans="2:12" ht="14.4" customHeight="1">
      <c r="B3931" s="2"/>
      <c r="L3931" s="2"/>
    </row>
    <row r="3932" spans="2:12" ht="14.4" customHeight="1">
      <c r="B3932" s="2"/>
      <c r="L3932" s="2"/>
    </row>
    <row r="3933" spans="2:12" ht="14.4" customHeight="1">
      <c r="B3933" s="2"/>
      <c r="L3933" s="2"/>
    </row>
    <row r="3934" spans="2:12" ht="14.4" customHeight="1">
      <c r="B3934" s="2"/>
      <c r="L3934" s="2"/>
    </row>
    <row r="3935" spans="2:12" ht="14.4" customHeight="1">
      <c r="B3935" s="2"/>
      <c r="L3935" s="2"/>
    </row>
    <row r="3936" spans="2:12" ht="14.4" customHeight="1">
      <c r="B3936" s="2"/>
      <c r="L3936" s="2"/>
    </row>
    <row r="3937" spans="2:12" ht="14.4" customHeight="1">
      <c r="B3937" s="2"/>
      <c r="L3937" s="2"/>
    </row>
    <row r="3938" spans="2:12" ht="14.4" customHeight="1">
      <c r="B3938" s="2"/>
      <c r="L3938" s="2"/>
    </row>
    <row r="3939" spans="2:12" ht="14.4" customHeight="1">
      <c r="B3939" s="2"/>
      <c r="L3939" s="2"/>
    </row>
    <row r="3940" spans="2:12" ht="14.4" customHeight="1">
      <c r="B3940" s="2"/>
      <c r="L3940" s="2"/>
    </row>
    <row r="3941" spans="2:12" ht="14.4" customHeight="1">
      <c r="B3941" s="2"/>
      <c r="L3941" s="2"/>
    </row>
    <row r="3942" spans="2:12" ht="14.4" customHeight="1">
      <c r="B3942" s="2"/>
      <c r="L3942" s="2"/>
    </row>
    <row r="3943" spans="2:12" ht="14.4" customHeight="1">
      <c r="B3943" s="2"/>
      <c r="L3943" s="2"/>
    </row>
    <row r="3944" spans="2:12" ht="14.4" customHeight="1">
      <c r="B3944" s="2"/>
      <c r="L3944" s="2"/>
    </row>
    <row r="3945" spans="2:12" ht="14.4" customHeight="1">
      <c r="B3945" s="2"/>
      <c r="L3945" s="2"/>
    </row>
    <row r="3946" spans="2:12" ht="14.4" customHeight="1">
      <c r="B3946" s="2"/>
      <c r="L3946" s="2"/>
    </row>
    <row r="3947" spans="2:12" ht="14.4" customHeight="1">
      <c r="B3947" s="2"/>
      <c r="L3947" s="2"/>
    </row>
    <row r="3948" spans="2:12" ht="14.4" customHeight="1">
      <c r="B3948" s="2"/>
      <c r="L3948" s="2"/>
    </row>
    <row r="3949" spans="2:12" ht="14.4" customHeight="1">
      <c r="B3949" s="2"/>
      <c r="L3949" s="2"/>
    </row>
    <row r="3950" spans="2:12" ht="14.4" customHeight="1">
      <c r="B3950" s="2"/>
      <c r="L3950" s="2"/>
    </row>
    <row r="3951" spans="2:12" ht="14.4" customHeight="1">
      <c r="B3951" s="2"/>
      <c r="L3951" s="2"/>
    </row>
    <row r="3952" spans="2:12" ht="14.4" customHeight="1">
      <c r="B3952" s="2"/>
      <c r="L3952" s="2"/>
    </row>
    <row r="3953" spans="2:12" ht="14.4" customHeight="1">
      <c r="B3953" s="2"/>
      <c r="L3953" s="2"/>
    </row>
    <row r="3954" spans="2:12" ht="14.4" customHeight="1">
      <c r="B3954" s="2"/>
      <c r="L3954" s="2"/>
    </row>
    <row r="3955" spans="2:12" ht="14.4" customHeight="1">
      <c r="B3955" s="2"/>
      <c r="L3955" s="2"/>
    </row>
    <row r="3956" spans="2:12" ht="14.4" customHeight="1">
      <c r="B3956" s="2"/>
      <c r="L3956" s="2"/>
    </row>
    <row r="3957" spans="2:12" ht="14.4" customHeight="1">
      <c r="B3957" s="2"/>
      <c r="L3957" s="2"/>
    </row>
    <row r="3958" spans="2:12" ht="14.4" customHeight="1">
      <c r="B3958" s="2"/>
      <c r="L3958" s="2"/>
    </row>
    <row r="3959" spans="2:12" ht="14.4" customHeight="1">
      <c r="B3959" s="2"/>
      <c r="L3959" s="2"/>
    </row>
    <row r="3960" spans="2:12" ht="14.4" customHeight="1">
      <c r="B3960" s="2"/>
      <c r="L3960" s="2"/>
    </row>
    <row r="3961" spans="2:12" ht="14.4" customHeight="1">
      <c r="B3961" s="2"/>
      <c r="L3961" s="2"/>
    </row>
    <row r="3962" spans="2:12" ht="14.4" customHeight="1">
      <c r="B3962" s="2"/>
      <c r="L3962" s="2"/>
    </row>
    <row r="3963" spans="2:12" ht="14.4" customHeight="1">
      <c r="B3963" s="2"/>
      <c r="L3963" s="2"/>
    </row>
    <row r="3964" spans="2:12" ht="14.4" customHeight="1">
      <c r="B3964" s="2"/>
      <c r="L3964" s="2"/>
    </row>
    <row r="3965" spans="2:12" ht="14.4" customHeight="1">
      <c r="B3965" s="2"/>
      <c r="L3965" s="2"/>
    </row>
    <row r="3966" spans="2:12" ht="14.4" customHeight="1">
      <c r="B3966" s="2"/>
      <c r="L3966" s="2"/>
    </row>
    <row r="3967" spans="2:12" ht="14.4" customHeight="1">
      <c r="B3967" s="2"/>
      <c r="L3967" s="2"/>
    </row>
    <row r="3968" spans="2:12" ht="14.4" customHeight="1">
      <c r="B3968" s="2"/>
      <c r="L3968" s="2"/>
    </row>
    <row r="3969" spans="2:12" ht="14.4" customHeight="1">
      <c r="B3969" s="2"/>
      <c r="L3969" s="2"/>
    </row>
    <row r="3970" spans="2:12" ht="14.4" customHeight="1">
      <c r="B3970" s="2"/>
      <c r="L3970" s="2"/>
    </row>
    <row r="3971" spans="2:12" ht="14.4" customHeight="1">
      <c r="B3971" s="2"/>
      <c r="L3971" s="2"/>
    </row>
    <row r="3972" spans="2:12" ht="14.4" customHeight="1">
      <c r="B3972" s="2"/>
      <c r="L3972" s="2"/>
    </row>
    <row r="3973" spans="2:12" ht="14.4" customHeight="1">
      <c r="B3973" s="2"/>
      <c r="L3973" s="2"/>
    </row>
    <row r="3974" spans="2:12" ht="14.4" customHeight="1">
      <c r="B3974" s="2"/>
      <c r="L3974" s="2"/>
    </row>
    <row r="3975" spans="2:12" ht="14.4" customHeight="1">
      <c r="B3975" s="2"/>
      <c r="L3975" s="2"/>
    </row>
    <row r="3976" spans="2:12" ht="14.4" customHeight="1">
      <c r="B3976" s="2"/>
      <c r="L3976" s="2"/>
    </row>
    <row r="3977" spans="2:12" ht="14.4" customHeight="1">
      <c r="B3977" s="2"/>
      <c r="L3977" s="2"/>
    </row>
    <row r="3978" spans="2:12" ht="14.4" customHeight="1">
      <c r="B3978" s="2"/>
      <c r="L3978" s="2"/>
    </row>
    <row r="3979" spans="2:12" ht="14.4" customHeight="1">
      <c r="B3979" s="2"/>
      <c r="L3979" s="2"/>
    </row>
    <row r="3980" spans="2:12" ht="14.4" customHeight="1">
      <c r="B3980" s="2"/>
      <c r="L3980" s="2"/>
    </row>
    <row r="3981" spans="2:12" ht="14.4" customHeight="1">
      <c r="B3981" s="2"/>
      <c r="L3981" s="2"/>
    </row>
    <row r="3982" spans="2:12" ht="14.4" customHeight="1">
      <c r="B3982" s="2"/>
      <c r="L3982" s="2"/>
    </row>
    <row r="3983" spans="2:12" ht="14.4" customHeight="1">
      <c r="B3983" s="2"/>
      <c r="L3983" s="2"/>
    </row>
    <row r="3984" spans="2:12" ht="14.4" customHeight="1">
      <c r="B3984" s="2"/>
      <c r="L3984" s="2"/>
    </row>
    <row r="3985" spans="2:12" ht="14.4" customHeight="1">
      <c r="B3985" s="2"/>
      <c r="L3985" s="2"/>
    </row>
    <row r="3986" spans="2:12" ht="14.4" customHeight="1">
      <c r="B3986" s="2"/>
      <c r="L3986" s="2"/>
    </row>
    <row r="3987" spans="2:12" ht="14.4" customHeight="1">
      <c r="B3987" s="2"/>
      <c r="L3987" s="2"/>
    </row>
    <row r="3988" spans="2:12" ht="14.4" customHeight="1">
      <c r="B3988" s="2"/>
      <c r="L3988" s="2"/>
    </row>
    <row r="3989" spans="2:12" ht="14.4" customHeight="1">
      <c r="B3989" s="2"/>
      <c r="L3989" s="2"/>
    </row>
    <row r="3990" spans="2:12" ht="14.4" customHeight="1">
      <c r="B3990" s="2"/>
      <c r="L3990" s="2"/>
    </row>
    <row r="3991" spans="2:12" ht="14.4" customHeight="1">
      <c r="B3991" s="2"/>
      <c r="L3991" s="2"/>
    </row>
    <row r="3992" spans="2:12" ht="14.4" customHeight="1">
      <c r="B3992" s="2"/>
      <c r="L3992" s="2"/>
    </row>
    <row r="3993" spans="2:12" ht="14.4" customHeight="1">
      <c r="B3993" s="2"/>
      <c r="L3993" s="2"/>
    </row>
    <row r="3994" spans="2:12" ht="14.4" customHeight="1">
      <c r="B3994" s="2"/>
      <c r="L3994" s="2"/>
    </row>
    <row r="3995" spans="2:12" ht="14.4" customHeight="1">
      <c r="B3995" s="2"/>
      <c r="L3995" s="2"/>
    </row>
    <row r="3996" spans="2:12" ht="14.4" customHeight="1">
      <c r="B3996" s="2"/>
      <c r="L3996" s="2"/>
    </row>
    <row r="3997" spans="2:12" ht="14.4" customHeight="1">
      <c r="B3997" s="2"/>
      <c r="L3997" s="2"/>
    </row>
    <row r="3998" spans="2:12" ht="14.4" customHeight="1">
      <c r="B3998" s="2"/>
      <c r="L3998" s="2"/>
    </row>
    <row r="3999" spans="2:12" ht="14.4" customHeight="1">
      <c r="B3999" s="2"/>
      <c r="L3999" s="2"/>
    </row>
    <row r="4000" spans="2:12" ht="14.4" customHeight="1">
      <c r="B4000" s="2"/>
      <c r="L4000" s="2"/>
    </row>
    <row r="4001" spans="2:12" ht="14.4" customHeight="1">
      <c r="B4001" s="2"/>
      <c r="L4001" s="2"/>
    </row>
    <row r="4002" spans="2:12" ht="14.4" customHeight="1">
      <c r="B4002" s="2"/>
      <c r="L4002" s="2"/>
    </row>
    <row r="4003" spans="2:12" ht="14.4" customHeight="1">
      <c r="B4003" s="2"/>
      <c r="L4003" s="2"/>
    </row>
    <row r="4004" spans="2:12" ht="14.4" customHeight="1">
      <c r="B4004" s="2"/>
      <c r="L4004" s="2"/>
    </row>
    <row r="4005" spans="2:12" ht="14.4" customHeight="1">
      <c r="B4005" s="2"/>
      <c r="L4005" s="2"/>
    </row>
    <row r="4006" spans="2:12" ht="14.4" customHeight="1">
      <c r="B4006" s="2"/>
      <c r="L4006" s="2"/>
    </row>
    <row r="4007" spans="2:12" ht="14.4" customHeight="1">
      <c r="B4007" s="2"/>
      <c r="L4007" s="2"/>
    </row>
    <row r="4008" spans="2:12" ht="14.4" customHeight="1">
      <c r="B4008" s="2"/>
      <c r="L4008" s="2"/>
    </row>
    <row r="4009" spans="2:12" ht="14.4" customHeight="1">
      <c r="B4009" s="2"/>
      <c r="L4009" s="2"/>
    </row>
    <row r="4010" spans="2:12" ht="14.4" customHeight="1">
      <c r="B4010" s="2"/>
      <c r="L4010" s="2"/>
    </row>
    <row r="4011" spans="2:12" ht="14.4" customHeight="1">
      <c r="B4011" s="2"/>
      <c r="L4011" s="2"/>
    </row>
    <row r="4012" spans="2:12" ht="14.4" customHeight="1">
      <c r="B4012" s="2"/>
      <c r="L4012" s="2"/>
    </row>
    <row r="4013" spans="2:12" ht="14.4" customHeight="1">
      <c r="B4013" s="2"/>
      <c r="L4013" s="2"/>
    </row>
    <row r="4014" spans="2:12" ht="14.4" customHeight="1">
      <c r="B4014" s="2"/>
      <c r="L4014" s="2"/>
    </row>
    <row r="4015" spans="2:12" ht="14.4" customHeight="1">
      <c r="B4015" s="2"/>
      <c r="L4015" s="2"/>
    </row>
    <row r="4016" spans="2:12" ht="14.4" customHeight="1">
      <c r="B4016" s="2"/>
      <c r="L4016" s="2"/>
    </row>
    <row r="4017" spans="2:12" ht="14.4" customHeight="1">
      <c r="B4017" s="2"/>
      <c r="L4017" s="2"/>
    </row>
    <row r="4018" spans="2:12" ht="14.4" customHeight="1">
      <c r="B4018" s="2"/>
      <c r="L4018" s="2"/>
    </row>
    <row r="4019" spans="2:12" ht="14.4" customHeight="1">
      <c r="B4019" s="2"/>
      <c r="L4019" s="2"/>
    </row>
    <row r="4020" spans="2:12" ht="14.4" customHeight="1">
      <c r="B4020" s="2"/>
      <c r="L4020" s="2"/>
    </row>
    <row r="4021" spans="2:12" ht="14.4" customHeight="1">
      <c r="B4021" s="2"/>
      <c r="L4021" s="2"/>
    </row>
    <row r="4022" spans="2:12" ht="14.4" customHeight="1">
      <c r="B4022" s="2"/>
      <c r="L4022" s="2"/>
    </row>
    <row r="4023" spans="2:12" ht="14.4" customHeight="1">
      <c r="B4023" s="2"/>
      <c r="L4023" s="2"/>
    </row>
    <row r="4024" spans="2:12" ht="14.4" customHeight="1">
      <c r="B4024" s="2"/>
      <c r="L4024" s="2"/>
    </row>
    <row r="4025" spans="2:12" ht="14.4" customHeight="1">
      <c r="B4025" s="2"/>
      <c r="L4025" s="2"/>
    </row>
    <row r="4026" spans="2:12" ht="14.4" customHeight="1">
      <c r="B4026" s="2"/>
      <c r="L4026" s="2"/>
    </row>
    <row r="4027" spans="2:12" ht="14.4" customHeight="1">
      <c r="B4027" s="2"/>
      <c r="L4027" s="2"/>
    </row>
    <row r="4028" spans="2:12" ht="14.4" customHeight="1">
      <c r="B4028" s="2"/>
      <c r="L4028" s="2"/>
    </row>
    <row r="4029" spans="2:12" ht="14.4" customHeight="1">
      <c r="B4029" s="2"/>
      <c r="L4029" s="2"/>
    </row>
    <row r="4030" spans="2:12" ht="14.4" customHeight="1">
      <c r="B4030" s="2"/>
      <c r="L4030" s="2"/>
    </row>
    <row r="4031" spans="2:12" ht="14.4" customHeight="1">
      <c r="B4031" s="2"/>
      <c r="L4031" s="2"/>
    </row>
    <row r="4032" spans="2:12" ht="14.4" customHeight="1">
      <c r="B4032" s="2"/>
      <c r="L4032" s="2"/>
    </row>
    <row r="4033" spans="2:12" ht="14.4" customHeight="1">
      <c r="B4033" s="2"/>
      <c r="L4033" s="2"/>
    </row>
    <row r="4034" spans="2:12" ht="14.4" customHeight="1">
      <c r="B4034" s="2"/>
      <c r="L4034" s="2"/>
    </row>
    <row r="4035" spans="2:12" ht="14.4" customHeight="1">
      <c r="B4035" s="2"/>
      <c r="L4035" s="2"/>
    </row>
    <row r="4036" spans="2:12" ht="14.4" customHeight="1">
      <c r="B4036" s="2"/>
      <c r="L4036" s="2"/>
    </row>
    <row r="4037" spans="2:12" ht="14.4" customHeight="1">
      <c r="B4037" s="2"/>
      <c r="L4037" s="2"/>
    </row>
    <row r="4038" spans="2:12" ht="14.4" customHeight="1">
      <c r="B4038" s="2"/>
      <c r="L4038" s="2"/>
    </row>
    <row r="4039" spans="2:12" ht="14.4" customHeight="1">
      <c r="B4039" s="2"/>
      <c r="L4039" s="2"/>
    </row>
    <row r="4040" spans="2:12" ht="14.4" customHeight="1">
      <c r="B4040" s="2"/>
      <c r="L4040" s="2"/>
    </row>
    <row r="4041" spans="2:12" ht="14.4" customHeight="1">
      <c r="B4041" s="2"/>
      <c r="L4041" s="2"/>
    </row>
    <row r="4042" spans="2:12" ht="14.4" customHeight="1">
      <c r="B4042" s="2"/>
      <c r="L4042" s="2"/>
    </row>
    <row r="4043" spans="2:12" ht="14.4" customHeight="1">
      <c r="B4043" s="2"/>
      <c r="L4043" s="2"/>
    </row>
    <row r="4044" spans="2:12" ht="14.4" customHeight="1">
      <c r="B4044" s="2"/>
      <c r="L4044" s="2"/>
    </row>
    <row r="4045" spans="2:12" ht="14.4" customHeight="1">
      <c r="B4045" s="2"/>
      <c r="L4045" s="2"/>
    </row>
    <row r="4046" spans="2:12" ht="14.4" customHeight="1">
      <c r="B4046" s="2"/>
      <c r="L4046" s="2"/>
    </row>
    <row r="4047" spans="2:12" ht="14.4" customHeight="1">
      <c r="B4047" s="2"/>
      <c r="L4047" s="2"/>
    </row>
    <row r="4048" spans="2:12" ht="14.4" customHeight="1">
      <c r="B4048" s="2"/>
      <c r="L4048" s="2"/>
    </row>
    <row r="4049" spans="2:12" ht="14.4" customHeight="1">
      <c r="B4049" s="2"/>
      <c r="L4049" s="2"/>
    </row>
    <row r="4050" spans="2:12" ht="14.4" customHeight="1">
      <c r="B4050" s="2"/>
      <c r="L4050" s="2"/>
    </row>
    <row r="4051" spans="2:12" ht="14.4" customHeight="1">
      <c r="B4051" s="2"/>
      <c r="L4051" s="2"/>
    </row>
    <row r="4052" spans="2:12" ht="14.4" customHeight="1">
      <c r="B4052" s="2"/>
      <c r="L4052" s="2"/>
    </row>
    <row r="4053" spans="2:12" ht="14.4" customHeight="1">
      <c r="B4053" s="2"/>
      <c r="L4053" s="2"/>
    </row>
    <row r="4054" spans="2:12" ht="14.4" customHeight="1">
      <c r="B4054" s="2"/>
      <c r="L4054" s="2"/>
    </row>
    <row r="4055" spans="2:12" ht="14.4" customHeight="1">
      <c r="B4055" s="2"/>
      <c r="L4055" s="2"/>
    </row>
    <row r="4056" spans="2:12" ht="14.4" customHeight="1">
      <c r="B4056" s="2"/>
      <c r="L4056" s="2"/>
    </row>
    <row r="4057" spans="2:12" ht="14.4" customHeight="1">
      <c r="B4057" s="2"/>
      <c r="L4057" s="2"/>
    </row>
    <row r="4058" spans="2:12" ht="14.4" customHeight="1">
      <c r="B4058" s="2"/>
      <c r="L4058" s="2"/>
    </row>
    <row r="4059" spans="2:12" ht="14.4" customHeight="1">
      <c r="B4059" s="2"/>
      <c r="L4059" s="2"/>
    </row>
    <row r="4060" spans="2:12" ht="14.4" customHeight="1">
      <c r="B4060" s="2"/>
      <c r="L4060" s="2"/>
    </row>
    <row r="4061" spans="2:12" ht="14.4" customHeight="1">
      <c r="B4061" s="2"/>
      <c r="L4061" s="2"/>
    </row>
    <row r="4062" spans="2:12" ht="14.4" customHeight="1">
      <c r="B4062" s="2"/>
      <c r="L4062" s="2"/>
    </row>
    <row r="4063" spans="2:12" ht="14.4" customHeight="1">
      <c r="B4063" s="2"/>
      <c r="L4063" s="2"/>
    </row>
    <row r="4064" spans="2:12" ht="14.4" customHeight="1">
      <c r="B4064" s="2"/>
      <c r="L4064" s="2"/>
    </row>
    <row r="4065" spans="2:12" ht="14.4" customHeight="1">
      <c r="B4065" s="2"/>
      <c r="L4065" s="2"/>
    </row>
    <row r="4066" spans="2:12" ht="14.4" customHeight="1">
      <c r="B4066" s="2"/>
      <c r="L4066" s="2"/>
    </row>
    <row r="4067" spans="2:12" ht="14.4" customHeight="1">
      <c r="B4067" s="2"/>
      <c r="L4067" s="2"/>
    </row>
    <row r="4068" spans="2:12" ht="14.4" customHeight="1">
      <c r="B4068" s="2"/>
      <c r="L4068" s="2"/>
    </row>
    <row r="4069" spans="2:12" ht="14.4" customHeight="1">
      <c r="B4069" s="2"/>
      <c r="L4069" s="2"/>
    </row>
    <row r="4070" spans="2:12" ht="14.4" customHeight="1">
      <c r="B4070" s="2"/>
      <c r="L4070" s="2"/>
    </row>
    <row r="4071" spans="2:12" ht="14.4" customHeight="1">
      <c r="B4071" s="2"/>
      <c r="L4071" s="2"/>
    </row>
    <row r="4072" spans="2:12" ht="14.4" customHeight="1">
      <c r="B4072" s="2"/>
      <c r="L4072" s="2"/>
    </row>
    <row r="4073" spans="2:12" ht="14.4" customHeight="1">
      <c r="B4073" s="2"/>
      <c r="L4073" s="2"/>
    </row>
    <row r="4074" spans="2:12" ht="14.4" customHeight="1">
      <c r="B4074" s="2"/>
      <c r="L4074" s="2"/>
    </row>
    <row r="4075" spans="2:12" ht="14.4" customHeight="1">
      <c r="B4075" s="2"/>
      <c r="L4075" s="2"/>
    </row>
    <row r="4076" spans="2:12" ht="14.4" customHeight="1">
      <c r="B4076" s="2"/>
      <c r="L4076" s="2"/>
    </row>
    <row r="4077" spans="2:12" ht="14.4" customHeight="1">
      <c r="B4077" s="2"/>
      <c r="L4077" s="2"/>
    </row>
    <row r="4078" spans="2:12" ht="14.4" customHeight="1">
      <c r="B4078" s="2"/>
      <c r="L4078" s="2"/>
    </row>
    <row r="4079" spans="2:12" ht="14.4" customHeight="1">
      <c r="B4079" s="2"/>
      <c r="L4079" s="2"/>
    </row>
    <row r="4080" spans="2:12" ht="14.4" customHeight="1">
      <c r="B4080" s="2"/>
      <c r="L4080" s="2"/>
    </row>
    <row r="4081" spans="2:12" ht="14.4" customHeight="1">
      <c r="B4081" s="2"/>
      <c r="L4081" s="2"/>
    </row>
    <row r="4082" spans="2:12" ht="14.4" customHeight="1">
      <c r="B4082" s="2"/>
      <c r="L4082" s="2"/>
    </row>
    <row r="4083" spans="2:12" ht="14.4" customHeight="1">
      <c r="B4083" s="2"/>
      <c r="L4083" s="2"/>
    </row>
    <row r="4084" spans="2:12" ht="14.4" customHeight="1">
      <c r="B4084" s="2"/>
      <c r="L4084" s="2"/>
    </row>
    <row r="4085" spans="2:12" ht="14.4" customHeight="1">
      <c r="B4085" s="2"/>
      <c r="L4085" s="2"/>
    </row>
    <row r="4086" spans="2:12" ht="14.4" customHeight="1">
      <c r="B4086" s="2"/>
      <c r="L4086" s="2"/>
    </row>
    <row r="4087" spans="2:12" ht="14.4" customHeight="1">
      <c r="B4087" s="2"/>
      <c r="L4087" s="2"/>
    </row>
    <row r="4088" spans="2:12" ht="14.4" customHeight="1">
      <c r="B4088" s="2"/>
      <c r="L4088" s="2"/>
    </row>
    <row r="4089" spans="2:12" ht="14.4" customHeight="1">
      <c r="B4089" s="2"/>
      <c r="L4089" s="2"/>
    </row>
    <row r="4090" spans="2:12" ht="14.4" customHeight="1">
      <c r="B4090" s="2"/>
      <c r="L4090" s="2"/>
    </row>
    <row r="4091" spans="2:12" ht="14.4" customHeight="1">
      <c r="B4091" s="2"/>
      <c r="L4091" s="2"/>
    </row>
    <row r="4092" spans="2:12" ht="14.4" customHeight="1">
      <c r="B4092" s="2"/>
      <c r="L4092" s="2"/>
    </row>
    <row r="4093" spans="2:12" ht="14.4" customHeight="1">
      <c r="B4093" s="2"/>
      <c r="L4093" s="2"/>
    </row>
    <row r="4094" spans="2:12" ht="14.4" customHeight="1">
      <c r="B4094" s="2"/>
      <c r="L4094" s="2"/>
    </row>
    <row r="4095" spans="2:12" ht="14.4" customHeight="1">
      <c r="B4095" s="2"/>
      <c r="L4095" s="2"/>
    </row>
    <row r="4096" spans="2:12" ht="14.4" customHeight="1">
      <c r="B4096" s="2"/>
      <c r="L4096" s="2"/>
    </row>
    <row r="4097" spans="2:12" ht="14.4" customHeight="1">
      <c r="B4097" s="2"/>
      <c r="L4097" s="2"/>
    </row>
    <row r="4098" spans="2:12" ht="14.4" customHeight="1">
      <c r="B4098" s="2"/>
      <c r="L4098" s="2"/>
    </row>
    <row r="4099" spans="2:12" ht="14.4" customHeight="1">
      <c r="B4099" s="2"/>
      <c r="L4099" s="2"/>
    </row>
    <row r="4100" spans="2:12" ht="14.4" customHeight="1">
      <c r="B4100" s="2"/>
      <c r="L4100" s="2"/>
    </row>
    <row r="4101" spans="2:12" ht="14.4" customHeight="1">
      <c r="B4101" s="2"/>
      <c r="L4101" s="2"/>
    </row>
    <row r="4102" spans="2:12" ht="14.4" customHeight="1">
      <c r="B4102" s="2"/>
      <c r="L4102" s="2"/>
    </row>
    <row r="4103" spans="2:12" ht="14.4" customHeight="1">
      <c r="B4103" s="2"/>
      <c r="L4103" s="2"/>
    </row>
    <row r="4104" spans="2:12" ht="14.4" customHeight="1">
      <c r="B4104" s="2"/>
      <c r="L4104" s="2"/>
    </row>
    <row r="4105" spans="2:12" ht="14.4" customHeight="1">
      <c r="B4105" s="2"/>
      <c r="L4105" s="2"/>
    </row>
    <row r="4106" spans="2:12" ht="14.4" customHeight="1">
      <c r="B4106" s="2"/>
      <c r="L4106" s="2"/>
    </row>
    <row r="4107" spans="2:12" ht="14.4" customHeight="1">
      <c r="B4107" s="2"/>
      <c r="L4107" s="2"/>
    </row>
    <row r="4108" spans="2:12" ht="14.4" customHeight="1">
      <c r="B4108" s="2"/>
      <c r="L4108" s="2"/>
    </row>
    <row r="4109" spans="2:12" ht="14.4" customHeight="1">
      <c r="B4109" s="2"/>
      <c r="L4109" s="2"/>
    </row>
    <row r="4110" spans="2:12" ht="14.4" customHeight="1">
      <c r="B4110" s="2"/>
      <c r="L4110" s="2"/>
    </row>
    <row r="4111" spans="2:12" ht="14.4" customHeight="1">
      <c r="B4111" s="2"/>
      <c r="L4111" s="2"/>
    </row>
    <row r="4112" spans="2:12" ht="14.4" customHeight="1">
      <c r="B4112" s="2"/>
      <c r="L4112" s="2"/>
    </row>
    <row r="4113" spans="2:12" ht="14.4" customHeight="1">
      <c r="B4113" s="2"/>
      <c r="L4113" s="2"/>
    </row>
    <row r="4114" spans="2:12" ht="14.4" customHeight="1">
      <c r="B4114" s="2"/>
      <c r="L4114" s="2"/>
    </row>
    <row r="4115" spans="2:12" ht="14.4" customHeight="1">
      <c r="B4115" s="2"/>
      <c r="L4115" s="2"/>
    </row>
    <row r="4116" spans="2:12" ht="14.4" customHeight="1">
      <c r="B4116" s="2"/>
      <c r="L4116" s="2"/>
    </row>
    <row r="4117" spans="2:12" ht="14.4" customHeight="1">
      <c r="B4117" s="2"/>
      <c r="L4117" s="2"/>
    </row>
    <row r="4118" spans="2:12" ht="14.4" customHeight="1">
      <c r="B4118" s="2"/>
      <c r="L4118" s="2"/>
    </row>
    <row r="4119" spans="2:12" ht="14.4" customHeight="1">
      <c r="B4119" s="2"/>
      <c r="L4119" s="2"/>
    </row>
    <row r="4120" spans="2:12" ht="14.4" customHeight="1">
      <c r="B4120" s="2"/>
      <c r="L4120" s="2"/>
    </row>
    <row r="4121" spans="2:12" ht="14.4" customHeight="1">
      <c r="B4121" s="2"/>
      <c r="L4121" s="2"/>
    </row>
    <row r="4122" spans="2:12" ht="14.4" customHeight="1">
      <c r="B4122" s="2"/>
      <c r="L4122" s="2"/>
    </row>
    <row r="4123" spans="2:12" ht="14.4" customHeight="1">
      <c r="B4123" s="2"/>
      <c r="L4123" s="2"/>
    </row>
    <row r="4124" spans="2:12" ht="14.4" customHeight="1">
      <c r="B4124" s="2"/>
      <c r="L4124" s="2"/>
    </row>
    <row r="4125" spans="2:12" ht="14.4" customHeight="1">
      <c r="B4125" s="2"/>
      <c r="L4125" s="2"/>
    </row>
    <row r="4126" spans="2:12" ht="14.4" customHeight="1">
      <c r="B4126" s="2"/>
      <c r="L4126" s="2"/>
    </row>
    <row r="4127" spans="2:12" ht="14.4" customHeight="1">
      <c r="B4127" s="2"/>
      <c r="L4127" s="2"/>
    </row>
    <row r="4128" spans="2:12" ht="14.4" customHeight="1">
      <c r="B4128" s="2"/>
      <c r="L4128" s="2"/>
    </row>
    <row r="4129" spans="2:12" ht="14.4" customHeight="1">
      <c r="B4129" s="2"/>
      <c r="L4129" s="2"/>
    </row>
    <row r="4130" spans="2:12" ht="14.4" customHeight="1">
      <c r="B4130" s="2"/>
      <c r="L4130" s="2"/>
    </row>
    <row r="4131" spans="2:12" ht="14.4" customHeight="1">
      <c r="B4131" s="2"/>
      <c r="L4131" s="2"/>
    </row>
    <row r="4132" spans="2:12" ht="14.4" customHeight="1">
      <c r="B4132" s="2"/>
      <c r="L4132" s="2"/>
    </row>
    <row r="4133" spans="2:12" ht="14.4" customHeight="1">
      <c r="B4133" s="2"/>
      <c r="L4133" s="2"/>
    </row>
    <row r="4134" spans="2:12" ht="14.4" customHeight="1">
      <c r="B4134" s="2"/>
      <c r="L4134" s="2"/>
    </row>
    <row r="4135" spans="2:12" ht="14.4" customHeight="1">
      <c r="B4135" s="2"/>
      <c r="L4135" s="2"/>
    </row>
    <row r="4136" spans="2:12" ht="14.4" customHeight="1">
      <c r="B4136" s="2"/>
      <c r="L4136" s="2"/>
    </row>
    <row r="4137" spans="2:12" ht="14.4" customHeight="1">
      <c r="B4137" s="2"/>
      <c r="L4137" s="2"/>
    </row>
    <row r="4138" spans="2:12" ht="14.4" customHeight="1">
      <c r="B4138" s="2"/>
      <c r="L4138" s="2"/>
    </row>
    <row r="4139" spans="2:12" ht="14.4" customHeight="1">
      <c r="B4139" s="2"/>
      <c r="L4139" s="2"/>
    </row>
    <row r="4140" spans="2:12" ht="14.4" customHeight="1">
      <c r="B4140" s="2"/>
      <c r="L4140" s="2"/>
    </row>
    <row r="4141" spans="2:12" ht="14.4" customHeight="1">
      <c r="B4141" s="2"/>
      <c r="L4141" s="2"/>
    </row>
    <row r="4142" spans="2:12" ht="14.4" customHeight="1">
      <c r="B4142" s="2"/>
      <c r="L4142" s="2"/>
    </row>
    <row r="4143" spans="2:12" ht="14.4" customHeight="1">
      <c r="B4143" s="2"/>
      <c r="L4143" s="2"/>
    </row>
    <row r="4144" spans="2:12" ht="14.4" customHeight="1">
      <c r="B4144" s="2"/>
      <c r="L4144" s="2"/>
    </row>
    <row r="4145" spans="2:12" ht="14.4" customHeight="1">
      <c r="B4145" s="2"/>
      <c r="L4145" s="2"/>
    </row>
    <row r="4146" spans="2:12" ht="14.4" customHeight="1">
      <c r="B4146" s="2"/>
      <c r="L4146" s="2"/>
    </row>
    <row r="4147" spans="2:12" ht="14.4" customHeight="1">
      <c r="B4147" s="2"/>
      <c r="L4147" s="2"/>
    </row>
    <row r="4148" spans="2:12" ht="14.4" customHeight="1">
      <c r="B4148" s="2"/>
      <c r="L4148" s="2"/>
    </row>
    <row r="4149" spans="2:12" ht="14.4" customHeight="1">
      <c r="B4149" s="2"/>
      <c r="L4149" s="2"/>
    </row>
    <row r="4150" spans="2:12" ht="14.4" customHeight="1">
      <c r="B4150" s="2"/>
      <c r="L4150" s="2"/>
    </row>
    <row r="4151" spans="2:12" ht="14.4" customHeight="1">
      <c r="B4151" s="2"/>
      <c r="L4151" s="2"/>
    </row>
    <row r="4152" spans="2:12" ht="14.4" customHeight="1">
      <c r="B4152" s="2"/>
      <c r="L4152" s="2"/>
    </row>
    <row r="4153" spans="2:12" ht="14.4" customHeight="1">
      <c r="B4153" s="2"/>
      <c r="L4153" s="2"/>
    </row>
    <row r="4154" spans="2:12" ht="14.4" customHeight="1">
      <c r="B4154" s="2"/>
      <c r="L4154" s="2"/>
    </row>
    <row r="4155" spans="2:12" ht="14.4" customHeight="1">
      <c r="B4155" s="2"/>
      <c r="L4155" s="2"/>
    </row>
    <row r="4156" spans="2:12" ht="14.4" customHeight="1">
      <c r="B4156" s="2"/>
      <c r="L4156" s="2"/>
    </row>
    <row r="4157" spans="2:12" ht="14.4" customHeight="1">
      <c r="B4157" s="2"/>
      <c r="L4157" s="2"/>
    </row>
    <row r="4158" spans="2:12" ht="14.4" customHeight="1">
      <c r="B4158" s="2"/>
      <c r="L4158" s="2"/>
    </row>
    <row r="4159" spans="2:12" ht="14.4" customHeight="1">
      <c r="B4159" s="2"/>
      <c r="L4159" s="2"/>
    </row>
    <row r="4160" spans="2:12" ht="14.4" customHeight="1">
      <c r="B4160" s="2"/>
      <c r="L4160" s="2"/>
    </row>
    <row r="4161" spans="2:12" ht="14.4" customHeight="1">
      <c r="B4161" s="2"/>
      <c r="L4161" s="2"/>
    </row>
    <row r="4162" spans="2:12" ht="14.4" customHeight="1">
      <c r="B4162" s="2"/>
      <c r="L4162" s="2"/>
    </row>
    <row r="4163" spans="2:12" ht="14.4" customHeight="1">
      <c r="B4163" s="2"/>
      <c r="L4163" s="2"/>
    </row>
    <row r="4164" spans="2:12" ht="14.4" customHeight="1">
      <c r="B4164" s="2"/>
      <c r="L4164" s="2"/>
    </row>
    <row r="4165" spans="2:12" ht="14.4" customHeight="1">
      <c r="B4165" s="2"/>
      <c r="L4165" s="2"/>
    </row>
    <row r="4166" spans="2:12" ht="14.4" customHeight="1">
      <c r="B4166" s="2"/>
      <c r="L4166" s="2"/>
    </row>
    <row r="4167" spans="2:12" ht="14.4" customHeight="1">
      <c r="B4167" s="2"/>
      <c r="L4167" s="2"/>
    </row>
    <row r="4168" spans="2:12" ht="14.4" customHeight="1">
      <c r="B4168" s="2"/>
      <c r="L4168" s="2"/>
    </row>
    <row r="4169" spans="2:12" ht="14.4" customHeight="1">
      <c r="B4169" s="2"/>
      <c r="L4169" s="2"/>
    </row>
    <row r="4170" spans="2:12" ht="14.4" customHeight="1">
      <c r="B4170" s="2"/>
      <c r="L4170" s="2"/>
    </row>
    <row r="4171" spans="2:12" ht="14.4" customHeight="1">
      <c r="B4171" s="2"/>
      <c r="L4171" s="2"/>
    </row>
    <row r="4172" spans="2:12" ht="14.4" customHeight="1">
      <c r="B4172" s="2"/>
      <c r="L4172" s="2"/>
    </row>
    <row r="4173" spans="2:12" ht="14.4" customHeight="1">
      <c r="B4173" s="2"/>
      <c r="L4173" s="2"/>
    </row>
    <row r="4174" spans="2:12" ht="14.4" customHeight="1">
      <c r="B4174" s="2"/>
      <c r="L4174" s="2"/>
    </row>
    <row r="4175" spans="2:12" ht="14.4" customHeight="1">
      <c r="B4175" s="2"/>
      <c r="L4175" s="2"/>
    </row>
    <row r="4176" spans="2:12" ht="14.4" customHeight="1">
      <c r="B4176" s="2"/>
      <c r="L4176" s="2"/>
    </row>
    <row r="4177" spans="2:12" ht="14.4" customHeight="1">
      <c r="B4177" s="2"/>
      <c r="L4177" s="2"/>
    </row>
    <row r="4178" spans="2:12" ht="14.4" customHeight="1">
      <c r="B4178" s="2"/>
      <c r="L4178" s="2"/>
    </row>
    <row r="4179" spans="2:12" ht="14.4" customHeight="1">
      <c r="B4179" s="2"/>
      <c r="L4179" s="2"/>
    </row>
    <row r="4180" spans="2:12" ht="14.4" customHeight="1">
      <c r="B4180" s="2"/>
      <c r="L4180" s="2"/>
    </row>
    <row r="4181" spans="2:12" ht="14.4" customHeight="1">
      <c r="B4181" s="2"/>
      <c r="L4181" s="2"/>
    </row>
    <row r="4182" spans="2:12" ht="14.4" customHeight="1">
      <c r="B4182" s="2"/>
      <c r="L4182" s="2"/>
    </row>
    <row r="4183" spans="2:12" ht="14.4" customHeight="1">
      <c r="B4183" s="2"/>
      <c r="L4183" s="2"/>
    </row>
    <row r="4184" spans="2:12" ht="14.4" customHeight="1">
      <c r="B4184" s="2"/>
      <c r="L4184" s="2"/>
    </row>
    <row r="4185" spans="2:12" ht="14.4" customHeight="1">
      <c r="B4185" s="2"/>
      <c r="L4185" s="2"/>
    </row>
    <row r="4186" spans="2:12" ht="14.4" customHeight="1">
      <c r="B4186" s="2"/>
      <c r="L4186" s="2"/>
    </row>
    <row r="4187" spans="2:12" ht="14.4" customHeight="1">
      <c r="B4187" s="2"/>
      <c r="L4187" s="2"/>
    </row>
    <row r="4188" spans="2:12" ht="14.4" customHeight="1">
      <c r="B4188" s="2"/>
      <c r="L4188" s="2"/>
    </row>
    <row r="4189" spans="2:12" ht="14.4" customHeight="1">
      <c r="B4189" s="2"/>
      <c r="L4189" s="2"/>
    </row>
    <row r="4190" spans="2:12" ht="14.4" customHeight="1">
      <c r="B4190" s="2"/>
      <c r="L4190" s="2"/>
    </row>
    <row r="4191" spans="2:12" ht="14.4" customHeight="1">
      <c r="B4191" s="2"/>
      <c r="L4191" s="2"/>
    </row>
    <row r="4192" spans="2:12" ht="14.4" customHeight="1">
      <c r="B4192" s="2"/>
      <c r="L4192" s="2"/>
    </row>
    <row r="4193" spans="2:12" ht="14.4" customHeight="1">
      <c r="B4193" s="2"/>
      <c r="L4193" s="2"/>
    </row>
    <row r="4194" spans="2:12" ht="14.4" customHeight="1">
      <c r="B4194" s="2"/>
      <c r="L4194" s="2"/>
    </row>
    <row r="4195" spans="2:12" ht="14.4" customHeight="1">
      <c r="B4195" s="2"/>
      <c r="L4195" s="2"/>
    </row>
    <row r="4196" spans="2:12" ht="14.4" customHeight="1">
      <c r="B4196" s="2"/>
      <c r="L4196" s="2"/>
    </row>
    <row r="4197" spans="2:12" ht="14.4" customHeight="1">
      <c r="B4197" s="2"/>
      <c r="L4197" s="2"/>
    </row>
    <row r="4198" spans="2:12" ht="14.4" customHeight="1">
      <c r="B4198" s="2"/>
      <c r="L4198" s="2"/>
    </row>
    <row r="4199" spans="2:12" ht="14.4" customHeight="1">
      <c r="B4199" s="2"/>
      <c r="L4199" s="2"/>
    </row>
    <row r="4200" spans="2:12" ht="14.4" customHeight="1">
      <c r="B4200" s="2"/>
      <c r="L4200" s="2"/>
    </row>
    <row r="4201" spans="2:12" ht="14.4" customHeight="1">
      <c r="B4201" s="2"/>
      <c r="L4201" s="2"/>
    </row>
    <row r="4202" spans="2:12" ht="14.4" customHeight="1">
      <c r="B4202" s="2"/>
      <c r="L4202" s="2"/>
    </row>
    <row r="4203" spans="2:12" ht="14.4" customHeight="1">
      <c r="B4203" s="2"/>
      <c r="L4203" s="2"/>
    </row>
    <row r="4204" spans="2:12" ht="14.4" customHeight="1">
      <c r="B4204" s="2"/>
      <c r="L4204" s="2"/>
    </row>
    <row r="4205" spans="2:12" ht="14.4" customHeight="1">
      <c r="B4205" s="2"/>
      <c r="L4205" s="2"/>
    </row>
    <row r="4206" spans="2:12" ht="14.4" customHeight="1">
      <c r="B4206" s="2"/>
      <c r="L4206" s="2"/>
    </row>
    <row r="4207" spans="2:12" ht="14.4" customHeight="1">
      <c r="B4207" s="2"/>
      <c r="L4207" s="2"/>
    </row>
    <row r="4208" spans="2:12" ht="14.4" customHeight="1">
      <c r="B4208" s="2"/>
      <c r="L4208" s="2"/>
    </row>
    <row r="4209" spans="2:12" ht="14.4" customHeight="1">
      <c r="B4209" s="2"/>
      <c r="L4209" s="2"/>
    </row>
    <row r="4210" spans="2:12" ht="14.4" customHeight="1">
      <c r="B4210" s="2"/>
      <c r="L4210" s="2"/>
    </row>
    <row r="4211" spans="2:12" ht="14.4" customHeight="1">
      <c r="B4211" s="2"/>
      <c r="L4211" s="2"/>
    </row>
    <row r="4212" spans="2:12" ht="14.4" customHeight="1">
      <c r="B4212" s="2"/>
      <c r="L4212" s="2"/>
    </row>
    <row r="4213" spans="2:12" ht="14.4" customHeight="1">
      <c r="B4213" s="2"/>
      <c r="L4213" s="2"/>
    </row>
    <row r="4214" spans="2:12" ht="14.4" customHeight="1">
      <c r="B4214" s="2"/>
      <c r="L4214" s="2"/>
    </row>
    <row r="4215" spans="2:12" ht="14.4" customHeight="1">
      <c r="B4215" s="2"/>
      <c r="L4215" s="2"/>
    </row>
    <row r="4216" spans="2:12" ht="14.4" customHeight="1">
      <c r="B4216" s="2"/>
      <c r="L4216" s="2"/>
    </row>
    <row r="4217" spans="2:12" ht="14.4" customHeight="1">
      <c r="B4217" s="2"/>
      <c r="L4217" s="2"/>
    </row>
    <row r="4218" spans="2:12" ht="14.4" customHeight="1">
      <c r="B4218" s="2"/>
      <c r="L4218" s="2"/>
    </row>
    <row r="4219" spans="2:12" ht="14.4" customHeight="1">
      <c r="B4219" s="2"/>
      <c r="L4219" s="2"/>
    </row>
    <row r="4220" spans="2:12" ht="14.4" customHeight="1">
      <c r="B4220" s="2"/>
      <c r="L4220" s="2"/>
    </row>
    <row r="4221" spans="2:12" ht="14.4" customHeight="1">
      <c r="B4221" s="2"/>
      <c r="L4221" s="2"/>
    </row>
    <row r="4222" spans="2:12" ht="14.4" customHeight="1">
      <c r="B4222" s="2"/>
      <c r="L4222" s="2"/>
    </row>
    <row r="4223" spans="2:12" ht="14.4" customHeight="1">
      <c r="B4223" s="2"/>
      <c r="L4223" s="2"/>
    </row>
    <row r="4224" spans="2:12" ht="14.4" customHeight="1">
      <c r="B4224" s="2"/>
      <c r="L4224" s="2"/>
    </row>
    <row r="4225" spans="2:12" ht="14.4" customHeight="1">
      <c r="B4225" s="2"/>
      <c r="L4225" s="2"/>
    </row>
    <row r="4226" spans="2:12" ht="14.4" customHeight="1">
      <c r="B4226" s="2"/>
      <c r="L4226" s="2"/>
    </row>
    <row r="4227" spans="2:12" ht="14.4" customHeight="1">
      <c r="B4227" s="2"/>
      <c r="L4227" s="2"/>
    </row>
    <row r="4228" spans="2:12" ht="14.4" customHeight="1">
      <c r="B4228" s="2"/>
      <c r="L4228" s="2"/>
    </row>
    <row r="4229" spans="2:12" ht="14.4" customHeight="1">
      <c r="B4229" s="2"/>
      <c r="L4229" s="2"/>
    </row>
    <row r="4230" spans="2:12" ht="14.4" customHeight="1">
      <c r="B4230" s="2"/>
      <c r="L4230" s="2"/>
    </row>
    <row r="4231" spans="2:12" ht="14.4" customHeight="1">
      <c r="B4231" s="2"/>
      <c r="L4231" s="2"/>
    </row>
    <row r="4232" spans="2:12" ht="14.4" customHeight="1">
      <c r="B4232" s="2"/>
      <c r="L4232" s="2"/>
    </row>
    <row r="4233" spans="2:12" ht="14.4" customHeight="1">
      <c r="B4233" s="2"/>
      <c r="L4233" s="2"/>
    </row>
    <row r="4234" spans="2:12" ht="14.4" customHeight="1">
      <c r="B4234" s="2"/>
      <c r="L4234" s="2"/>
    </row>
    <row r="4235" spans="2:12" ht="14.4" customHeight="1">
      <c r="B4235" s="2"/>
      <c r="L4235" s="2"/>
    </row>
    <row r="4236" spans="2:12" ht="14.4" customHeight="1">
      <c r="B4236" s="2"/>
      <c r="L4236" s="2"/>
    </row>
    <row r="4237" spans="2:12" ht="14.4" customHeight="1">
      <c r="B4237" s="2"/>
      <c r="L4237" s="2"/>
    </row>
    <row r="4238" spans="2:12" ht="14.4" customHeight="1">
      <c r="B4238" s="2"/>
      <c r="L4238" s="2"/>
    </row>
    <row r="4239" spans="2:12" ht="14.4" customHeight="1">
      <c r="B4239" s="2"/>
      <c r="L4239" s="2"/>
    </row>
    <row r="4240" spans="2:12" ht="14.4" customHeight="1">
      <c r="B4240" s="2"/>
      <c r="L4240" s="2"/>
    </row>
    <row r="4241" spans="2:12" ht="14.4" customHeight="1">
      <c r="B4241" s="2"/>
      <c r="L4241" s="2"/>
    </row>
    <row r="4242" spans="2:12" ht="14.4" customHeight="1">
      <c r="B4242" s="2"/>
      <c r="L4242" s="2"/>
    </row>
    <row r="4243" spans="2:12" ht="14.4" customHeight="1">
      <c r="B4243" s="2"/>
      <c r="L4243" s="2"/>
    </row>
    <row r="4244" spans="2:12" ht="14.4" customHeight="1">
      <c r="B4244" s="2"/>
      <c r="L4244" s="2"/>
    </row>
    <row r="4245" spans="2:12" ht="14.4" customHeight="1">
      <c r="B4245" s="2"/>
      <c r="L4245" s="2"/>
    </row>
    <row r="4246" spans="2:12" ht="14.4" customHeight="1">
      <c r="B4246" s="2"/>
      <c r="L4246" s="2"/>
    </row>
    <row r="4247" spans="2:12" ht="14.4" customHeight="1">
      <c r="B4247" s="2"/>
      <c r="L4247" s="2"/>
    </row>
    <row r="4248" spans="2:12" ht="14.4" customHeight="1">
      <c r="B4248" s="2"/>
      <c r="L4248" s="2"/>
    </row>
    <row r="4249" spans="2:12" ht="14.4" customHeight="1">
      <c r="B4249" s="2"/>
      <c r="L4249" s="2"/>
    </row>
    <row r="4250" spans="2:12" ht="14.4" customHeight="1">
      <c r="B4250" s="2"/>
      <c r="L4250" s="2"/>
    </row>
    <row r="4251" spans="2:12" ht="14.4" customHeight="1">
      <c r="B4251" s="2"/>
      <c r="L4251" s="2"/>
    </row>
    <row r="4252" spans="2:12" ht="14.4" customHeight="1">
      <c r="B4252" s="2"/>
      <c r="L4252" s="2"/>
    </row>
    <row r="4253" spans="2:12" ht="14.4" customHeight="1">
      <c r="B4253" s="2"/>
      <c r="L4253" s="2"/>
    </row>
    <row r="4254" spans="2:12" ht="14.4" customHeight="1">
      <c r="B4254" s="2"/>
      <c r="L4254" s="2"/>
    </row>
    <row r="4255" spans="2:12" ht="14.4" customHeight="1">
      <c r="B4255" s="2"/>
      <c r="L4255" s="2"/>
    </row>
    <row r="4256" spans="2:12" ht="14.4" customHeight="1">
      <c r="B4256" s="2"/>
      <c r="L4256" s="2"/>
    </row>
    <row r="4257" spans="2:12" ht="14.4" customHeight="1">
      <c r="B4257" s="2"/>
      <c r="L4257" s="2"/>
    </row>
    <row r="4258" spans="2:12" ht="14.4" customHeight="1">
      <c r="B4258" s="2"/>
      <c r="L4258" s="2"/>
    </row>
    <row r="4259" spans="2:12" ht="14.4" customHeight="1">
      <c r="B4259" s="2"/>
      <c r="L4259" s="2"/>
    </row>
    <row r="4260" spans="2:12" ht="14.4" customHeight="1">
      <c r="B4260" s="2"/>
      <c r="L4260" s="2"/>
    </row>
    <row r="4261" spans="2:12" ht="14.4" customHeight="1">
      <c r="B4261" s="2"/>
      <c r="L4261" s="2"/>
    </row>
    <row r="4262" spans="2:12" ht="14.4" customHeight="1">
      <c r="B4262" s="2"/>
      <c r="L4262" s="2"/>
    </row>
    <row r="4263" spans="2:12" ht="14.4" customHeight="1">
      <c r="B4263" s="2"/>
      <c r="L4263" s="2"/>
    </row>
    <row r="4264" spans="2:12" ht="14.4" customHeight="1">
      <c r="B4264" s="2"/>
      <c r="L4264" s="2"/>
    </row>
    <row r="4265" spans="2:12" ht="14.4" customHeight="1">
      <c r="B4265" s="2"/>
      <c r="L4265" s="2"/>
    </row>
    <row r="4266" spans="2:12" ht="14.4" customHeight="1">
      <c r="B4266" s="2"/>
      <c r="L4266" s="2"/>
    </row>
    <row r="4267" spans="2:12" ht="14.4" customHeight="1">
      <c r="B4267" s="2"/>
      <c r="L4267" s="2"/>
    </row>
    <row r="4268" spans="2:12" ht="14.4" customHeight="1">
      <c r="B4268" s="2"/>
      <c r="L4268" s="2"/>
    </row>
    <row r="4269" spans="2:12" ht="14.4" customHeight="1">
      <c r="B4269" s="2"/>
      <c r="L4269" s="2"/>
    </row>
    <row r="4270" spans="2:12" ht="14.4" customHeight="1">
      <c r="B4270" s="2"/>
      <c r="L4270" s="2"/>
    </row>
    <row r="4271" spans="2:12" ht="14.4" customHeight="1">
      <c r="B4271" s="2"/>
      <c r="L4271" s="2"/>
    </row>
    <row r="4272" spans="2:12" ht="14.4" customHeight="1">
      <c r="B4272" s="2"/>
      <c r="L4272" s="2"/>
    </row>
    <row r="4273" spans="2:12" ht="14.4" customHeight="1">
      <c r="B4273" s="2"/>
      <c r="L4273" s="2"/>
    </row>
    <row r="4274" spans="2:12" ht="14.4" customHeight="1">
      <c r="B4274" s="2"/>
      <c r="L4274" s="2"/>
    </row>
    <row r="4275" spans="2:12" ht="14.4" customHeight="1">
      <c r="B4275" s="2"/>
      <c r="L4275" s="2"/>
    </row>
    <row r="4276" spans="2:12" ht="14.4" customHeight="1">
      <c r="B4276" s="2"/>
      <c r="L4276" s="2"/>
    </row>
    <row r="4277" spans="2:12" ht="14.4" customHeight="1">
      <c r="B4277" s="2"/>
      <c r="L4277" s="2"/>
    </row>
    <row r="4278" spans="2:12" ht="14.4" customHeight="1">
      <c r="B4278" s="2"/>
      <c r="L4278" s="2"/>
    </row>
    <row r="4279" spans="2:12" ht="14.4" customHeight="1">
      <c r="B4279" s="2"/>
      <c r="L4279" s="2"/>
    </row>
    <row r="4280" spans="2:12" ht="14.4" customHeight="1">
      <c r="B4280" s="2"/>
      <c r="L4280" s="2"/>
    </row>
    <row r="4281" spans="2:12" ht="14.4" customHeight="1">
      <c r="B4281" s="2"/>
      <c r="L4281" s="2"/>
    </row>
    <row r="4282" spans="2:12" ht="14.4" customHeight="1">
      <c r="B4282" s="2"/>
      <c r="L4282" s="2"/>
    </row>
    <row r="4283" spans="2:12" ht="14.4" customHeight="1">
      <c r="B4283" s="2"/>
      <c r="L4283" s="2"/>
    </row>
    <row r="4284" spans="2:12" ht="14.4" customHeight="1">
      <c r="B4284" s="2"/>
      <c r="L4284" s="2"/>
    </row>
    <row r="4285" spans="2:12" ht="14.4" customHeight="1">
      <c r="B4285" s="2"/>
      <c r="L4285" s="2"/>
    </row>
    <row r="4286" spans="2:12" ht="14.4" customHeight="1">
      <c r="B4286" s="2"/>
      <c r="L4286" s="2"/>
    </row>
    <row r="4287" spans="2:12" ht="14.4" customHeight="1">
      <c r="B4287" s="2"/>
      <c r="L4287" s="2"/>
    </row>
    <row r="4288" spans="2:12" ht="14.4" customHeight="1">
      <c r="B4288" s="2"/>
      <c r="L4288" s="2"/>
    </row>
    <row r="4289" spans="2:12" ht="14.4" customHeight="1">
      <c r="B4289" s="2"/>
      <c r="L4289" s="2"/>
    </row>
    <row r="4290" spans="2:12" ht="14.4" customHeight="1">
      <c r="B4290" s="2"/>
      <c r="L4290" s="2"/>
    </row>
    <row r="4291" spans="2:12" ht="14.4" customHeight="1">
      <c r="B4291" s="2"/>
      <c r="L4291" s="2"/>
    </row>
    <row r="4292" spans="2:12" ht="14.4" customHeight="1">
      <c r="B4292" s="2"/>
      <c r="L4292" s="2"/>
    </row>
    <row r="4293" spans="2:12" ht="14.4" customHeight="1">
      <c r="B4293" s="2"/>
      <c r="L4293" s="2"/>
    </row>
    <row r="4294" spans="2:12" ht="14.4" customHeight="1">
      <c r="B4294" s="2"/>
      <c r="L4294" s="2"/>
    </row>
    <row r="4295" spans="2:12" ht="14.4" customHeight="1">
      <c r="B4295" s="2"/>
      <c r="L4295" s="2"/>
    </row>
    <row r="4296" spans="2:12" ht="14.4" customHeight="1">
      <c r="B4296" s="2"/>
      <c r="L4296" s="2"/>
    </row>
    <row r="4297" spans="2:12" ht="14.4" customHeight="1">
      <c r="B4297" s="2"/>
      <c r="L4297" s="2"/>
    </row>
    <row r="4298" spans="2:12" ht="14.4" customHeight="1">
      <c r="B4298" s="2"/>
      <c r="L4298" s="2"/>
    </row>
    <row r="4299" spans="2:12" ht="14.4" customHeight="1">
      <c r="B4299" s="2"/>
      <c r="L4299" s="2"/>
    </row>
    <row r="4300" spans="2:12" ht="14.4" customHeight="1">
      <c r="B4300" s="2"/>
      <c r="L4300" s="2"/>
    </row>
    <row r="4301" spans="2:12" ht="14.4" customHeight="1">
      <c r="B4301" s="2"/>
      <c r="L4301" s="2"/>
    </row>
    <row r="4302" spans="2:12" ht="14.4" customHeight="1">
      <c r="B4302" s="2"/>
      <c r="L4302" s="2"/>
    </row>
    <row r="4303" spans="2:12" ht="14.4" customHeight="1">
      <c r="B4303" s="2"/>
      <c r="L4303" s="2"/>
    </row>
    <row r="4304" spans="2:12" ht="14.4" customHeight="1">
      <c r="B4304" s="2"/>
      <c r="L4304" s="2"/>
    </row>
    <row r="4305" spans="2:12" ht="14.4" customHeight="1">
      <c r="B4305" s="2"/>
      <c r="L4305" s="2"/>
    </row>
    <row r="4306" spans="2:12" ht="14.4" customHeight="1">
      <c r="B4306" s="2"/>
      <c r="L4306" s="2"/>
    </row>
    <row r="4307" spans="2:12" ht="14.4" customHeight="1">
      <c r="B4307" s="2"/>
      <c r="L4307" s="2"/>
    </row>
    <row r="4308" spans="2:12" ht="14.4" customHeight="1">
      <c r="B4308" s="2"/>
      <c r="L4308" s="2"/>
    </row>
    <row r="4309" spans="2:12" ht="14.4" customHeight="1">
      <c r="B4309" s="2"/>
      <c r="L4309" s="2"/>
    </row>
    <row r="4310" spans="2:12" ht="14.4" customHeight="1">
      <c r="B4310" s="2"/>
      <c r="L4310" s="2"/>
    </row>
    <row r="4311" spans="2:12" ht="14.4" customHeight="1">
      <c r="B4311" s="2"/>
      <c r="L4311" s="2"/>
    </row>
    <row r="4312" spans="2:12" ht="14.4" customHeight="1">
      <c r="B4312" s="2"/>
      <c r="L4312" s="2"/>
    </row>
    <row r="4313" spans="2:12" ht="14.4" customHeight="1">
      <c r="B4313" s="2"/>
      <c r="L4313" s="2"/>
    </row>
    <row r="4314" spans="2:12" ht="14.4" customHeight="1">
      <c r="B4314" s="2"/>
      <c r="L4314" s="2"/>
    </row>
    <row r="4315" spans="2:12" ht="14.4" customHeight="1">
      <c r="B4315" s="2"/>
      <c r="L4315" s="2"/>
    </row>
    <row r="4316" spans="2:12" ht="14.4" customHeight="1">
      <c r="B4316" s="2"/>
      <c r="L4316" s="2"/>
    </row>
    <row r="4317" spans="2:12" ht="14.4" customHeight="1">
      <c r="B4317" s="2"/>
      <c r="L4317" s="2"/>
    </row>
    <row r="4318" spans="2:12" ht="14.4" customHeight="1">
      <c r="B4318" s="2"/>
      <c r="L4318" s="2"/>
    </row>
    <row r="4319" spans="2:12" ht="14.4" customHeight="1">
      <c r="B4319" s="2"/>
      <c r="L4319" s="2"/>
    </row>
    <row r="4320" spans="2:12" ht="14.4" customHeight="1">
      <c r="B4320" s="2"/>
      <c r="L4320" s="2"/>
    </row>
    <row r="4321" spans="2:12" ht="14.4" customHeight="1">
      <c r="B4321" s="2"/>
      <c r="L4321" s="2"/>
    </row>
    <row r="4322" spans="2:12" ht="14.4" customHeight="1">
      <c r="B4322" s="2"/>
      <c r="L4322" s="2"/>
    </row>
    <row r="4323" spans="2:12" ht="14.4" customHeight="1">
      <c r="B4323" s="2"/>
      <c r="L4323" s="2"/>
    </row>
    <row r="4324" spans="2:12" ht="14.4" customHeight="1">
      <c r="B4324" s="2"/>
      <c r="L4324" s="2"/>
    </row>
    <row r="4325" spans="2:12" ht="14.4" customHeight="1">
      <c r="B4325" s="2"/>
      <c r="L4325" s="2"/>
    </row>
    <row r="4326" spans="2:12" ht="14.4" customHeight="1">
      <c r="B4326" s="2"/>
      <c r="L4326" s="2"/>
    </row>
    <row r="4327" spans="2:12" ht="14.4" customHeight="1">
      <c r="B4327" s="2"/>
      <c r="L4327" s="2"/>
    </row>
    <row r="4328" spans="2:12" ht="14.4" customHeight="1">
      <c r="B4328" s="2"/>
      <c r="L4328" s="2"/>
    </row>
    <row r="4329" spans="2:12" ht="14.4" customHeight="1">
      <c r="B4329" s="2"/>
      <c r="L4329" s="2"/>
    </row>
    <row r="4330" spans="2:12" ht="14.4" customHeight="1">
      <c r="B4330" s="2"/>
      <c r="L4330" s="2"/>
    </row>
    <row r="4331" spans="2:12" ht="14.4" customHeight="1">
      <c r="B4331" s="2"/>
      <c r="L4331" s="2"/>
    </row>
    <row r="4332" spans="2:12" ht="14.4" customHeight="1">
      <c r="B4332" s="2"/>
      <c r="L4332" s="2"/>
    </row>
    <row r="4333" spans="2:12" ht="14.4" customHeight="1">
      <c r="B4333" s="2"/>
      <c r="L4333" s="2"/>
    </row>
    <row r="4334" spans="2:12" ht="14.4" customHeight="1">
      <c r="B4334" s="2"/>
      <c r="L4334" s="2"/>
    </row>
    <row r="4335" spans="2:12" ht="14.4" customHeight="1">
      <c r="B4335" s="2"/>
      <c r="L4335" s="2"/>
    </row>
    <row r="4336" spans="2:12" ht="14.4" customHeight="1">
      <c r="B4336" s="2"/>
      <c r="L4336" s="2"/>
    </row>
    <row r="4337" spans="2:12" ht="14.4" customHeight="1">
      <c r="B4337" s="2"/>
      <c r="L4337" s="2"/>
    </row>
    <row r="4338" spans="2:12" ht="14.4" customHeight="1">
      <c r="B4338" s="2"/>
      <c r="L4338" s="2"/>
    </row>
    <row r="4339" spans="2:12" ht="14.4" customHeight="1">
      <c r="B4339" s="2"/>
      <c r="L4339" s="2"/>
    </row>
    <row r="4340" spans="2:12" ht="14.4" customHeight="1">
      <c r="B4340" s="2"/>
      <c r="L4340" s="2"/>
    </row>
    <row r="4341" spans="2:12" ht="14.4" customHeight="1">
      <c r="B4341" s="2"/>
      <c r="L4341" s="2"/>
    </row>
    <row r="4342" spans="2:12" ht="14.4" customHeight="1">
      <c r="B4342" s="2"/>
      <c r="L4342" s="2"/>
    </row>
    <row r="4343" spans="2:12" ht="14.4" customHeight="1">
      <c r="B4343" s="2"/>
      <c r="L4343" s="2"/>
    </row>
    <row r="4344" spans="2:12" ht="14.4" customHeight="1">
      <c r="B4344" s="2"/>
      <c r="L4344" s="2"/>
    </row>
    <row r="4345" spans="2:12" ht="14.4" customHeight="1">
      <c r="B4345" s="2"/>
      <c r="L4345" s="2"/>
    </row>
    <row r="4346" spans="2:12" ht="14.4" customHeight="1">
      <c r="B4346" s="2"/>
      <c r="L4346" s="2"/>
    </row>
    <row r="4347" spans="2:12" ht="14.4" customHeight="1">
      <c r="B4347" s="2"/>
      <c r="L4347" s="2"/>
    </row>
    <row r="4348" spans="2:12" ht="14.4" customHeight="1">
      <c r="B4348" s="2"/>
      <c r="L4348" s="2"/>
    </row>
    <row r="4349" spans="2:12" ht="14.4" customHeight="1">
      <c r="B4349" s="2"/>
      <c r="L4349" s="2"/>
    </row>
    <row r="4350" spans="2:12" ht="14.4" customHeight="1">
      <c r="B4350" s="2"/>
      <c r="L4350" s="2"/>
    </row>
    <row r="4351" spans="2:12" ht="14.4" customHeight="1">
      <c r="B4351" s="2"/>
      <c r="L4351" s="2"/>
    </row>
    <row r="4352" spans="2:12" ht="14.4" customHeight="1">
      <c r="B4352" s="2"/>
      <c r="L4352" s="2"/>
    </row>
    <row r="4353" spans="2:12" ht="14.4" customHeight="1">
      <c r="B4353" s="2"/>
      <c r="L4353" s="2"/>
    </row>
    <row r="4354" spans="2:12" ht="14.4" customHeight="1">
      <c r="B4354" s="2"/>
      <c r="L4354" s="2"/>
    </row>
    <row r="4355" spans="2:12" ht="14.4" customHeight="1">
      <c r="B4355" s="2"/>
      <c r="L4355" s="2"/>
    </row>
    <row r="4356" spans="2:12" ht="14.4" customHeight="1">
      <c r="B4356" s="2"/>
      <c r="L4356" s="2"/>
    </row>
    <row r="4357" spans="2:12" ht="14.4" customHeight="1">
      <c r="B4357" s="2"/>
      <c r="L4357" s="2"/>
    </row>
    <row r="4358" spans="2:12" ht="14.4" customHeight="1">
      <c r="B4358" s="2"/>
      <c r="L4358" s="2"/>
    </row>
    <row r="4359" spans="2:12" ht="14.4" customHeight="1">
      <c r="B4359" s="2"/>
      <c r="L4359" s="2"/>
    </row>
    <row r="4360" spans="2:12" ht="14.4" customHeight="1">
      <c r="B4360" s="2"/>
      <c r="L4360" s="2"/>
    </row>
    <row r="4361" spans="2:12" ht="14.4" customHeight="1">
      <c r="B4361" s="2"/>
      <c r="L4361" s="2"/>
    </row>
    <row r="4362" spans="2:12" ht="14.4" customHeight="1">
      <c r="B4362" s="2"/>
      <c r="L4362" s="2"/>
    </row>
    <row r="4363" spans="2:12" ht="14.4" customHeight="1">
      <c r="B4363" s="2"/>
      <c r="L4363" s="2"/>
    </row>
    <row r="4364" spans="2:12" ht="14.4" customHeight="1">
      <c r="B4364" s="2"/>
      <c r="L4364" s="2"/>
    </row>
    <row r="4365" spans="2:12" ht="14.4" customHeight="1">
      <c r="B4365" s="2"/>
      <c r="L4365" s="2"/>
    </row>
    <row r="4366" spans="2:12" ht="14.4" customHeight="1">
      <c r="B4366" s="2"/>
      <c r="L4366" s="2"/>
    </row>
    <row r="4367" spans="2:12" ht="14.4" customHeight="1">
      <c r="B4367" s="2"/>
      <c r="L4367" s="2"/>
    </row>
    <row r="4368" spans="2:12" ht="14.4" customHeight="1">
      <c r="B4368" s="2"/>
      <c r="L4368" s="2"/>
    </row>
    <row r="4369" spans="2:12" ht="14.4" customHeight="1">
      <c r="B4369" s="2"/>
      <c r="L4369" s="2"/>
    </row>
    <row r="4370" spans="2:12" ht="14.4" customHeight="1">
      <c r="B4370" s="2"/>
      <c r="L4370" s="2"/>
    </row>
    <row r="4371" spans="2:12" ht="14.4" customHeight="1">
      <c r="B4371" s="2"/>
      <c r="L4371" s="2"/>
    </row>
    <row r="4372" spans="2:12" ht="14.4" customHeight="1">
      <c r="B4372" s="2"/>
      <c r="L4372" s="2"/>
    </row>
    <row r="4373" spans="2:12" ht="14.4" customHeight="1">
      <c r="B4373" s="2"/>
      <c r="L4373" s="2"/>
    </row>
    <row r="4374" spans="2:12" ht="14.4" customHeight="1">
      <c r="B4374" s="2"/>
      <c r="L4374" s="2"/>
    </row>
    <row r="4375" spans="2:12" ht="14.4" customHeight="1">
      <c r="B4375" s="2"/>
      <c r="L4375" s="2"/>
    </row>
    <row r="4376" spans="2:12" ht="14.4" customHeight="1">
      <c r="B4376" s="2"/>
      <c r="L4376" s="2"/>
    </row>
    <row r="4377" spans="2:12" ht="14.4" customHeight="1">
      <c r="B4377" s="2"/>
      <c r="L4377" s="2"/>
    </row>
    <row r="4378" spans="2:12" ht="14.4" customHeight="1">
      <c r="B4378" s="2"/>
      <c r="L4378" s="2"/>
    </row>
    <row r="4379" spans="2:12" ht="14.4" customHeight="1">
      <c r="B4379" s="2"/>
      <c r="L4379" s="2"/>
    </row>
    <row r="4380" spans="2:12" ht="14.4" customHeight="1">
      <c r="B4380" s="2"/>
      <c r="L4380" s="2"/>
    </row>
    <row r="4381" spans="2:12" ht="14.4" customHeight="1">
      <c r="B4381" s="2"/>
      <c r="L4381" s="2"/>
    </row>
    <row r="4382" spans="2:12" ht="14.4" customHeight="1">
      <c r="B4382" s="2"/>
      <c r="L4382" s="2"/>
    </row>
    <row r="4383" spans="2:12" ht="14.4" customHeight="1">
      <c r="B4383" s="2"/>
      <c r="L4383" s="2"/>
    </row>
    <row r="4384" spans="2:12" ht="14.4" customHeight="1">
      <c r="B4384" s="2"/>
      <c r="L4384" s="2"/>
    </row>
    <row r="4385" spans="2:12" ht="14.4" customHeight="1">
      <c r="B4385" s="2"/>
      <c r="L4385" s="2"/>
    </row>
    <row r="4386" spans="2:12" ht="14.4" customHeight="1">
      <c r="B4386" s="2"/>
      <c r="L4386" s="2"/>
    </row>
    <row r="4387" spans="2:12" ht="14.4" customHeight="1">
      <c r="B4387" s="2"/>
      <c r="L4387" s="2"/>
    </row>
    <row r="4388" spans="2:12" ht="14.4" customHeight="1">
      <c r="B4388" s="2"/>
      <c r="L4388" s="2"/>
    </row>
    <row r="4389" spans="2:12" ht="14.4" customHeight="1">
      <c r="B4389" s="2"/>
      <c r="L4389" s="2"/>
    </row>
    <row r="4390" spans="2:12" ht="14.4" customHeight="1">
      <c r="B4390" s="2"/>
      <c r="L4390" s="2"/>
    </row>
    <row r="4391" spans="2:12" ht="14.4" customHeight="1">
      <c r="B4391" s="2"/>
      <c r="L4391" s="2"/>
    </row>
    <row r="4392" spans="2:12" ht="14.4" customHeight="1">
      <c r="B4392" s="2"/>
      <c r="L4392" s="2"/>
    </row>
    <row r="4393" spans="2:12" ht="14.4" customHeight="1">
      <c r="B4393" s="2"/>
      <c r="L4393" s="2"/>
    </row>
    <row r="4394" spans="2:12" ht="14.4" customHeight="1">
      <c r="B4394" s="2"/>
      <c r="L4394" s="2"/>
    </row>
    <row r="4395" spans="2:12" ht="14.4" customHeight="1">
      <c r="B4395" s="2"/>
      <c r="L4395" s="2"/>
    </row>
    <row r="4396" spans="2:12" ht="14.4" customHeight="1">
      <c r="B4396" s="2"/>
      <c r="L4396" s="2"/>
    </row>
    <row r="4397" spans="2:12" ht="14.4" customHeight="1">
      <c r="B4397" s="2"/>
      <c r="L4397" s="2"/>
    </row>
    <row r="4398" spans="2:12" ht="14.4" customHeight="1">
      <c r="B4398" s="2"/>
      <c r="L4398" s="2"/>
    </row>
    <row r="4399" spans="2:12" ht="14.4" customHeight="1">
      <c r="B4399" s="2"/>
      <c r="L4399" s="2"/>
    </row>
    <row r="4400" spans="2:12" ht="14.4" customHeight="1">
      <c r="B4400" s="2"/>
      <c r="L4400" s="2"/>
    </row>
    <row r="4401" spans="2:12" ht="14.4" customHeight="1">
      <c r="B4401" s="2"/>
      <c r="L4401" s="2"/>
    </row>
    <row r="4402" spans="2:12" ht="14.4" customHeight="1">
      <c r="B4402" s="2"/>
      <c r="L4402" s="2"/>
    </row>
    <row r="4403" spans="2:12" ht="14.4" customHeight="1">
      <c r="B4403" s="2"/>
      <c r="L4403" s="2"/>
    </row>
    <row r="4404" spans="2:12" ht="14.4" customHeight="1">
      <c r="B4404" s="2"/>
      <c r="L4404" s="2"/>
    </row>
    <row r="4405" spans="2:12" ht="14.4" customHeight="1">
      <c r="B4405" s="2"/>
      <c r="L4405" s="2"/>
    </row>
    <row r="4406" spans="2:12" ht="14.4" customHeight="1">
      <c r="B4406" s="2"/>
      <c r="L4406" s="2"/>
    </row>
    <row r="4407" spans="2:12" ht="14.4" customHeight="1">
      <c r="B4407" s="2"/>
      <c r="L4407" s="2"/>
    </row>
    <row r="4408" spans="2:12" ht="14.4" customHeight="1">
      <c r="B4408" s="2"/>
      <c r="L4408" s="2"/>
    </row>
    <row r="4409" spans="2:12" ht="14.4" customHeight="1">
      <c r="B4409" s="2"/>
      <c r="L4409" s="2"/>
    </row>
    <row r="4410" spans="2:12" ht="14.4" customHeight="1">
      <c r="B4410" s="2"/>
      <c r="L4410" s="2"/>
    </row>
    <row r="4411" spans="2:12" ht="14.4" customHeight="1">
      <c r="B4411" s="2"/>
      <c r="L4411" s="2"/>
    </row>
    <row r="4412" spans="2:12" ht="14.4" customHeight="1">
      <c r="B4412" s="2"/>
      <c r="L4412" s="2"/>
    </row>
    <row r="4413" spans="2:12" ht="14.4" customHeight="1">
      <c r="B4413" s="2"/>
      <c r="L4413" s="2"/>
    </row>
    <row r="4414" spans="2:12" ht="14.4" customHeight="1">
      <c r="B4414" s="2"/>
      <c r="L4414" s="2"/>
    </row>
    <row r="4415" spans="2:12" ht="14.4" customHeight="1">
      <c r="B4415" s="2"/>
      <c r="L4415" s="2"/>
    </row>
    <row r="4416" spans="2:12" ht="14.4" customHeight="1">
      <c r="B4416" s="2"/>
      <c r="L4416" s="2"/>
    </row>
    <row r="4417" spans="2:12" ht="14.4" customHeight="1">
      <c r="B4417" s="2"/>
      <c r="L4417" s="2"/>
    </row>
    <row r="4418" spans="2:12" ht="14.4" customHeight="1">
      <c r="B4418" s="2"/>
      <c r="L4418" s="2"/>
    </row>
    <row r="4419" spans="2:12" ht="14.4" customHeight="1">
      <c r="B4419" s="2"/>
      <c r="L4419" s="2"/>
    </row>
    <row r="4420" spans="2:12" ht="14.4" customHeight="1">
      <c r="B4420" s="2"/>
      <c r="L4420" s="2"/>
    </row>
    <row r="4421" spans="2:12" ht="14.4" customHeight="1">
      <c r="B4421" s="2"/>
      <c r="L4421" s="2"/>
    </row>
    <row r="4422" spans="2:12" ht="14.4" customHeight="1">
      <c r="B4422" s="2"/>
      <c r="L4422" s="2"/>
    </row>
    <row r="4423" spans="2:12" ht="14.4" customHeight="1">
      <c r="B4423" s="2"/>
      <c r="L4423" s="2"/>
    </row>
    <row r="4424" spans="2:12" ht="14.4" customHeight="1">
      <c r="B4424" s="2"/>
      <c r="L4424" s="2"/>
    </row>
    <row r="4425" spans="2:12" ht="14.4" customHeight="1">
      <c r="B4425" s="2"/>
      <c r="L4425" s="2"/>
    </row>
    <row r="4426" spans="2:12" ht="14.4" customHeight="1">
      <c r="B4426" s="2"/>
      <c r="L4426" s="2"/>
    </row>
    <row r="4427" spans="2:12" ht="14.4" customHeight="1">
      <c r="B4427" s="2"/>
      <c r="L4427" s="2"/>
    </row>
    <row r="4428" spans="2:12" ht="14.4" customHeight="1">
      <c r="B4428" s="2"/>
      <c r="L4428" s="2"/>
    </row>
    <row r="4429" spans="2:12" ht="14.4" customHeight="1">
      <c r="B4429" s="2"/>
      <c r="L4429" s="2"/>
    </row>
    <row r="4430" spans="2:12" ht="14.4" customHeight="1">
      <c r="B4430" s="2"/>
      <c r="L4430" s="2"/>
    </row>
    <row r="4431" spans="2:12" ht="14.4" customHeight="1">
      <c r="B4431" s="2"/>
      <c r="L4431" s="2"/>
    </row>
    <row r="4432" spans="2:12" ht="14.4" customHeight="1">
      <c r="B4432" s="2"/>
      <c r="L4432" s="2"/>
    </row>
    <row r="4433" spans="2:12" ht="14.4" customHeight="1">
      <c r="B4433" s="2"/>
      <c r="L4433" s="2"/>
    </row>
    <row r="4434" spans="2:12" ht="14.4" customHeight="1">
      <c r="B4434" s="2"/>
      <c r="L4434" s="2"/>
    </row>
    <row r="4435" spans="2:12" ht="14.4" customHeight="1">
      <c r="B4435" s="2"/>
      <c r="L4435" s="2"/>
    </row>
    <row r="4436" spans="2:12" ht="14.4" customHeight="1">
      <c r="B4436" s="2"/>
      <c r="L4436" s="2"/>
    </row>
    <row r="4437" spans="2:12" ht="14.4" customHeight="1">
      <c r="B4437" s="2"/>
      <c r="L4437" s="2"/>
    </row>
    <row r="4438" spans="2:12" ht="14.4" customHeight="1">
      <c r="B4438" s="2"/>
      <c r="L4438" s="2"/>
    </row>
    <row r="4439" spans="2:12" ht="14.4" customHeight="1">
      <c r="B4439" s="2"/>
      <c r="L4439" s="2"/>
    </row>
    <row r="4440" spans="2:12" ht="14.4" customHeight="1">
      <c r="B4440" s="2"/>
      <c r="L4440" s="2"/>
    </row>
    <row r="4441" spans="2:12" ht="14.4" customHeight="1">
      <c r="B4441" s="2"/>
      <c r="L4441" s="2"/>
    </row>
    <row r="4442" spans="2:12" ht="14.4" customHeight="1">
      <c r="B4442" s="2"/>
      <c r="L4442" s="2"/>
    </row>
    <row r="4443" spans="2:12" ht="14.4" customHeight="1">
      <c r="B4443" s="2"/>
      <c r="L4443" s="2"/>
    </row>
    <row r="4444" spans="2:12" ht="14.4" customHeight="1">
      <c r="B4444" s="2"/>
      <c r="L4444" s="2"/>
    </row>
    <row r="4445" spans="2:12" ht="14.4" customHeight="1">
      <c r="B4445" s="2"/>
      <c r="L4445" s="2"/>
    </row>
    <row r="4446" spans="2:12" ht="14.4" customHeight="1">
      <c r="B4446" s="2"/>
      <c r="L4446" s="2"/>
    </row>
    <row r="4447" spans="2:12" ht="14.4" customHeight="1">
      <c r="B4447" s="2"/>
      <c r="L4447" s="2"/>
    </row>
    <row r="4448" spans="2:12" ht="14.4" customHeight="1">
      <c r="B4448" s="2"/>
      <c r="L4448" s="2"/>
    </row>
    <row r="4449" spans="2:12" ht="14.4" customHeight="1">
      <c r="B4449" s="2"/>
      <c r="L4449" s="2"/>
    </row>
    <row r="4450" spans="2:12" ht="14.4" customHeight="1">
      <c r="B4450" s="2"/>
      <c r="L4450" s="2"/>
    </row>
    <row r="4451" spans="2:12" ht="14.4" customHeight="1">
      <c r="B4451" s="2"/>
      <c r="L4451" s="2"/>
    </row>
    <row r="4452" spans="2:12" ht="14.4" customHeight="1">
      <c r="B4452" s="2"/>
      <c r="L4452" s="2"/>
    </row>
    <row r="4453" spans="2:12" ht="14.4" customHeight="1">
      <c r="B4453" s="2"/>
      <c r="L4453" s="2"/>
    </row>
    <row r="4454" spans="2:12" ht="14.4" customHeight="1">
      <c r="B4454" s="2"/>
      <c r="L4454" s="2"/>
    </row>
    <row r="4455" spans="2:12" ht="14.4" customHeight="1">
      <c r="B4455" s="2"/>
      <c r="L4455" s="2"/>
    </row>
    <row r="4456" spans="2:12" ht="14.4" customHeight="1">
      <c r="B4456" s="2"/>
      <c r="L4456" s="2"/>
    </row>
    <row r="4457" spans="2:12" ht="14.4" customHeight="1">
      <c r="B4457" s="2"/>
      <c r="L4457" s="2"/>
    </row>
    <row r="4458" spans="2:12" ht="14.4" customHeight="1">
      <c r="B4458" s="2"/>
      <c r="L4458" s="2"/>
    </row>
    <row r="4459" spans="2:12" ht="14.4" customHeight="1">
      <c r="B4459" s="2"/>
      <c r="L4459" s="2"/>
    </row>
    <row r="4460" spans="2:12" ht="14.4" customHeight="1">
      <c r="B4460" s="2"/>
      <c r="L4460" s="2"/>
    </row>
    <row r="4461" spans="2:12" ht="14.4" customHeight="1">
      <c r="B4461" s="2"/>
      <c r="L4461" s="2"/>
    </row>
    <row r="4462" spans="2:12" ht="14.4" customHeight="1">
      <c r="B4462" s="2"/>
      <c r="L4462" s="2"/>
    </row>
    <row r="4463" spans="2:12" ht="14.4" customHeight="1">
      <c r="B4463" s="2"/>
      <c r="L4463" s="2"/>
    </row>
    <row r="4464" spans="2:12" ht="14.4" customHeight="1">
      <c r="B4464" s="2"/>
      <c r="L4464" s="2"/>
    </row>
    <row r="4465" spans="2:12" ht="14.4" customHeight="1">
      <c r="B4465" s="2"/>
      <c r="L4465" s="2"/>
    </row>
    <row r="4466" spans="2:12" ht="14.4" customHeight="1">
      <c r="B4466" s="2"/>
      <c r="L4466" s="2"/>
    </row>
    <row r="4467" spans="2:12" ht="14.4" customHeight="1">
      <c r="B4467" s="2"/>
      <c r="L4467" s="2"/>
    </row>
    <row r="4468" spans="2:12" ht="14.4" customHeight="1">
      <c r="B4468" s="2"/>
      <c r="L4468" s="2"/>
    </row>
    <row r="4469" spans="2:12" ht="14.4" customHeight="1">
      <c r="B4469" s="2"/>
      <c r="L4469" s="2"/>
    </row>
    <row r="4470" spans="2:12" ht="14.4" customHeight="1">
      <c r="B4470" s="2"/>
      <c r="L4470" s="2"/>
    </row>
    <row r="4471" spans="2:12" ht="14.4" customHeight="1">
      <c r="B4471" s="2"/>
      <c r="L4471" s="2"/>
    </row>
    <row r="4472" spans="2:12" ht="14.4" customHeight="1">
      <c r="B4472" s="2"/>
      <c r="L4472" s="2"/>
    </row>
    <row r="4473" spans="2:12" ht="14.4" customHeight="1">
      <c r="B4473" s="2"/>
      <c r="L4473" s="2"/>
    </row>
    <row r="4474" spans="2:12" ht="14.4" customHeight="1">
      <c r="B4474" s="2"/>
      <c r="L4474" s="2"/>
    </row>
    <row r="4475" spans="2:12" ht="14.4" customHeight="1">
      <c r="B4475" s="2"/>
      <c r="L4475" s="2"/>
    </row>
    <row r="4476" spans="2:12" ht="14.4" customHeight="1">
      <c r="B4476" s="2"/>
      <c r="L4476" s="2"/>
    </row>
    <row r="4477" spans="2:12" ht="14.4" customHeight="1">
      <c r="B4477" s="2"/>
      <c r="L4477" s="2"/>
    </row>
    <row r="4478" spans="2:12" ht="14.4" customHeight="1">
      <c r="B4478" s="2"/>
      <c r="L4478" s="2"/>
    </row>
    <row r="4479" spans="2:12" ht="14.4" customHeight="1">
      <c r="B4479" s="2"/>
      <c r="L4479" s="2"/>
    </row>
    <row r="4480" spans="2:12" ht="14.4" customHeight="1">
      <c r="B4480" s="2"/>
      <c r="L4480" s="2"/>
    </row>
    <row r="4481" spans="2:12" ht="14.4" customHeight="1">
      <c r="B4481" s="2"/>
      <c r="L4481" s="2"/>
    </row>
    <row r="4482" spans="2:12" ht="14.4" customHeight="1">
      <c r="B4482" s="2"/>
      <c r="L4482" s="2"/>
    </row>
    <row r="4483" spans="2:12" ht="14.4" customHeight="1">
      <c r="B4483" s="2"/>
      <c r="L4483" s="2"/>
    </row>
    <row r="4484" spans="2:12" ht="14.4" customHeight="1">
      <c r="B4484" s="2"/>
      <c r="L4484" s="2"/>
    </row>
    <row r="4485" spans="2:12" ht="14.4" customHeight="1">
      <c r="B4485" s="2"/>
      <c r="L4485" s="2"/>
    </row>
    <row r="4486" spans="2:12" ht="14.4" customHeight="1">
      <c r="B4486" s="2"/>
      <c r="L4486" s="2"/>
    </row>
    <row r="4487" spans="2:12" ht="14.4" customHeight="1">
      <c r="B4487" s="2"/>
      <c r="L4487" s="2"/>
    </row>
    <row r="4488" spans="2:12" ht="14.4" customHeight="1">
      <c r="B4488" s="2"/>
      <c r="L4488" s="2"/>
    </row>
    <row r="4489" spans="2:12" ht="14.4" customHeight="1">
      <c r="B4489" s="2"/>
      <c r="L4489" s="2"/>
    </row>
    <row r="4490" spans="2:12" ht="14.4" customHeight="1">
      <c r="B4490" s="2"/>
      <c r="L4490" s="2"/>
    </row>
    <row r="4491" spans="2:12" ht="14.4" customHeight="1">
      <c r="B4491" s="2"/>
      <c r="L4491" s="2"/>
    </row>
    <row r="4492" spans="2:12" ht="14.4" customHeight="1">
      <c r="B4492" s="2"/>
      <c r="L4492" s="2"/>
    </row>
    <row r="4493" spans="2:12" ht="14.4" customHeight="1">
      <c r="B4493" s="2"/>
      <c r="L4493" s="2"/>
    </row>
    <row r="4494" spans="2:12" ht="14.4" customHeight="1">
      <c r="B4494" s="2"/>
      <c r="L4494" s="2"/>
    </row>
    <row r="4495" spans="2:12" ht="14.4" customHeight="1">
      <c r="B4495" s="2"/>
      <c r="L4495" s="2"/>
    </row>
    <row r="4496" spans="2:12" ht="14.4" customHeight="1">
      <c r="B4496" s="2"/>
      <c r="L4496" s="2"/>
    </row>
    <row r="4497" spans="2:12" ht="14.4" customHeight="1">
      <c r="B4497" s="2"/>
      <c r="L4497" s="2"/>
    </row>
    <row r="4498" spans="2:12" ht="14.4" customHeight="1">
      <c r="B4498" s="2"/>
      <c r="L4498" s="2"/>
    </row>
    <row r="4499" spans="2:12" ht="14.4" customHeight="1">
      <c r="B4499" s="2"/>
      <c r="L4499" s="2"/>
    </row>
    <row r="4500" spans="2:12" ht="14.4" customHeight="1">
      <c r="B4500" s="2"/>
      <c r="L4500" s="2"/>
    </row>
    <row r="4501" spans="2:12" ht="14.4" customHeight="1">
      <c r="B4501" s="2"/>
      <c r="L4501" s="2"/>
    </row>
    <row r="4502" spans="2:12" ht="14.4" customHeight="1">
      <c r="B4502" s="2"/>
      <c r="L4502" s="2"/>
    </row>
    <row r="4503" spans="2:12" ht="14.4" customHeight="1">
      <c r="B4503" s="2"/>
      <c r="L4503" s="2"/>
    </row>
    <row r="4504" spans="2:12" ht="14.4" customHeight="1">
      <c r="B4504" s="2"/>
      <c r="L4504" s="2"/>
    </row>
    <row r="4505" spans="2:12" ht="14.4" customHeight="1">
      <c r="B4505" s="2"/>
      <c r="L4505" s="2"/>
    </row>
    <row r="4506" spans="2:12" ht="14.4" customHeight="1">
      <c r="B4506" s="2"/>
      <c r="L4506" s="2"/>
    </row>
    <row r="4507" spans="2:12" ht="14.4" customHeight="1">
      <c r="B4507" s="2"/>
      <c r="L4507" s="2"/>
    </row>
    <row r="4508" spans="2:12" ht="14.4" customHeight="1">
      <c r="B4508" s="2"/>
      <c r="L4508" s="2"/>
    </row>
    <row r="4509" spans="2:12" ht="14.4" customHeight="1">
      <c r="B4509" s="2"/>
      <c r="L4509" s="2"/>
    </row>
    <row r="4510" spans="2:12" ht="14.4" customHeight="1">
      <c r="B4510" s="2"/>
      <c r="L4510" s="2"/>
    </row>
    <row r="4511" spans="2:12" ht="14.4" customHeight="1">
      <c r="B4511" s="2"/>
      <c r="L4511" s="2"/>
    </row>
    <row r="4512" spans="2:12" ht="14.4" customHeight="1">
      <c r="B4512" s="2"/>
      <c r="L4512" s="2"/>
    </row>
    <row r="4513" spans="2:12" ht="14.4" customHeight="1">
      <c r="B4513" s="2"/>
      <c r="L4513" s="2"/>
    </row>
    <row r="4514" spans="2:12" ht="14.4" customHeight="1">
      <c r="B4514" s="2"/>
      <c r="L4514" s="2"/>
    </row>
    <row r="4515" spans="2:12" ht="14.4" customHeight="1">
      <c r="B4515" s="2"/>
      <c r="L4515" s="2"/>
    </row>
    <row r="4516" spans="2:12" ht="14.4" customHeight="1">
      <c r="B4516" s="2"/>
      <c r="L4516" s="2"/>
    </row>
    <row r="4517" spans="2:12" ht="14.4" customHeight="1">
      <c r="B4517" s="2"/>
      <c r="L4517" s="2"/>
    </row>
    <row r="4518" spans="2:12" ht="14.4" customHeight="1">
      <c r="B4518" s="2"/>
      <c r="L4518" s="2"/>
    </row>
    <row r="4519" spans="2:12" ht="14.4" customHeight="1">
      <c r="B4519" s="2"/>
      <c r="L4519" s="2"/>
    </row>
    <row r="4520" spans="2:12" ht="14.4" customHeight="1">
      <c r="B4520" s="2"/>
      <c r="L4520" s="2"/>
    </row>
    <row r="4521" spans="2:12" ht="14.4" customHeight="1">
      <c r="B4521" s="2"/>
      <c r="L4521" s="2"/>
    </row>
    <row r="4522" spans="2:12" ht="14.4" customHeight="1">
      <c r="B4522" s="2"/>
      <c r="L4522" s="2"/>
    </row>
    <row r="4523" spans="2:12" ht="14.4" customHeight="1">
      <c r="B4523" s="2"/>
      <c r="L4523" s="2"/>
    </row>
    <row r="4524" spans="2:12" ht="14.4" customHeight="1">
      <c r="B4524" s="2"/>
      <c r="L4524" s="2"/>
    </row>
    <row r="4525" spans="2:12" ht="14.4" customHeight="1">
      <c r="B4525" s="2"/>
      <c r="L4525" s="2"/>
    </row>
    <row r="4526" spans="2:12" ht="14.4" customHeight="1">
      <c r="B4526" s="2"/>
      <c r="L4526" s="2"/>
    </row>
    <row r="4527" spans="2:12" ht="14.4" customHeight="1">
      <c r="B4527" s="2"/>
      <c r="L4527" s="2"/>
    </row>
    <row r="4528" spans="2:12" ht="14.4" customHeight="1">
      <c r="B4528" s="2"/>
      <c r="L4528" s="2"/>
    </row>
    <row r="4529" spans="2:12" ht="14.4" customHeight="1">
      <c r="B4529" s="2"/>
      <c r="L4529" s="2"/>
    </row>
    <row r="4530" spans="2:12" ht="14.4" customHeight="1">
      <c r="B4530" s="2"/>
      <c r="L4530" s="2"/>
    </row>
    <row r="4531" spans="2:12" ht="14.4" customHeight="1">
      <c r="B4531" s="2"/>
      <c r="L4531" s="2"/>
    </row>
    <row r="4532" spans="2:12" ht="14.4" customHeight="1">
      <c r="B4532" s="2"/>
      <c r="L4532" s="2"/>
    </row>
    <row r="4533" spans="2:12" ht="14.4" customHeight="1">
      <c r="B4533" s="2"/>
      <c r="L4533" s="2"/>
    </row>
    <row r="4534" spans="2:12" ht="14.4" customHeight="1">
      <c r="B4534" s="2"/>
      <c r="L4534" s="2"/>
    </row>
    <row r="4535" spans="2:12" ht="14.4" customHeight="1">
      <c r="B4535" s="2"/>
      <c r="L4535" s="2"/>
    </row>
    <row r="4536" spans="2:12" ht="14.4" customHeight="1">
      <c r="B4536" s="2"/>
      <c r="L4536" s="2"/>
    </row>
    <row r="4537" spans="2:12" ht="14.4" customHeight="1">
      <c r="B4537" s="2"/>
      <c r="L4537" s="2"/>
    </row>
    <row r="4538" spans="2:12" ht="14.4" customHeight="1">
      <c r="B4538" s="2"/>
      <c r="L4538" s="2"/>
    </row>
    <row r="4539" spans="2:12" ht="14.4" customHeight="1">
      <c r="B4539" s="2"/>
      <c r="L4539" s="2"/>
    </row>
    <row r="4540" spans="2:12" ht="14.4" customHeight="1">
      <c r="B4540" s="2"/>
      <c r="L4540" s="2"/>
    </row>
    <row r="4541" spans="2:12" ht="14.4" customHeight="1">
      <c r="B4541" s="2"/>
      <c r="L4541" s="2"/>
    </row>
    <row r="4542" spans="2:12" ht="14.4" customHeight="1">
      <c r="B4542" s="2"/>
      <c r="L4542" s="2"/>
    </row>
    <row r="4543" spans="2:12" ht="14.4" customHeight="1">
      <c r="B4543" s="2"/>
      <c r="L4543" s="2"/>
    </row>
    <row r="4544" spans="2:12" ht="14.4" customHeight="1">
      <c r="B4544" s="2"/>
      <c r="L4544" s="2"/>
    </row>
    <row r="4545" spans="2:12" ht="14.4" customHeight="1">
      <c r="B4545" s="2"/>
      <c r="L4545" s="2"/>
    </row>
    <row r="4546" spans="2:12" ht="14.4" customHeight="1">
      <c r="B4546" s="2"/>
      <c r="L4546" s="2"/>
    </row>
    <row r="4547" spans="2:12" ht="14.4" customHeight="1">
      <c r="B4547" s="2"/>
      <c r="L4547" s="2"/>
    </row>
    <row r="4548" spans="2:12" ht="14.4" customHeight="1">
      <c r="B4548" s="2"/>
      <c r="L4548" s="2"/>
    </row>
    <row r="4549" spans="2:12" ht="14.4" customHeight="1">
      <c r="B4549" s="2"/>
      <c r="L4549" s="2"/>
    </row>
    <row r="4550" spans="2:12" ht="14.4" customHeight="1">
      <c r="B4550" s="2"/>
      <c r="L4550" s="2"/>
    </row>
    <row r="4551" spans="2:12" ht="14.4" customHeight="1">
      <c r="B4551" s="2"/>
      <c r="L4551" s="2"/>
    </row>
    <row r="4552" spans="2:12" ht="14.4" customHeight="1">
      <c r="B4552" s="2"/>
      <c r="L4552" s="2"/>
    </row>
    <row r="4553" spans="2:12" ht="14.4" customHeight="1">
      <c r="B4553" s="2"/>
      <c r="L4553" s="2"/>
    </row>
    <row r="4554" spans="2:12" ht="14.4" customHeight="1">
      <c r="B4554" s="2"/>
      <c r="L4554" s="2"/>
    </row>
    <row r="4555" spans="2:12" ht="14.4" customHeight="1">
      <c r="B4555" s="2"/>
      <c r="L4555" s="2"/>
    </row>
    <row r="4556" spans="2:12" ht="14.4" customHeight="1">
      <c r="B4556" s="2"/>
      <c r="L4556" s="2"/>
    </row>
    <row r="4557" spans="2:12" ht="14.4" customHeight="1">
      <c r="B4557" s="2"/>
      <c r="L4557" s="2"/>
    </row>
    <row r="4558" spans="2:12" ht="14.4" customHeight="1">
      <c r="B4558" s="2"/>
      <c r="L4558" s="2"/>
    </row>
    <row r="4559" spans="2:12" ht="14.4" customHeight="1">
      <c r="B4559" s="2"/>
      <c r="L4559" s="2"/>
    </row>
    <row r="4560" spans="2:12" ht="14.4" customHeight="1">
      <c r="B4560" s="2"/>
      <c r="L4560" s="2"/>
    </row>
    <row r="4561" spans="2:12" ht="14.4" customHeight="1">
      <c r="B4561" s="2"/>
      <c r="L4561" s="2"/>
    </row>
    <row r="4562" spans="2:12" ht="14.4" customHeight="1">
      <c r="B4562" s="2"/>
      <c r="L4562" s="2"/>
    </row>
    <row r="4563" spans="2:12" ht="14.4" customHeight="1">
      <c r="B4563" s="2"/>
      <c r="L4563" s="2"/>
    </row>
    <row r="4564" spans="2:12" ht="14.4" customHeight="1">
      <c r="B4564" s="2"/>
      <c r="L4564" s="2"/>
    </row>
    <row r="4565" spans="2:12" ht="14.4" customHeight="1">
      <c r="B4565" s="2"/>
      <c r="L4565" s="2"/>
    </row>
    <row r="4566" spans="2:12" ht="14.4" customHeight="1">
      <c r="B4566" s="2"/>
      <c r="L4566" s="2"/>
    </row>
    <row r="4567" spans="2:12" ht="14.4" customHeight="1">
      <c r="B4567" s="2"/>
      <c r="L4567" s="2"/>
    </row>
    <row r="4568" spans="2:12" ht="14.4" customHeight="1">
      <c r="B4568" s="2"/>
      <c r="L4568" s="2"/>
    </row>
    <row r="4569" spans="2:12" ht="14.4" customHeight="1">
      <c r="B4569" s="2"/>
      <c r="L4569" s="2"/>
    </row>
    <row r="4570" spans="2:12" ht="14.4" customHeight="1">
      <c r="B4570" s="2"/>
      <c r="L4570" s="2"/>
    </row>
    <row r="4571" spans="2:12" ht="14.4" customHeight="1">
      <c r="B4571" s="2"/>
      <c r="L4571" s="2"/>
    </row>
    <row r="4572" spans="2:12" ht="14.4" customHeight="1">
      <c r="B4572" s="2"/>
      <c r="L4572" s="2"/>
    </row>
    <row r="4573" spans="2:12" ht="14.4" customHeight="1">
      <c r="B4573" s="2"/>
      <c r="L4573" s="2"/>
    </row>
    <row r="4574" spans="2:12" ht="14.4" customHeight="1">
      <c r="B4574" s="2"/>
      <c r="L4574" s="2"/>
    </row>
    <row r="4575" spans="2:12" ht="14.4" customHeight="1">
      <c r="B4575" s="2"/>
      <c r="L4575" s="2"/>
    </row>
    <row r="4576" spans="2:12" ht="14.4" customHeight="1">
      <c r="B4576" s="2"/>
      <c r="L4576" s="2"/>
    </row>
    <row r="4577" spans="2:12" ht="14.4" customHeight="1">
      <c r="B4577" s="2"/>
      <c r="L4577" s="2"/>
    </row>
    <row r="4578" spans="2:12" ht="14.4" customHeight="1">
      <c r="B4578" s="2"/>
      <c r="L4578" s="2"/>
    </row>
    <row r="4579" spans="2:12" ht="14.4" customHeight="1">
      <c r="B4579" s="2"/>
      <c r="L4579" s="2"/>
    </row>
    <row r="4580" spans="2:12" ht="14.4" customHeight="1">
      <c r="B4580" s="2"/>
      <c r="L4580" s="2"/>
    </row>
    <row r="4581" spans="2:12" ht="14.4" customHeight="1">
      <c r="B4581" s="2"/>
      <c r="L4581" s="2"/>
    </row>
    <row r="4582" spans="2:12" ht="14.4" customHeight="1">
      <c r="B4582" s="2"/>
      <c r="L4582" s="2"/>
    </row>
    <row r="4583" spans="2:12" ht="14.4" customHeight="1">
      <c r="B4583" s="2"/>
      <c r="L4583" s="2"/>
    </row>
    <row r="4584" spans="2:12" ht="14.4" customHeight="1">
      <c r="B4584" s="2"/>
      <c r="L4584" s="2"/>
    </row>
    <row r="4585" spans="2:12" ht="14.4" customHeight="1">
      <c r="B4585" s="2"/>
      <c r="L4585" s="2"/>
    </row>
    <row r="4586" spans="2:12" ht="14.4" customHeight="1">
      <c r="B4586" s="2"/>
      <c r="L4586" s="2"/>
    </row>
    <row r="4587" spans="2:12" ht="14.4" customHeight="1">
      <c r="B4587" s="2"/>
      <c r="L4587" s="2"/>
    </row>
    <row r="4588" spans="2:12" ht="14.4" customHeight="1">
      <c r="B4588" s="2"/>
      <c r="L4588" s="2"/>
    </row>
    <row r="4589" spans="2:12" ht="14.4" customHeight="1">
      <c r="B4589" s="2"/>
      <c r="L4589" s="2"/>
    </row>
    <row r="4590" spans="2:12" ht="14.4" customHeight="1">
      <c r="B4590" s="2"/>
      <c r="L4590" s="2"/>
    </row>
    <row r="4591" spans="2:12" ht="14.4" customHeight="1">
      <c r="B4591" s="2"/>
      <c r="L4591" s="2"/>
    </row>
    <row r="4592" spans="2:12" ht="14.4" customHeight="1">
      <c r="B4592" s="2"/>
      <c r="L4592" s="2"/>
    </row>
    <row r="4593" spans="2:12" ht="14.4" customHeight="1">
      <c r="B4593" s="2"/>
      <c r="L4593" s="2"/>
    </row>
    <row r="4594" spans="2:12" ht="14.4" customHeight="1">
      <c r="B4594" s="2"/>
      <c r="L4594" s="2"/>
    </row>
    <row r="4595" spans="2:12" ht="14.4" customHeight="1">
      <c r="B4595" s="2"/>
      <c r="L4595" s="2"/>
    </row>
    <row r="4596" spans="2:12" ht="14.4" customHeight="1">
      <c r="B4596" s="2"/>
      <c r="L4596" s="2"/>
    </row>
    <row r="4597" spans="2:12" ht="14.4" customHeight="1">
      <c r="B4597" s="2"/>
      <c r="L4597" s="2"/>
    </row>
    <row r="4598" spans="2:12" ht="14.4" customHeight="1">
      <c r="B4598" s="2"/>
      <c r="L4598" s="2"/>
    </row>
    <row r="4599" spans="2:12" ht="14.4" customHeight="1">
      <c r="B4599" s="2"/>
      <c r="L4599" s="2"/>
    </row>
    <row r="4600" spans="2:12" ht="14.4" customHeight="1">
      <c r="B4600" s="2"/>
      <c r="L4600" s="2"/>
    </row>
    <row r="4601" spans="2:12" ht="14.4" customHeight="1">
      <c r="B4601" s="2"/>
      <c r="L4601" s="2"/>
    </row>
    <row r="4602" spans="2:12" ht="14.4" customHeight="1">
      <c r="B4602" s="2"/>
      <c r="L4602" s="2"/>
    </row>
    <row r="4603" spans="2:12" ht="14.4" customHeight="1">
      <c r="B4603" s="2"/>
      <c r="L4603" s="2"/>
    </row>
    <row r="4604" spans="2:12" ht="14.4" customHeight="1">
      <c r="B4604" s="2"/>
      <c r="L4604" s="2"/>
    </row>
    <row r="4605" spans="2:12" ht="14.4" customHeight="1">
      <c r="B4605" s="2"/>
      <c r="L4605" s="2"/>
    </row>
    <row r="4606" spans="2:12" ht="14.4" customHeight="1">
      <c r="B4606" s="2"/>
      <c r="L4606" s="2"/>
    </row>
    <row r="4607" spans="2:12" ht="14.4" customHeight="1">
      <c r="B4607" s="2"/>
      <c r="L4607" s="2"/>
    </row>
    <row r="4608" spans="2:12" ht="14.4" customHeight="1">
      <c r="B4608" s="2"/>
      <c r="L4608" s="2"/>
    </row>
    <row r="4609" spans="2:12" ht="14.4" customHeight="1">
      <c r="B4609" s="2"/>
      <c r="L4609" s="2"/>
    </row>
    <row r="4610" spans="2:12" ht="14.4" customHeight="1">
      <c r="B4610" s="2"/>
      <c r="L4610" s="2"/>
    </row>
    <row r="4611" spans="2:12" ht="14.4" customHeight="1">
      <c r="B4611" s="2"/>
      <c r="L4611" s="2"/>
    </row>
    <row r="4612" spans="2:12" ht="14.4" customHeight="1">
      <c r="B4612" s="2"/>
      <c r="L4612" s="2"/>
    </row>
    <row r="4613" spans="2:12" ht="14.4" customHeight="1">
      <c r="B4613" s="2"/>
      <c r="L4613" s="2"/>
    </row>
    <row r="4614" spans="2:12" ht="14.4" customHeight="1">
      <c r="B4614" s="2"/>
      <c r="L4614" s="2"/>
    </row>
    <row r="4615" spans="2:12" ht="14.4" customHeight="1">
      <c r="B4615" s="2"/>
      <c r="L4615" s="2"/>
    </row>
    <row r="4616" spans="2:12" ht="14.4" customHeight="1">
      <c r="B4616" s="2"/>
      <c r="L4616" s="2"/>
    </row>
    <row r="4617" spans="2:12" ht="14.4" customHeight="1">
      <c r="B4617" s="2"/>
      <c r="L4617" s="2"/>
    </row>
    <row r="4618" spans="2:12" ht="14.4" customHeight="1">
      <c r="B4618" s="2"/>
      <c r="L4618" s="2"/>
    </row>
    <row r="4619" spans="2:12" ht="14.4" customHeight="1">
      <c r="B4619" s="2"/>
      <c r="L4619" s="2"/>
    </row>
    <row r="4620" spans="2:12" ht="14.4" customHeight="1">
      <c r="B4620" s="2"/>
      <c r="L4620" s="2"/>
    </row>
    <row r="4621" spans="2:12" ht="14.4" customHeight="1">
      <c r="B4621" s="2"/>
      <c r="L4621" s="2"/>
    </row>
    <row r="4622" spans="2:12" ht="14.4" customHeight="1">
      <c r="B4622" s="2"/>
      <c r="L4622" s="2"/>
    </row>
    <row r="4623" spans="2:12" ht="14.4" customHeight="1">
      <c r="B4623" s="2"/>
      <c r="L4623" s="2"/>
    </row>
    <row r="4624" spans="2:12" ht="14.4" customHeight="1">
      <c r="B4624" s="2"/>
      <c r="L4624" s="2"/>
    </row>
    <row r="4625" spans="2:12" ht="14.4" customHeight="1">
      <c r="B4625" s="2"/>
      <c r="L4625" s="2"/>
    </row>
    <row r="4626" spans="2:12" ht="14.4" customHeight="1">
      <c r="B4626" s="2"/>
      <c r="L4626" s="2"/>
    </row>
    <row r="4627" spans="2:12" ht="14.4" customHeight="1">
      <c r="B4627" s="2"/>
      <c r="L4627" s="2"/>
    </row>
    <row r="4628" spans="2:12" ht="14.4" customHeight="1">
      <c r="B4628" s="2"/>
      <c r="L4628" s="2"/>
    </row>
    <row r="4629" spans="2:12" ht="14.4" customHeight="1">
      <c r="B4629" s="2"/>
      <c r="L4629" s="2"/>
    </row>
    <row r="4630" spans="2:12" ht="14.4" customHeight="1">
      <c r="B4630" s="2"/>
      <c r="L4630" s="2"/>
    </row>
    <row r="4631" spans="2:12" ht="14.4" customHeight="1">
      <c r="B4631" s="2"/>
      <c r="L4631" s="2"/>
    </row>
    <row r="4632" spans="2:12" ht="14.4" customHeight="1">
      <c r="B4632" s="2"/>
      <c r="L4632" s="2"/>
    </row>
    <row r="4633" spans="2:12" ht="14.4" customHeight="1">
      <c r="B4633" s="2"/>
      <c r="L4633" s="2"/>
    </row>
    <row r="4634" spans="2:12" ht="14.4" customHeight="1">
      <c r="B4634" s="2"/>
      <c r="L4634" s="2"/>
    </row>
    <row r="4635" spans="2:12" ht="14.4" customHeight="1">
      <c r="B4635" s="2"/>
      <c r="L4635" s="2"/>
    </row>
    <row r="4636" spans="2:12" ht="14.4" customHeight="1">
      <c r="B4636" s="2"/>
      <c r="L4636" s="2"/>
    </row>
    <row r="4637" spans="2:12" ht="14.4" customHeight="1">
      <c r="B4637" s="2"/>
      <c r="L4637" s="2"/>
    </row>
    <row r="4638" spans="2:12" ht="14.4" customHeight="1">
      <c r="B4638" s="2"/>
      <c r="L4638" s="2"/>
    </row>
    <row r="4639" spans="2:12" ht="14.4" customHeight="1">
      <c r="B4639" s="2"/>
      <c r="L4639" s="2"/>
    </row>
    <row r="4640" spans="2:12" ht="14.4" customHeight="1">
      <c r="B4640" s="2"/>
      <c r="L4640" s="2"/>
    </row>
    <row r="4641" spans="2:12" ht="14.4" customHeight="1">
      <c r="B4641" s="2"/>
      <c r="L4641" s="2"/>
    </row>
    <row r="4642" spans="2:12" ht="14.4" customHeight="1">
      <c r="B4642" s="2"/>
      <c r="L4642" s="2"/>
    </row>
    <row r="4643" spans="2:12" ht="14.4" customHeight="1">
      <c r="B4643" s="2"/>
      <c r="L4643" s="2"/>
    </row>
    <row r="4644" spans="2:12" ht="14.4" customHeight="1">
      <c r="B4644" s="2"/>
      <c r="L4644" s="2"/>
    </row>
    <row r="4645" spans="2:12" ht="14.4" customHeight="1">
      <c r="B4645" s="2"/>
      <c r="L4645" s="2"/>
    </row>
    <row r="4646" spans="2:12" ht="14.4" customHeight="1">
      <c r="B4646" s="2"/>
      <c r="L4646" s="2"/>
    </row>
    <row r="4647" spans="2:12" ht="14.4" customHeight="1">
      <c r="B4647" s="2"/>
      <c r="L4647" s="2"/>
    </row>
    <row r="4648" spans="2:12" ht="14.4" customHeight="1">
      <c r="B4648" s="2"/>
      <c r="L4648" s="2"/>
    </row>
    <row r="4649" spans="2:12" ht="14.4" customHeight="1">
      <c r="B4649" s="2"/>
      <c r="L4649" s="2"/>
    </row>
    <row r="4650" spans="2:12" ht="14.4" customHeight="1">
      <c r="B4650" s="2"/>
      <c r="L4650" s="2"/>
    </row>
    <row r="4651" spans="2:12" ht="14.4" customHeight="1">
      <c r="B4651" s="2"/>
      <c r="L4651" s="2"/>
    </row>
    <row r="4652" spans="2:12" ht="14.4" customHeight="1">
      <c r="B4652" s="2"/>
      <c r="L4652" s="2"/>
    </row>
    <row r="4653" spans="2:12" ht="14.4" customHeight="1">
      <c r="B4653" s="2"/>
      <c r="L4653" s="2"/>
    </row>
    <row r="4654" spans="2:12" ht="14.4" customHeight="1">
      <c r="B4654" s="2"/>
      <c r="L4654" s="2"/>
    </row>
    <row r="4655" spans="2:12" ht="14.4" customHeight="1">
      <c r="B4655" s="2"/>
      <c r="L4655" s="2"/>
    </row>
    <row r="4656" spans="2:12" ht="14.4" customHeight="1">
      <c r="B4656" s="2"/>
      <c r="L4656" s="2"/>
    </row>
    <row r="4657" spans="2:12" ht="14.4" customHeight="1">
      <c r="B4657" s="2"/>
      <c r="L4657" s="2"/>
    </row>
    <row r="4658" spans="2:12" ht="14.4" customHeight="1">
      <c r="B4658" s="2"/>
      <c r="L4658" s="2"/>
    </row>
    <row r="4659" spans="2:12" ht="14.4" customHeight="1">
      <c r="B4659" s="2"/>
      <c r="L4659" s="2"/>
    </row>
    <row r="4660" spans="2:12" ht="14.4" customHeight="1">
      <c r="B4660" s="2"/>
      <c r="L4660" s="2"/>
    </row>
    <row r="4661" spans="2:12" ht="14.4" customHeight="1">
      <c r="B4661" s="2"/>
      <c r="L4661" s="2"/>
    </row>
    <row r="4662" spans="2:12" ht="14.4" customHeight="1">
      <c r="B4662" s="2"/>
      <c r="L4662" s="2"/>
    </row>
    <row r="4663" spans="2:12" ht="14.4" customHeight="1">
      <c r="B4663" s="2"/>
      <c r="L4663" s="2"/>
    </row>
    <row r="4664" spans="2:12" ht="14.4" customHeight="1">
      <c r="B4664" s="2"/>
      <c r="L4664" s="2"/>
    </row>
    <row r="4665" spans="2:12" ht="14.4" customHeight="1">
      <c r="B4665" s="2"/>
      <c r="L4665" s="2"/>
    </row>
    <row r="4666" spans="2:12" ht="14.4" customHeight="1">
      <c r="B4666" s="2"/>
      <c r="L4666" s="2"/>
    </row>
    <row r="4667" spans="2:12" ht="14.4" customHeight="1">
      <c r="B4667" s="2"/>
      <c r="L4667" s="2"/>
    </row>
    <row r="4668" spans="2:12" ht="14.4" customHeight="1">
      <c r="B4668" s="2"/>
      <c r="L4668" s="2"/>
    </row>
    <row r="4669" spans="2:12" ht="14.4" customHeight="1">
      <c r="B4669" s="2"/>
      <c r="L4669" s="2"/>
    </row>
    <row r="4670" spans="2:12" ht="14.4" customHeight="1">
      <c r="B4670" s="2"/>
      <c r="L4670" s="2"/>
    </row>
    <row r="4671" spans="2:12" ht="14.4" customHeight="1">
      <c r="B4671" s="2"/>
      <c r="L4671" s="2"/>
    </row>
    <row r="4672" spans="2:12" ht="14.4" customHeight="1">
      <c r="B4672" s="2"/>
      <c r="L4672" s="2"/>
    </row>
    <row r="4673" spans="2:12" ht="14.4" customHeight="1">
      <c r="B4673" s="2"/>
      <c r="L4673" s="2"/>
    </row>
    <row r="4674" spans="2:12" ht="14.4" customHeight="1">
      <c r="B4674" s="2"/>
      <c r="L4674" s="2"/>
    </row>
    <row r="4675" spans="2:12" ht="14.4" customHeight="1">
      <c r="B4675" s="2"/>
      <c r="L4675" s="2"/>
    </row>
    <row r="4676" spans="2:12" ht="14.4" customHeight="1">
      <c r="B4676" s="2"/>
      <c r="L4676" s="2"/>
    </row>
    <row r="4677" spans="2:12" ht="14.4" customHeight="1">
      <c r="B4677" s="2"/>
      <c r="L4677" s="2"/>
    </row>
    <row r="4678" spans="2:12" ht="14.4" customHeight="1">
      <c r="B4678" s="2"/>
      <c r="L4678" s="2"/>
    </row>
    <row r="4679" spans="2:12" ht="14.4" customHeight="1">
      <c r="B4679" s="2"/>
      <c r="L4679" s="2"/>
    </row>
    <row r="4680" spans="2:12" ht="14.4" customHeight="1">
      <c r="B4680" s="2"/>
      <c r="L4680" s="2"/>
    </row>
    <row r="4681" spans="2:12" ht="14.4" customHeight="1">
      <c r="B4681" s="2"/>
      <c r="L4681" s="2"/>
    </row>
    <row r="4682" spans="2:12" ht="14.4" customHeight="1">
      <c r="B4682" s="2"/>
      <c r="L4682" s="2"/>
    </row>
    <row r="4683" spans="2:12" ht="14.4" customHeight="1">
      <c r="B4683" s="2"/>
      <c r="L4683" s="2"/>
    </row>
    <row r="4684" spans="2:12" ht="14.4" customHeight="1">
      <c r="B4684" s="2"/>
      <c r="L4684" s="2"/>
    </row>
    <row r="4685" spans="2:12" ht="14.4" customHeight="1">
      <c r="B4685" s="2"/>
      <c r="L4685" s="2"/>
    </row>
    <row r="4686" spans="2:12" ht="14.4" customHeight="1">
      <c r="B4686" s="2"/>
      <c r="L4686" s="2"/>
    </row>
    <row r="4687" spans="2:12" ht="14.4" customHeight="1">
      <c r="B4687" s="2"/>
      <c r="L4687" s="2"/>
    </row>
    <row r="4688" spans="2:12" ht="14.4" customHeight="1">
      <c r="B4688" s="2"/>
      <c r="L4688" s="2"/>
    </row>
    <row r="4689" spans="2:12" ht="14.4" customHeight="1">
      <c r="B4689" s="2"/>
      <c r="L4689" s="2"/>
    </row>
    <row r="4690" spans="2:12" ht="14.4" customHeight="1">
      <c r="B4690" s="2"/>
      <c r="L4690" s="2"/>
    </row>
    <row r="4691" spans="2:12" ht="14.4" customHeight="1">
      <c r="B4691" s="2"/>
      <c r="L4691" s="2"/>
    </row>
    <row r="4692" spans="2:12" ht="14.4" customHeight="1">
      <c r="B4692" s="2"/>
      <c r="L4692" s="2"/>
    </row>
    <row r="4693" spans="2:12" ht="14.4" customHeight="1">
      <c r="B4693" s="2"/>
      <c r="L4693" s="2"/>
    </row>
    <row r="4694" spans="2:12" ht="14.4" customHeight="1">
      <c r="B4694" s="2"/>
      <c r="L4694" s="2"/>
    </row>
    <row r="4695" spans="2:12" ht="14.4" customHeight="1">
      <c r="B4695" s="2"/>
      <c r="L4695" s="2"/>
    </row>
    <row r="4696" spans="2:12" ht="14.4" customHeight="1">
      <c r="B4696" s="2"/>
      <c r="L4696" s="2"/>
    </row>
    <row r="4697" spans="2:12" ht="14.4" customHeight="1">
      <c r="B4697" s="2"/>
      <c r="L4697" s="2"/>
    </row>
    <row r="4698" spans="2:12" ht="14.4" customHeight="1">
      <c r="B4698" s="2"/>
      <c r="L4698" s="2"/>
    </row>
    <row r="4699" spans="2:12" ht="14.4" customHeight="1">
      <c r="B4699" s="2"/>
      <c r="L4699" s="2"/>
    </row>
    <row r="4700" spans="2:12" ht="14.4" customHeight="1">
      <c r="B4700" s="2"/>
      <c r="L4700" s="2"/>
    </row>
    <row r="4701" spans="2:12" ht="14.4" customHeight="1">
      <c r="B4701" s="2"/>
      <c r="L4701" s="2"/>
    </row>
    <row r="4702" spans="2:12" ht="14.4" customHeight="1">
      <c r="B4702" s="2"/>
      <c r="L4702" s="2"/>
    </row>
    <row r="4703" spans="2:12" ht="14.4" customHeight="1">
      <c r="B4703" s="2"/>
      <c r="L4703" s="2"/>
    </row>
    <row r="4704" spans="2:12" ht="14.4" customHeight="1">
      <c r="B4704" s="2"/>
      <c r="L4704" s="2"/>
    </row>
    <row r="4705" spans="2:12" ht="14.4" customHeight="1">
      <c r="B4705" s="2"/>
      <c r="L4705" s="2"/>
    </row>
    <row r="4706" spans="2:12" ht="14.4" customHeight="1">
      <c r="B4706" s="2"/>
      <c r="L4706" s="2"/>
    </row>
    <row r="4707" spans="2:12" ht="14.4" customHeight="1">
      <c r="B4707" s="2"/>
      <c r="L4707" s="2"/>
    </row>
    <row r="4708" spans="2:12" ht="14.4" customHeight="1">
      <c r="B4708" s="2"/>
      <c r="L4708" s="2"/>
    </row>
    <row r="4709" spans="2:12" ht="14.4" customHeight="1">
      <c r="B4709" s="2"/>
      <c r="L4709" s="2"/>
    </row>
    <row r="4710" spans="2:12" ht="14.4" customHeight="1">
      <c r="B4710" s="2"/>
      <c r="L4710" s="2"/>
    </row>
    <row r="4711" spans="2:12" ht="14.4" customHeight="1">
      <c r="B4711" s="2"/>
      <c r="L4711" s="2"/>
    </row>
    <row r="4712" spans="2:12" ht="14.4" customHeight="1">
      <c r="B4712" s="2"/>
      <c r="L4712" s="2"/>
    </row>
    <row r="4713" spans="2:12" ht="14.4" customHeight="1">
      <c r="B4713" s="2"/>
      <c r="L4713" s="2"/>
    </row>
    <row r="4714" spans="2:12" ht="14.4" customHeight="1">
      <c r="B4714" s="2"/>
      <c r="L4714" s="2"/>
    </row>
    <row r="4715" spans="2:12" ht="14.4" customHeight="1">
      <c r="B4715" s="2"/>
      <c r="L4715" s="2"/>
    </row>
    <row r="4716" spans="2:12" ht="14.4" customHeight="1">
      <c r="B4716" s="2"/>
      <c r="L4716" s="2"/>
    </row>
    <row r="4717" spans="2:12" ht="14.4" customHeight="1">
      <c r="B4717" s="2"/>
      <c r="L4717" s="2"/>
    </row>
    <row r="4718" spans="2:12" ht="14.4" customHeight="1">
      <c r="B4718" s="2"/>
      <c r="L4718" s="2"/>
    </row>
    <row r="4719" spans="2:12" ht="14.4" customHeight="1">
      <c r="B4719" s="2"/>
      <c r="L4719" s="2"/>
    </row>
    <row r="4720" spans="2:12" ht="14.4" customHeight="1">
      <c r="B4720" s="2"/>
      <c r="L4720" s="2"/>
    </row>
    <row r="4721" spans="2:12" ht="14.4" customHeight="1">
      <c r="B4721" s="2"/>
      <c r="L4721" s="2"/>
    </row>
    <row r="4722" spans="2:12" ht="14.4" customHeight="1">
      <c r="B4722" s="2"/>
      <c r="L4722" s="2"/>
    </row>
    <row r="4723" spans="2:12" ht="14.4" customHeight="1">
      <c r="B4723" s="2"/>
      <c r="L4723" s="2"/>
    </row>
    <row r="4724" spans="2:12" ht="14.4" customHeight="1">
      <c r="B4724" s="2"/>
      <c r="L4724" s="2"/>
    </row>
    <row r="4725" spans="2:12" ht="14.4" customHeight="1">
      <c r="B4725" s="2"/>
      <c r="L4725" s="2"/>
    </row>
    <row r="4726" spans="2:12" ht="14.4" customHeight="1">
      <c r="B4726" s="2"/>
      <c r="L4726" s="2"/>
    </row>
    <row r="4727" spans="2:12" ht="14.4" customHeight="1">
      <c r="B4727" s="2"/>
      <c r="L4727" s="2"/>
    </row>
    <row r="4728" spans="2:12" ht="14.4" customHeight="1">
      <c r="B4728" s="2"/>
      <c r="L4728" s="2"/>
    </row>
    <row r="4729" spans="2:12" ht="14.4" customHeight="1">
      <c r="B4729" s="2"/>
      <c r="L4729" s="2"/>
    </row>
    <row r="4730" spans="2:12" ht="14.4" customHeight="1">
      <c r="B4730" s="2"/>
      <c r="L4730" s="2"/>
    </row>
    <row r="4731" spans="2:12" ht="14.4" customHeight="1">
      <c r="B4731" s="2"/>
      <c r="L4731" s="2"/>
    </row>
    <row r="4732" spans="2:12" ht="14.4" customHeight="1">
      <c r="B4732" s="2"/>
      <c r="L4732" s="2"/>
    </row>
    <row r="4733" spans="2:12" ht="14.4" customHeight="1">
      <c r="B4733" s="2"/>
      <c r="L4733" s="2"/>
    </row>
    <row r="4734" spans="2:12" ht="14.4" customHeight="1">
      <c r="B4734" s="2"/>
      <c r="L4734" s="2"/>
    </row>
    <row r="4735" spans="2:12" ht="14.4" customHeight="1">
      <c r="B4735" s="2"/>
      <c r="L4735" s="2"/>
    </row>
    <row r="4736" spans="2:12" ht="14.4" customHeight="1">
      <c r="B4736" s="2"/>
      <c r="L4736" s="2"/>
    </row>
    <row r="4737" spans="2:12" ht="14.4" customHeight="1">
      <c r="B4737" s="2"/>
      <c r="L4737" s="2"/>
    </row>
    <row r="4738" spans="2:12" ht="14.4" customHeight="1">
      <c r="B4738" s="2"/>
      <c r="L4738" s="2"/>
    </row>
    <row r="4739" spans="2:12" ht="14.4" customHeight="1">
      <c r="B4739" s="2"/>
      <c r="L4739" s="2"/>
    </row>
    <row r="4740" spans="2:12" ht="14.4" customHeight="1">
      <c r="B4740" s="2"/>
      <c r="L4740" s="2"/>
    </row>
    <row r="4741" spans="2:12" ht="14.4" customHeight="1">
      <c r="B4741" s="2"/>
      <c r="L4741" s="2"/>
    </row>
    <row r="4742" spans="2:12" ht="14.4" customHeight="1">
      <c r="B4742" s="2"/>
      <c r="L4742" s="2"/>
    </row>
    <row r="4743" spans="2:12" ht="14.4" customHeight="1">
      <c r="B4743" s="2"/>
      <c r="L4743" s="2"/>
    </row>
    <row r="4744" spans="2:12" ht="14.4" customHeight="1">
      <c r="B4744" s="2"/>
      <c r="L4744" s="2"/>
    </row>
    <row r="4745" spans="2:12" ht="14.4" customHeight="1">
      <c r="B4745" s="2"/>
      <c r="L4745" s="2"/>
    </row>
    <row r="4746" spans="2:12" ht="14.4" customHeight="1">
      <c r="B4746" s="2"/>
      <c r="L4746" s="2"/>
    </row>
    <row r="4747" spans="2:12" ht="14.4" customHeight="1">
      <c r="B4747" s="2"/>
      <c r="L4747" s="2"/>
    </row>
    <row r="4748" spans="2:12" ht="14.4" customHeight="1">
      <c r="B4748" s="2"/>
      <c r="L4748" s="2"/>
    </row>
    <row r="4749" spans="2:12" ht="14.4" customHeight="1">
      <c r="B4749" s="2"/>
      <c r="L4749" s="2"/>
    </row>
    <row r="4750" spans="2:12" ht="14.4" customHeight="1">
      <c r="B4750" s="2"/>
      <c r="L4750" s="2"/>
    </row>
    <row r="4751" spans="2:12" ht="14.4" customHeight="1">
      <c r="B4751" s="2"/>
      <c r="L4751" s="2"/>
    </row>
    <row r="4752" spans="2:12" ht="14.4" customHeight="1">
      <c r="B4752" s="2"/>
      <c r="L4752" s="2"/>
    </row>
    <row r="4753" spans="2:12" ht="14.4" customHeight="1">
      <c r="B4753" s="2"/>
      <c r="L4753" s="2"/>
    </row>
    <row r="4754" spans="2:12" ht="14.4" customHeight="1">
      <c r="B4754" s="2"/>
      <c r="L4754" s="2"/>
    </row>
    <row r="4755" spans="2:12" ht="14.4" customHeight="1">
      <c r="B4755" s="2"/>
      <c r="L4755" s="2"/>
    </row>
    <row r="4756" spans="2:12" ht="14.4" customHeight="1">
      <c r="B4756" s="2"/>
      <c r="L4756" s="2"/>
    </row>
    <row r="4757" spans="2:12" ht="14.4" customHeight="1">
      <c r="B4757" s="2"/>
      <c r="L4757" s="2"/>
    </row>
    <row r="4758" spans="2:12" ht="14.4" customHeight="1">
      <c r="B4758" s="2"/>
      <c r="L4758" s="2"/>
    </row>
    <row r="4759" spans="2:12" ht="14.4" customHeight="1">
      <c r="B4759" s="2"/>
      <c r="L4759" s="2"/>
    </row>
    <row r="4760" spans="2:12" ht="14.4" customHeight="1">
      <c r="B4760" s="2"/>
      <c r="L4760" s="2"/>
    </row>
    <row r="4761" spans="2:12" ht="14.4" customHeight="1">
      <c r="B4761" s="2"/>
      <c r="L4761" s="2"/>
    </row>
    <row r="4762" spans="2:12" ht="14.4" customHeight="1">
      <c r="B4762" s="2"/>
      <c r="L4762" s="2"/>
    </row>
    <row r="4763" spans="2:12" ht="14.4" customHeight="1">
      <c r="B4763" s="2"/>
      <c r="L4763" s="2"/>
    </row>
    <row r="4764" spans="2:12" ht="14.4" customHeight="1">
      <c r="B4764" s="2"/>
      <c r="L4764" s="2"/>
    </row>
    <row r="4765" spans="2:12" ht="14.4" customHeight="1">
      <c r="B4765" s="2"/>
      <c r="L4765" s="2"/>
    </row>
    <row r="4766" spans="2:12" ht="14.4" customHeight="1">
      <c r="B4766" s="2"/>
      <c r="L4766" s="2"/>
    </row>
    <row r="4767" spans="2:12" ht="14.4" customHeight="1">
      <c r="B4767" s="2"/>
      <c r="L4767" s="2"/>
    </row>
    <row r="4768" spans="2:12" ht="14.4" customHeight="1">
      <c r="B4768" s="2"/>
      <c r="L4768" s="2"/>
    </row>
    <row r="4769" spans="2:12" ht="14.4" customHeight="1">
      <c r="B4769" s="2"/>
      <c r="L4769" s="2"/>
    </row>
    <row r="4770" spans="2:12" ht="14.4" customHeight="1">
      <c r="B4770" s="2"/>
      <c r="L4770" s="2"/>
    </row>
    <row r="4771" spans="2:12" ht="14.4" customHeight="1">
      <c r="B4771" s="2"/>
      <c r="L4771" s="2"/>
    </row>
    <row r="4772" spans="2:12" ht="14.4" customHeight="1">
      <c r="B4772" s="2"/>
      <c r="L4772" s="2"/>
    </row>
    <row r="4773" spans="2:12" ht="14.4" customHeight="1">
      <c r="B4773" s="2"/>
      <c r="L4773" s="2"/>
    </row>
    <row r="4774" spans="2:12" ht="14.4" customHeight="1">
      <c r="B4774" s="2"/>
      <c r="L4774" s="2"/>
    </row>
    <row r="4775" spans="2:12" ht="14.4" customHeight="1">
      <c r="B4775" s="2"/>
      <c r="L4775" s="2"/>
    </row>
    <row r="4776" spans="2:12" ht="14.4" customHeight="1">
      <c r="B4776" s="2"/>
      <c r="L4776" s="2"/>
    </row>
    <row r="4777" spans="2:12" ht="14.4" customHeight="1">
      <c r="B4777" s="2"/>
      <c r="L4777" s="2"/>
    </row>
    <row r="4778" spans="2:12" ht="14.4" customHeight="1">
      <c r="B4778" s="2"/>
      <c r="L4778" s="2"/>
    </row>
    <row r="4779" spans="2:12" ht="14.4" customHeight="1">
      <c r="B4779" s="2"/>
      <c r="L4779" s="2"/>
    </row>
    <row r="4780" spans="2:12" ht="14.4" customHeight="1">
      <c r="B4780" s="2"/>
      <c r="L4780" s="2"/>
    </row>
    <row r="4781" spans="2:12" ht="14.4" customHeight="1">
      <c r="B4781" s="2"/>
      <c r="L4781" s="2"/>
    </row>
    <row r="4782" spans="2:12" ht="14.4" customHeight="1">
      <c r="B4782" s="2"/>
      <c r="L4782" s="2"/>
    </row>
    <row r="4783" spans="2:12" ht="14.4" customHeight="1">
      <c r="B4783" s="2"/>
      <c r="L4783" s="2"/>
    </row>
    <row r="4784" spans="2:12" ht="14.4" customHeight="1">
      <c r="B4784" s="2"/>
      <c r="L4784" s="2"/>
    </row>
    <row r="4785" spans="2:12" ht="14.4" customHeight="1">
      <c r="B4785" s="2"/>
      <c r="L4785" s="2"/>
    </row>
    <row r="4786" spans="2:12" ht="14.4" customHeight="1">
      <c r="B4786" s="2"/>
      <c r="L4786" s="2"/>
    </row>
    <row r="4787" spans="2:12" ht="14.4" customHeight="1">
      <c r="B4787" s="2"/>
      <c r="L4787" s="2"/>
    </row>
    <row r="4788" spans="2:12" ht="14.4" customHeight="1">
      <c r="B4788" s="2"/>
      <c r="L4788" s="2"/>
    </row>
    <row r="4789" spans="2:12" ht="14.4" customHeight="1">
      <c r="B4789" s="2"/>
      <c r="L4789" s="2"/>
    </row>
    <row r="4790" spans="2:12" ht="14.4" customHeight="1">
      <c r="B4790" s="2"/>
      <c r="L4790" s="2"/>
    </row>
    <row r="4791" spans="2:12" ht="14.4" customHeight="1">
      <c r="B4791" s="2"/>
      <c r="L4791" s="2"/>
    </row>
    <row r="4792" spans="2:12" ht="14.4" customHeight="1">
      <c r="B4792" s="2"/>
      <c r="L4792" s="2"/>
    </row>
    <row r="4793" spans="2:12" ht="14.4" customHeight="1">
      <c r="B4793" s="2"/>
      <c r="L4793" s="2"/>
    </row>
    <row r="4794" spans="2:12" ht="14.4" customHeight="1">
      <c r="B4794" s="2"/>
      <c r="L4794" s="2"/>
    </row>
    <row r="4795" spans="2:12" ht="14.4" customHeight="1">
      <c r="B4795" s="2"/>
      <c r="L4795" s="2"/>
    </row>
    <row r="4796" spans="2:12" ht="14.4" customHeight="1">
      <c r="B4796" s="2"/>
      <c r="L4796" s="2"/>
    </row>
    <row r="4797" spans="2:12" ht="14.4" customHeight="1">
      <c r="B4797" s="2"/>
      <c r="L4797" s="2"/>
    </row>
    <row r="4798" spans="2:12" ht="14.4" customHeight="1">
      <c r="B4798" s="2"/>
      <c r="L4798" s="2"/>
    </row>
    <row r="4799" spans="2:12" ht="14.4" customHeight="1">
      <c r="B4799" s="2"/>
      <c r="L4799" s="2"/>
    </row>
    <row r="4800" spans="2:12" ht="14.4" customHeight="1">
      <c r="B4800" s="2"/>
      <c r="L4800" s="2"/>
    </row>
    <row r="4801" spans="2:12" ht="14.4" customHeight="1">
      <c r="B4801" s="2"/>
      <c r="L4801" s="2"/>
    </row>
    <row r="4802" spans="2:12" ht="14.4" customHeight="1">
      <c r="B4802" s="2"/>
      <c r="L4802" s="2"/>
    </row>
    <row r="4803" spans="2:12" ht="14.4" customHeight="1">
      <c r="B4803" s="2"/>
      <c r="L4803" s="2"/>
    </row>
    <row r="4804" spans="2:12" ht="14.4" customHeight="1">
      <c r="B4804" s="2"/>
      <c r="L4804" s="2"/>
    </row>
    <row r="4805" spans="2:12" ht="14.4" customHeight="1">
      <c r="B4805" s="2"/>
      <c r="L4805" s="2"/>
    </row>
    <row r="4806" spans="2:12" ht="14.4" customHeight="1">
      <c r="B4806" s="2"/>
      <c r="L4806" s="2"/>
    </row>
    <row r="4807" spans="2:12" ht="14.4" customHeight="1">
      <c r="B4807" s="2"/>
      <c r="L4807" s="2"/>
    </row>
    <row r="4808" spans="2:12" ht="14.4" customHeight="1">
      <c r="B4808" s="2"/>
      <c r="L4808" s="2"/>
    </row>
    <row r="4809" spans="2:12" ht="14.4" customHeight="1">
      <c r="B4809" s="2"/>
      <c r="L4809" s="2"/>
    </row>
    <row r="4810" spans="2:12" ht="14.4" customHeight="1">
      <c r="B4810" s="2"/>
      <c r="L4810" s="2"/>
    </row>
    <row r="4811" spans="2:12" ht="14.4" customHeight="1">
      <c r="B4811" s="2"/>
      <c r="L4811" s="2"/>
    </row>
    <row r="4812" spans="2:12" ht="14.4" customHeight="1">
      <c r="B4812" s="2"/>
      <c r="L4812" s="2"/>
    </row>
    <row r="4813" spans="2:12" ht="14.4" customHeight="1">
      <c r="B4813" s="2"/>
      <c r="L4813" s="2"/>
    </row>
    <row r="4814" spans="2:12" ht="14.4" customHeight="1">
      <c r="B4814" s="2"/>
      <c r="L4814" s="2"/>
    </row>
    <row r="4815" spans="2:12" ht="14.4" customHeight="1">
      <c r="B4815" s="2"/>
      <c r="L4815" s="2"/>
    </row>
    <row r="4816" spans="2:12" ht="14.4" customHeight="1">
      <c r="B4816" s="2"/>
      <c r="L4816" s="2"/>
    </row>
    <row r="4817" spans="2:12" ht="14.4" customHeight="1">
      <c r="B4817" s="2"/>
      <c r="L4817" s="2"/>
    </row>
    <row r="4818" spans="2:12" ht="14.4" customHeight="1">
      <c r="B4818" s="2"/>
      <c r="L4818" s="2"/>
    </row>
    <row r="4819" spans="2:12" ht="14.4" customHeight="1">
      <c r="B4819" s="2"/>
      <c r="L4819" s="2"/>
    </row>
    <row r="4820" spans="2:12" ht="14.4" customHeight="1">
      <c r="B4820" s="2"/>
      <c r="L4820" s="2"/>
    </row>
    <row r="4821" spans="2:12" ht="14.4" customHeight="1">
      <c r="B4821" s="2"/>
      <c r="L4821" s="2"/>
    </row>
    <row r="4822" spans="2:12" ht="14.4" customHeight="1">
      <c r="B4822" s="2"/>
      <c r="L4822" s="2"/>
    </row>
    <row r="4823" spans="2:12" ht="14.4" customHeight="1">
      <c r="B4823" s="2"/>
      <c r="L4823" s="2"/>
    </row>
    <row r="4824" spans="2:12" ht="14.4" customHeight="1">
      <c r="B4824" s="2"/>
      <c r="L4824" s="2"/>
    </row>
    <row r="4825" spans="2:12" ht="14.4" customHeight="1">
      <c r="B4825" s="2"/>
      <c r="L4825" s="2"/>
    </row>
    <row r="4826" spans="2:12" ht="14.4" customHeight="1">
      <c r="B4826" s="2"/>
      <c r="L4826" s="2"/>
    </row>
    <row r="4827" spans="2:12" ht="14.4" customHeight="1">
      <c r="B4827" s="2"/>
      <c r="L4827" s="2"/>
    </row>
    <row r="4828" spans="2:12" ht="14.4" customHeight="1">
      <c r="B4828" s="2"/>
      <c r="L4828" s="2"/>
    </row>
    <row r="4829" spans="2:12" ht="14.4" customHeight="1">
      <c r="B4829" s="2"/>
      <c r="L4829" s="2"/>
    </row>
    <row r="4830" spans="2:12" ht="14.4" customHeight="1">
      <c r="B4830" s="2"/>
      <c r="L4830" s="2"/>
    </row>
    <row r="4831" spans="2:12" ht="14.4" customHeight="1">
      <c r="B4831" s="2"/>
      <c r="L4831" s="2"/>
    </row>
    <row r="4832" spans="2:12" ht="14.4" customHeight="1">
      <c r="B4832" s="2"/>
      <c r="L4832" s="2"/>
    </row>
    <row r="4833" spans="2:12" ht="14.4" customHeight="1">
      <c r="B4833" s="2"/>
      <c r="L4833" s="2"/>
    </row>
    <row r="4834" spans="2:12" ht="14.4" customHeight="1">
      <c r="B4834" s="2"/>
      <c r="L4834" s="2"/>
    </row>
    <row r="4835" spans="2:12" ht="14.4" customHeight="1">
      <c r="B4835" s="2"/>
      <c r="L4835" s="2"/>
    </row>
    <row r="4836" spans="2:12" ht="14.4" customHeight="1">
      <c r="B4836" s="2"/>
      <c r="L4836" s="2"/>
    </row>
    <row r="4837" spans="2:12" ht="14.4" customHeight="1">
      <c r="B4837" s="2"/>
      <c r="L4837" s="2"/>
    </row>
    <row r="4838" spans="2:12" ht="14.4" customHeight="1">
      <c r="B4838" s="2"/>
      <c r="L4838" s="2"/>
    </row>
    <row r="4839" spans="2:12" ht="14.4" customHeight="1">
      <c r="B4839" s="2"/>
      <c r="L4839" s="2"/>
    </row>
    <row r="4840" spans="2:12" ht="14.4" customHeight="1">
      <c r="B4840" s="2"/>
      <c r="L4840" s="2"/>
    </row>
    <row r="4841" spans="2:12" ht="14.4" customHeight="1">
      <c r="B4841" s="2"/>
      <c r="L4841" s="2"/>
    </row>
    <row r="4842" spans="2:12" ht="14.4" customHeight="1">
      <c r="B4842" s="2"/>
      <c r="L4842" s="2"/>
    </row>
    <row r="4843" spans="2:12" ht="14.4" customHeight="1">
      <c r="B4843" s="2"/>
      <c r="L4843" s="2"/>
    </row>
    <row r="4844" spans="2:12" ht="14.4" customHeight="1">
      <c r="B4844" s="2"/>
      <c r="L4844" s="2"/>
    </row>
    <row r="4845" spans="2:12" ht="14.4" customHeight="1">
      <c r="B4845" s="2"/>
      <c r="L4845" s="2"/>
    </row>
    <row r="4846" spans="2:12" ht="14.4" customHeight="1">
      <c r="B4846" s="2"/>
      <c r="L4846" s="2"/>
    </row>
    <row r="4847" spans="2:12" ht="14.4" customHeight="1">
      <c r="B4847" s="2"/>
      <c r="L4847" s="2"/>
    </row>
    <row r="4848" spans="2:12" ht="14.4" customHeight="1">
      <c r="B4848" s="2"/>
      <c r="L4848" s="2"/>
    </row>
    <row r="4849" spans="2:12" ht="14.4" customHeight="1">
      <c r="B4849" s="2"/>
      <c r="L4849" s="2"/>
    </row>
    <row r="4850" spans="2:12" ht="14.4" customHeight="1">
      <c r="B4850" s="2"/>
      <c r="L4850" s="2"/>
    </row>
    <row r="4851" spans="2:12" ht="14.4" customHeight="1">
      <c r="B4851" s="2"/>
      <c r="L4851" s="2"/>
    </row>
    <row r="4852" spans="2:12" ht="14.4" customHeight="1">
      <c r="B4852" s="2"/>
      <c r="L4852" s="2"/>
    </row>
    <row r="4853" spans="2:12" ht="14.4" customHeight="1">
      <c r="B4853" s="2"/>
      <c r="L4853" s="2"/>
    </row>
    <row r="4854" spans="2:12" ht="14.4" customHeight="1">
      <c r="B4854" s="2"/>
      <c r="L4854" s="2"/>
    </row>
    <row r="4855" spans="2:12" ht="14.4" customHeight="1">
      <c r="B4855" s="2"/>
      <c r="L4855" s="2"/>
    </row>
    <row r="4856" spans="2:12" ht="14.4" customHeight="1">
      <c r="B4856" s="2"/>
      <c r="L4856" s="2"/>
    </row>
    <row r="4857" spans="2:12" ht="14.4" customHeight="1">
      <c r="B4857" s="2"/>
      <c r="L4857" s="2"/>
    </row>
    <row r="4858" spans="2:12" ht="14.4" customHeight="1">
      <c r="B4858" s="2"/>
      <c r="L4858" s="2"/>
    </row>
    <row r="4859" spans="2:12" ht="14.4" customHeight="1">
      <c r="B4859" s="2"/>
      <c r="L4859" s="2"/>
    </row>
    <row r="4860" spans="2:12" ht="14.4" customHeight="1">
      <c r="B4860" s="2"/>
      <c r="L4860" s="2"/>
    </row>
    <row r="4861" spans="2:12" ht="14.4" customHeight="1">
      <c r="B4861" s="2"/>
      <c r="L4861" s="2"/>
    </row>
    <row r="4862" spans="2:12" ht="14.4" customHeight="1">
      <c r="B4862" s="2"/>
      <c r="L4862" s="2"/>
    </row>
    <row r="4863" spans="2:12" ht="14.4" customHeight="1">
      <c r="B4863" s="2"/>
      <c r="L4863" s="2"/>
    </row>
    <row r="4864" spans="2:12" ht="14.4" customHeight="1">
      <c r="B4864" s="2"/>
      <c r="L4864" s="2"/>
    </row>
    <row r="4865" spans="2:12" ht="14.4" customHeight="1">
      <c r="B4865" s="2"/>
      <c r="L4865" s="2"/>
    </row>
    <row r="4866" spans="2:12" ht="14.4" customHeight="1">
      <c r="B4866" s="2"/>
      <c r="L4866" s="2"/>
    </row>
    <row r="4867" spans="2:12" ht="14.4" customHeight="1">
      <c r="B4867" s="2"/>
      <c r="L4867" s="2"/>
    </row>
    <row r="4868" spans="2:12" ht="14.4" customHeight="1">
      <c r="B4868" s="2"/>
      <c r="L4868" s="2"/>
    </row>
    <row r="4869" spans="2:12" ht="14.4" customHeight="1">
      <c r="B4869" s="2"/>
      <c r="L4869" s="2"/>
    </row>
    <row r="4870" spans="2:12" ht="14.4" customHeight="1">
      <c r="B4870" s="2"/>
      <c r="L4870" s="2"/>
    </row>
    <row r="4871" spans="2:12" ht="14.4" customHeight="1">
      <c r="B4871" s="2"/>
      <c r="L4871" s="2"/>
    </row>
    <row r="4872" spans="2:12" ht="14.4" customHeight="1">
      <c r="B4872" s="2"/>
      <c r="L4872" s="2"/>
    </row>
    <row r="4873" spans="2:12" ht="14.4" customHeight="1">
      <c r="B4873" s="2"/>
      <c r="L4873" s="2"/>
    </row>
    <row r="4874" spans="2:12" ht="14.4" customHeight="1">
      <c r="B4874" s="2"/>
      <c r="L4874" s="2"/>
    </row>
    <row r="4875" spans="2:12" ht="14.4" customHeight="1">
      <c r="B4875" s="2"/>
      <c r="L4875" s="2"/>
    </row>
    <row r="4876" spans="2:12" ht="14.4" customHeight="1">
      <c r="B4876" s="2"/>
      <c r="L4876" s="2"/>
    </row>
    <row r="4877" spans="2:12" ht="14.4" customHeight="1">
      <c r="B4877" s="2"/>
      <c r="L4877" s="2"/>
    </row>
    <row r="4878" spans="2:12" ht="14.4" customHeight="1">
      <c r="B4878" s="2"/>
      <c r="L4878" s="2"/>
    </row>
    <row r="4879" spans="2:12" ht="14.4" customHeight="1">
      <c r="B4879" s="2"/>
      <c r="L4879" s="2"/>
    </row>
    <row r="4880" spans="2:12" ht="14.4" customHeight="1">
      <c r="B4880" s="2"/>
      <c r="L4880" s="2"/>
    </row>
    <row r="4881" spans="2:12" ht="14.4" customHeight="1">
      <c r="B4881" s="2"/>
      <c r="L4881" s="2"/>
    </row>
    <row r="4882" spans="2:12" ht="14.4" customHeight="1">
      <c r="B4882" s="2"/>
      <c r="L4882" s="2"/>
    </row>
    <row r="4883" spans="2:12" ht="14.4" customHeight="1">
      <c r="B4883" s="2"/>
      <c r="L4883" s="2"/>
    </row>
    <row r="4884" spans="2:12" ht="14.4" customHeight="1">
      <c r="B4884" s="2"/>
      <c r="L4884" s="2"/>
    </row>
    <row r="4885" spans="2:12" ht="14.4" customHeight="1">
      <c r="B4885" s="2"/>
      <c r="L4885" s="2"/>
    </row>
    <row r="4886" spans="2:12" ht="14.4" customHeight="1">
      <c r="B4886" s="2"/>
      <c r="L4886" s="2"/>
    </row>
    <row r="4887" spans="2:12" ht="14.4" customHeight="1">
      <c r="B4887" s="2"/>
      <c r="L4887" s="2"/>
    </row>
    <row r="4888" spans="2:12" ht="14.4" customHeight="1">
      <c r="B4888" s="2"/>
      <c r="L4888" s="2"/>
    </row>
    <row r="4889" spans="2:12" ht="14.4" customHeight="1">
      <c r="B4889" s="2"/>
      <c r="L4889" s="2"/>
    </row>
    <row r="4890" spans="2:12" ht="14.4" customHeight="1">
      <c r="B4890" s="2"/>
      <c r="L4890" s="2"/>
    </row>
    <row r="4891" spans="2:12" ht="14.4" customHeight="1">
      <c r="B4891" s="2"/>
      <c r="L4891" s="2"/>
    </row>
    <row r="4892" spans="2:12" ht="14.4" customHeight="1">
      <c r="B4892" s="2"/>
      <c r="L4892" s="2"/>
    </row>
    <row r="4893" spans="2:12" ht="14.4" customHeight="1">
      <c r="B4893" s="2"/>
      <c r="L4893" s="2"/>
    </row>
    <row r="4894" spans="2:12" ht="14.4" customHeight="1">
      <c r="B4894" s="2"/>
      <c r="L4894" s="2"/>
    </row>
    <row r="4895" spans="2:12" ht="14.4" customHeight="1">
      <c r="B4895" s="2"/>
      <c r="L4895" s="2"/>
    </row>
    <row r="4896" spans="2:12" ht="14.4" customHeight="1">
      <c r="B4896" s="2"/>
      <c r="L4896" s="2"/>
    </row>
    <row r="4897" spans="2:12" ht="14.4" customHeight="1">
      <c r="B4897" s="2"/>
      <c r="L4897" s="2"/>
    </row>
    <row r="4898" spans="2:12" ht="14.4" customHeight="1">
      <c r="B4898" s="2"/>
      <c r="L4898" s="2"/>
    </row>
    <row r="4899" spans="2:12" ht="14.4" customHeight="1">
      <c r="B4899" s="2"/>
      <c r="L4899" s="2"/>
    </row>
    <row r="4900" spans="2:12" ht="14.4" customHeight="1">
      <c r="B4900" s="2"/>
      <c r="L4900" s="2"/>
    </row>
    <row r="4901" spans="2:12" ht="14.4" customHeight="1">
      <c r="B4901" s="2"/>
      <c r="L4901" s="2"/>
    </row>
    <row r="4902" spans="2:12" ht="14.4" customHeight="1">
      <c r="B4902" s="2"/>
      <c r="L4902" s="2"/>
    </row>
    <row r="4903" spans="2:12" ht="14.4" customHeight="1">
      <c r="B4903" s="2"/>
      <c r="L4903" s="2"/>
    </row>
    <row r="4904" spans="2:12" ht="14.4" customHeight="1">
      <c r="B4904" s="2"/>
      <c r="L4904" s="2"/>
    </row>
    <row r="4905" spans="2:12" ht="14.4" customHeight="1">
      <c r="B4905" s="2"/>
      <c r="L4905" s="2"/>
    </row>
    <row r="4906" spans="2:12" ht="14.4" customHeight="1">
      <c r="B4906" s="2"/>
      <c r="L4906" s="2"/>
    </row>
    <row r="4907" spans="2:12" ht="14.4" customHeight="1">
      <c r="B4907" s="2"/>
      <c r="L4907" s="2"/>
    </row>
    <row r="4908" spans="2:12" ht="14.4" customHeight="1">
      <c r="B4908" s="2"/>
      <c r="L4908" s="2"/>
    </row>
    <row r="4909" spans="2:12" ht="14.4" customHeight="1">
      <c r="B4909" s="2"/>
      <c r="L4909" s="2"/>
    </row>
    <row r="4910" spans="2:12" ht="14.4" customHeight="1">
      <c r="B4910" s="2"/>
      <c r="L4910" s="2"/>
    </row>
    <row r="4911" spans="2:12" ht="14.4" customHeight="1">
      <c r="B4911" s="2"/>
      <c r="L4911" s="2"/>
    </row>
    <row r="4912" spans="2:12" ht="14.4" customHeight="1">
      <c r="B4912" s="2"/>
      <c r="L4912" s="2"/>
    </row>
    <row r="4913" spans="2:12" ht="14.4" customHeight="1">
      <c r="B4913" s="2"/>
      <c r="L4913" s="2"/>
    </row>
    <row r="4914" spans="2:12" ht="14.4" customHeight="1">
      <c r="B4914" s="2"/>
      <c r="L4914" s="2"/>
    </row>
    <row r="4915" spans="2:12" ht="14.4" customHeight="1">
      <c r="B4915" s="2"/>
      <c r="L4915" s="2"/>
    </row>
    <row r="4916" spans="2:12" ht="14.4" customHeight="1">
      <c r="B4916" s="2"/>
      <c r="L4916" s="2"/>
    </row>
    <row r="4917" spans="2:12" ht="14.4" customHeight="1">
      <c r="B4917" s="2"/>
      <c r="L4917" s="2"/>
    </row>
    <row r="4918" spans="2:12" ht="14.4" customHeight="1">
      <c r="B4918" s="2"/>
      <c r="L4918" s="2"/>
    </row>
    <row r="4919" spans="2:12" ht="14.4" customHeight="1">
      <c r="B4919" s="2"/>
      <c r="L4919" s="2"/>
    </row>
    <row r="4920" spans="2:12" ht="14.4" customHeight="1">
      <c r="B4920" s="2"/>
      <c r="L4920" s="2"/>
    </row>
    <row r="4921" spans="2:12" ht="14.4" customHeight="1">
      <c r="B4921" s="2"/>
      <c r="L4921" s="2"/>
    </row>
    <row r="4922" spans="2:12" ht="14.4" customHeight="1">
      <c r="B4922" s="2"/>
      <c r="L4922" s="2"/>
    </row>
    <row r="4923" spans="2:12" ht="14.4" customHeight="1">
      <c r="B4923" s="2"/>
      <c r="L4923" s="2"/>
    </row>
    <row r="4924" spans="2:12" ht="14.4" customHeight="1">
      <c r="B4924" s="2"/>
      <c r="L4924" s="2"/>
    </row>
    <row r="4925" spans="2:12" ht="14.4" customHeight="1">
      <c r="B4925" s="2"/>
      <c r="L4925" s="2"/>
    </row>
    <row r="4926" spans="2:12" ht="14.4" customHeight="1">
      <c r="B4926" s="2"/>
      <c r="L4926" s="2"/>
    </row>
    <row r="4927" spans="2:12" ht="14.4" customHeight="1">
      <c r="B4927" s="2"/>
      <c r="L4927" s="2"/>
    </row>
    <row r="4928" spans="2:12" ht="14.4" customHeight="1">
      <c r="B4928" s="2"/>
      <c r="L4928" s="2"/>
    </row>
    <row r="4929" spans="2:12" ht="14.4" customHeight="1">
      <c r="B4929" s="2"/>
      <c r="L4929" s="2"/>
    </row>
    <row r="4930" spans="2:12" ht="14.4" customHeight="1">
      <c r="B4930" s="2"/>
      <c r="L4930" s="2"/>
    </row>
    <row r="4931" spans="2:12" ht="14.4" customHeight="1">
      <c r="B4931" s="2"/>
      <c r="L4931" s="2"/>
    </row>
    <row r="4932" spans="2:12" ht="14.4" customHeight="1">
      <c r="B4932" s="2"/>
      <c r="L4932" s="2"/>
    </row>
    <row r="4933" spans="2:12" ht="14.4" customHeight="1">
      <c r="B4933" s="2"/>
      <c r="L4933" s="2"/>
    </row>
    <row r="4934" spans="2:12" ht="14.4" customHeight="1">
      <c r="B4934" s="2"/>
      <c r="L4934" s="2"/>
    </row>
    <row r="4935" spans="2:12" ht="14.4" customHeight="1">
      <c r="B4935" s="2"/>
      <c r="L4935" s="2"/>
    </row>
    <row r="4936" spans="2:12" ht="14.4" customHeight="1">
      <c r="B4936" s="2"/>
      <c r="L4936" s="2"/>
    </row>
    <row r="4937" spans="2:12" ht="14.4" customHeight="1">
      <c r="B4937" s="2"/>
      <c r="L4937" s="2"/>
    </row>
    <row r="4938" spans="2:12" ht="14.4" customHeight="1">
      <c r="B4938" s="2"/>
      <c r="L4938" s="2"/>
    </row>
    <row r="4939" spans="2:12" ht="14.4" customHeight="1">
      <c r="B4939" s="2"/>
      <c r="L4939" s="2"/>
    </row>
    <row r="4940" spans="2:12" ht="14.4" customHeight="1">
      <c r="B4940" s="2"/>
      <c r="L4940" s="2"/>
    </row>
    <row r="4941" spans="2:12" ht="14.4" customHeight="1">
      <c r="B4941" s="2"/>
      <c r="L4941" s="2"/>
    </row>
    <row r="4942" spans="2:12" ht="14.4" customHeight="1">
      <c r="B4942" s="2"/>
      <c r="L4942" s="2"/>
    </row>
    <row r="4943" spans="2:12" ht="14.4" customHeight="1">
      <c r="B4943" s="2"/>
      <c r="L4943" s="2"/>
    </row>
    <row r="4944" spans="2:12" ht="14.4" customHeight="1">
      <c r="B4944" s="2"/>
      <c r="L4944" s="2"/>
    </row>
    <row r="4945" spans="2:12" ht="14.4" customHeight="1">
      <c r="B4945" s="2"/>
      <c r="L4945" s="2"/>
    </row>
    <row r="4946" spans="2:12" ht="14.4" customHeight="1">
      <c r="B4946" s="2"/>
      <c r="L4946" s="2"/>
    </row>
    <row r="4947" spans="2:12" ht="14.4" customHeight="1">
      <c r="B4947" s="2"/>
      <c r="L4947" s="2"/>
    </row>
    <row r="4948" spans="2:12" ht="14.4" customHeight="1">
      <c r="B4948" s="2"/>
      <c r="L4948" s="2"/>
    </row>
    <row r="4949" spans="2:12" ht="14.4" customHeight="1">
      <c r="B4949" s="2"/>
      <c r="L4949" s="2"/>
    </row>
    <row r="4950" spans="2:12" ht="14.4" customHeight="1">
      <c r="B4950" s="2"/>
      <c r="L4950" s="2"/>
    </row>
    <row r="4951" spans="2:12" ht="14.4" customHeight="1">
      <c r="B4951" s="2"/>
      <c r="L4951" s="2"/>
    </row>
    <row r="4952" spans="2:12" ht="14.4" customHeight="1">
      <c r="B4952" s="2"/>
      <c r="L4952" s="2"/>
    </row>
    <row r="4953" spans="2:12" ht="14.4" customHeight="1">
      <c r="B4953" s="2"/>
      <c r="L4953" s="2"/>
    </row>
    <row r="4954" spans="2:12" ht="14.4" customHeight="1">
      <c r="B4954" s="2"/>
      <c r="L4954" s="2"/>
    </row>
    <row r="4955" spans="2:12" ht="14.4" customHeight="1">
      <c r="B4955" s="2"/>
      <c r="L4955" s="2"/>
    </row>
    <row r="4956" spans="2:12" ht="14.4" customHeight="1">
      <c r="B4956" s="2"/>
      <c r="L4956" s="2"/>
    </row>
    <row r="4957" spans="2:12" ht="14.4" customHeight="1">
      <c r="B4957" s="2"/>
      <c r="L4957" s="2"/>
    </row>
    <row r="4958" spans="2:12" ht="14.4" customHeight="1">
      <c r="B4958" s="2"/>
      <c r="L4958" s="2"/>
    </row>
    <row r="4959" spans="2:12" ht="14.4" customHeight="1">
      <c r="B4959" s="2"/>
      <c r="L4959" s="2"/>
    </row>
    <row r="4960" spans="2:12" ht="14.4" customHeight="1">
      <c r="B4960" s="2"/>
      <c r="L4960" s="2"/>
    </row>
    <row r="4961" spans="2:12" ht="14.4" customHeight="1">
      <c r="B4961" s="2"/>
      <c r="L4961" s="2"/>
    </row>
    <row r="4962" spans="2:12" ht="14.4" customHeight="1">
      <c r="B4962" s="2"/>
      <c r="L4962" s="2"/>
    </row>
    <row r="4963" spans="2:12" ht="14.4" customHeight="1">
      <c r="B4963" s="2"/>
      <c r="L4963" s="2"/>
    </row>
    <row r="4964" spans="2:12" ht="14.4" customHeight="1">
      <c r="B4964" s="2"/>
      <c r="L4964" s="2"/>
    </row>
    <row r="4965" spans="2:12" ht="14.4" customHeight="1">
      <c r="B4965" s="2"/>
      <c r="L4965" s="2"/>
    </row>
    <row r="4966" spans="2:12" ht="14.4" customHeight="1">
      <c r="B4966" s="2"/>
      <c r="L4966" s="2"/>
    </row>
    <row r="4967" spans="2:12" ht="14.4" customHeight="1">
      <c r="B4967" s="2"/>
      <c r="L4967" s="2"/>
    </row>
    <row r="4968" spans="2:12" ht="14.4" customHeight="1">
      <c r="B4968" s="2"/>
      <c r="L4968" s="2"/>
    </row>
    <row r="4969" spans="2:12" ht="14.4" customHeight="1">
      <c r="B4969" s="2"/>
      <c r="L4969" s="2"/>
    </row>
    <row r="4970" spans="2:12" ht="14.4" customHeight="1">
      <c r="B4970" s="2"/>
      <c r="L4970" s="2"/>
    </row>
    <row r="4971" spans="2:12" ht="14.4" customHeight="1">
      <c r="B4971" s="2"/>
      <c r="L4971" s="2"/>
    </row>
    <row r="4972" spans="2:12" ht="14.4" customHeight="1">
      <c r="B4972" s="2"/>
      <c r="L4972" s="2"/>
    </row>
    <row r="4973" spans="2:12" ht="14.4" customHeight="1">
      <c r="B4973" s="2"/>
      <c r="L4973" s="2"/>
    </row>
    <row r="4974" spans="2:12" ht="14.4" customHeight="1">
      <c r="B4974" s="2"/>
      <c r="L4974" s="2"/>
    </row>
    <row r="4975" spans="2:12" ht="14.4" customHeight="1">
      <c r="B4975" s="2"/>
      <c r="L4975" s="2"/>
    </row>
    <row r="4976" spans="2:12" ht="14.4" customHeight="1">
      <c r="B4976" s="2"/>
      <c r="L4976" s="2"/>
    </row>
    <row r="4977" spans="2:12" ht="14.4" customHeight="1">
      <c r="B4977" s="2"/>
      <c r="L4977" s="2"/>
    </row>
    <row r="4978" spans="2:12" ht="14.4" customHeight="1">
      <c r="B4978" s="2"/>
      <c r="L4978" s="2"/>
    </row>
    <row r="4979" spans="2:12" ht="14.4" customHeight="1">
      <c r="B4979" s="2"/>
      <c r="L4979" s="2"/>
    </row>
    <row r="4980" spans="2:12" ht="14.4" customHeight="1">
      <c r="B4980" s="2"/>
      <c r="L4980" s="2"/>
    </row>
    <row r="4981" spans="2:12" ht="14.4" customHeight="1">
      <c r="B4981" s="2"/>
      <c r="L4981" s="2"/>
    </row>
    <row r="4982" spans="2:12" ht="14.4" customHeight="1">
      <c r="B4982" s="2"/>
      <c r="L4982" s="2"/>
    </row>
    <row r="4983" spans="2:12" ht="14.4" customHeight="1">
      <c r="B4983" s="2"/>
      <c r="L4983" s="2"/>
    </row>
    <row r="4984" spans="2:12" ht="14.4" customHeight="1">
      <c r="B4984" s="2"/>
      <c r="L4984" s="2"/>
    </row>
    <row r="4985" spans="2:12" ht="14.4" customHeight="1">
      <c r="B4985" s="2"/>
      <c r="L4985" s="2"/>
    </row>
    <row r="4986" spans="2:12" ht="14.4" customHeight="1">
      <c r="B4986" s="2"/>
      <c r="L4986" s="2"/>
    </row>
    <row r="4987" spans="2:12" ht="14.4" customHeight="1">
      <c r="B4987" s="2"/>
      <c r="L4987" s="2"/>
    </row>
    <row r="4988" spans="2:12" ht="14.4" customHeight="1">
      <c r="B4988" s="2"/>
      <c r="L4988" s="2"/>
    </row>
    <row r="4989" spans="2:12" ht="14.4" customHeight="1">
      <c r="B4989" s="2"/>
      <c r="L4989" s="2"/>
    </row>
    <row r="4990" spans="2:12" ht="14.4" customHeight="1">
      <c r="B4990" s="2"/>
      <c r="L4990" s="2"/>
    </row>
    <row r="4991" spans="2:12" ht="14.4" customHeight="1">
      <c r="B4991" s="2"/>
      <c r="L4991" s="2"/>
    </row>
    <row r="4992" spans="2:12" ht="14.4" customHeight="1">
      <c r="B4992" s="2"/>
      <c r="L4992" s="2"/>
    </row>
    <row r="4993" spans="2:12" ht="14.4" customHeight="1">
      <c r="B4993" s="2"/>
      <c r="L4993" s="2"/>
    </row>
    <row r="4994" spans="2:12" ht="14.4" customHeight="1">
      <c r="B4994" s="2"/>
      <c r="L4994" s="2"/>
    </row>
    <row r="4995" spans="2:12" ht="14.4" customHeight="1">
      <c r="B4995" s="2"/>
      <c r="L4995" s="2"/>
    </row>
    <row r="4996" spans="2:12" ht="14.4" customHeight="1">
      <c r="B4996" s="2"/>
      <c r="L4996" s="2"/>
    </row>
    <row r="4997" spans="2:12" ht="14.4" customHeight="1">
      <c r="B4997" s="2"/>
      <c r="L4997" s="2"/>
    </row>
    <row r="4998" spans="2:12" ht="14.4" customHeight="1">
      <c r="B4998" s="2"/>
      <c r="L4998" s="2"/>
    </row>
    <row r="4999" spans="2:12" ht="14.4" customHeight="1">
      <c r="B4999" s="2"/>
      <c r="L4999" s="2"/>
    </row>
    <row r="5000" spans="2:12" ht="14.4" customHeight="1">
      <c r="B5000" s="2"/>
      <c r="L5000" s="2"/>
    </row>
    <row r="5001" spans="2:12" ht="14.4" customHeight="1">
      <c r="B5001" s="2"/>
      <c r="L5001" s="2"/>
    </row>
    <row r="5002" spans="2:12" ht="14.4" customHeight="1">
      <c r="B5002" s="2"/>
      <c r="L5002" s="2"/>
    </row>
    <row r="5003" spans="2:12" ht="14.4" customHeight="1">
      <c r="B5003" s="2"/>
      <c r="L5003" s="2"/>
    </row>
    <row r="5004" spans="2:12" ht="14.4" customHeight="1">
      <c r="B5004" s="2"/>
      <c r="L5004" s="2"/>
    </row>
    <row r="5005" spans="2:12" ht="14.4" customHeight="1">
      <c r="B5005" s="2"/>
      <c r="L5005" s="2"/>
    </row>
    <row r="5006" spans="2:12" ht="14.4" customHeight="1">
      <c r="B5006" s="2"/>
      <c r="L5006" s="2"/>
    </row>
    <row r="5007" spans="2:12" ht="14.4" customHeight="1">
      <c r="B5007" s="2"/>
      <c r="L5007" s="2"/>
    </row>
    <row r="5008" spans="2:12" ht="14.4" customHeight="1">
      <c r="B5008" s="2"/>
      <c r="L5008" s="2"/>
    </row>
    <row r="5009" spans="2:12" ht="14.4" customHeight="1">
      <c r="B5009" s="2"/>
      <c r="L5009" s="2"/>
    </row>
    <row r="5010" spans="2:12" ht="14.4" customHeight="1">
      <c r="B5010" s="2"/>
      <c r="L5010" s="2"/>
    </row>
    <row r="5011" spans="2:12" ht="14.4" customHeight="1">
      <c r="B5011" s="2"/>
      <c r="L5011" s="2"/>
    </row>
    <row r="5012" spans="2:12" ht="14.4" customHeight="1">
      <c r="B5012" s="2"/>
      <c r="L5012" s="2"/>
    </row>
    <row r="5013" spans="2:12" ht="14.4" customHeight="1">
      <c r="B5013" s="2"/>
      <c r="L5013" s="2"/>
    </row>
    <row r="5014" spans="2:12" ht="14.4" customHeight="1">
      <c r="B5014" s="2"/>
      <c r="L5014" s="2"/>
    </row>
    <row r="5015" spans="2:12" ht="14.4" customHeight="1">
      <c r="B5015" s="2"/>
      <c r="L5015" s="2"/>
    </row>
    <row r="5016" spans="2:12" ht="14.4" customHeight="1">
      <c r="B5016" s="2"/>
      <c r="L5016" s="2"/>
    </row>
    <row r="5017" spans="2:12" ht="14.4" customHeight="1">
      <c r="B5017" s="2"/>
      <c r="L5017" s="2"/>
    </row>
    <row r="5018" spans="2:12" ht="14.4" customHeight="1">
      <c r="B5018" s="2"/>
      <c r="L5018" s="2"/>
    </row>
    <row r="5019" spans="2:12" ht="14.4" customHeight="1">
      <c r="B5019" s="2"/>
      <c r="L5019" s="2"/>
    </row>
    <row r="5020" spans="2:12" ht="14.4" customHeight="1">
      <c r="B5020" s="2"/>
      <c r="L5020" s="2"/>
    </row>
    <row r="5021" spans="2:12" ht="14.4" customHeight="1">
      <c r="B5021" s="2"/>
      <c r="L5021" s="2"/>
    </row>
    <row r="5022" spans="2:12" ht="14.4" customHeight="1">
      <c r="B5022" s="2"/>
      <c r="L5022" s="2"/>
    </row>
    <row r="5023" spans="2:12" ht="14.4" customHeight="1">
      <c r="B5023" s="2"/>
      <c r="L5023" s="2"/>
    </row>
    <row r="5024" spans="2:12" ht="14.4" customHeight="1">
      <c r="B5024" s="2"/>
      <c r="L5024" s="2"/>
    </row>
    <row r="5025" spans="2:12" ht="14.4" customHeight="1">
      <c r="B5025" s="2"/>
      <c r="L5025" s="2"/>
    </row>
    <row r="5026" spans="2:12" ht="14.4" customHeight="1">
      <c r="B5026" s="2"/>
      <c r="L5026" s="2"/>
    </row>
    <row r="5027" spans="2:12" ht="14.4" customHeight="1">
      <c r="B5027" s="2"/>
      <c r="L5027" s="2"/>
    </row>
    <row r="5028" spans="2:12" ht="14.4" customHeight="1">
      <c r="B5028" s="2"/>
      <c r="L5028" s="2"/>
    </row>
    <row r="5029" spans="2:12" ht="14.4" customHeight="1">
      <c r="B5029" s="2"/>
      <c r="L5029" s="2"/>
    </row>
    <row r="5030" spans="2:12" ht="14.4" customHeight="1">
      <c r="B5030" s="2"/>
      <c r="L5030" s="2"/>
    </row>
    <row r="5031" spans="2:12" ht="14.4" customHeight="1">
      <c r="B5031" s="2"/>
      <c r="L5031" s="2"/>
    </row>
    <row r="5032" spans="2:12" ht="14.4" customHeight="1">
      <c r="B5032" s="2"/>
      <c r="L5032" s="2"/>
    </row>
    <row r="5033" spans="2:12" ht="14.4" customHeight="1">
      <c r="B5033" s="2"/>
      <c r="L5033" s="2"/>
    </row>
    <row r="5034" spans="2:12" ht="14.4" customHeight="1">
      <c r="B5034" s="2"/>
      <c r="L5034" s="2"/>
    </row>
    <row r="5035" spans="2:12" ht="14.4" customHeight="1">
      <c r="B5035" s="2"/>
      <c r="L5035" s="2"/>
    </row>
    <row r="5036" spans="2:12" ht="14.4" customHeight="1">
      <c r="B5036" s="2"/>
      <c r="L5036" s="2"/>
    </row>
    <row r="5037" spans="2:12" ht="14.4" customHeight="1">
      <c r="B5037" s="2"/>
      <c r="L5037" s="2"/>
    </row>
    <row r="5038" spans="2:12" ht="14.4" customHeight="1">
      <c r="B5038" s="2"/>
      <c r="L5038" s="2"/>
    </row>
    <row r="5039" spans="2:12" ht="14.4" customHeight="1">
      <c r="B5039" s="2"/>
      <c r="L5039" s="2"/>
    </row>
    <row r="5040" spans="2:12" ht="14.4" customHeight="1">
      <c r="B5040" s="2"/>
      <c r="L5040" s="2"/>
    </row>
    <row r="5041" spans="2:12" ht="14.4" customHeight="1">
      <c r="B5041" s="2"/>
      <c r="L5041" s="2"/>
    </row>
    <row r="5042" spans="2:12" ht="14.4" customHeight="1">
      <c r="B5042" s="2"/>
      <c r="L5042" s="2"/>
    </row>
    <row r="5043" spans="2:12" ht="14.4" customHeight="1">
      <c r="B5043" s="2"/>
      <c r="L5043" s="2"/>
    </row>
    <row r="5044" spans="2:12" ht="14.4" customHeight="1">
      <c r="B5044" s="2"/>
      <c r="L5044" s="2"/>
    </row>
    <row r="5045" spans="2:12" ht="14.4" customHeight="1">
      <c r="B5045" s="2"/>
      <c r="L5045" s="2"/>
    </row>
    <row r="5046" spans="2:12" ht="14.4" customHeight="1">
      <c r="B5046" s="2"/>
      <c r="L5046" s="2"/>
    </row>
    <row r="5047" spans="2:12" ht="14.4" customHeight="1">
      <c r="B5047" s="2"/>
      <c r="L5047" s="2"/>
    </row>
    <row r="5048" spans="2:12" ht="14.4" customHeight="1">
      <c r="B5048" s="2"/>
      <c r="L5048" s="2"/>
    </row>
    <row r="5049" spans="2:12" ht="14.4" customHeight="1">
      <c r="B5049" s="2"/>
      <c r="L5049" s="2"/>
    </row>
    <row r="5050" spans="2:12" ht="14.4" customHeight="1">
      <c r="B5050" s="2"/>
      <c r="L5050" s="2"/>
    </row>
    <row r="5051" spans="2:12" ht="14.4" customHeight="1">
      <c r="B5051" s="2"/>
      <c r="L5051" s="2"/>
    </row>
    <row r="5052" spans="2:12" ht="14.4" customHeight="1">
      <c r="B5052" s="2"/>
      <c r="L5052" s="2"/>
    </row>
    <row r="5053" spans="2:12" ht="14.4" customHeight="1">
      <c r="B5053" s="2"/>
      <c r="L5053" s="2"/>
    </row>
    <row r="5054" spans="2:12" ht="14.4" customHeight="1">
      <c r="B5054" s="2"/>
      <c r="L5054" s="2"/>
    </row>
    <row r="5055" spans="2:12" ht="14.4" customHeight="1">
      <c r="B5055" s="2"/>
      <c r="L5055" s="2"/>
    </row>
    <row r="5056" spans="2:12" ht="14.4" customHeight="1">
      <c r="B5056" s="2"/>
      <c r="L5056" s="2"/>
    </row>
    <row r="5057" spans="2:12" ht="14.4" customHeight="1">
      <c r="B5057" s="2"/>
      <c r="L5057" s="2"/>
    </row>
    <row r="5058" spans="2:12" ht="14.4" customHeight="1">
      <c r="B5058" s="2"/>
      <c r="L5058" s="2"/>
    </row>
    <row r="5059" spans="2:12" ht="14.4" customHeight="1">
      <c r="B5059" s="2"/>
      <c r="L5059" s="2"/>
    </row>
    <row r="5060" spans="2:12" ht="14.4" customHeight="1">
      <c r="B5060" s="2"/>
      <c r="L5060" s="2"/>
    </row>
    <row r="5061" spans="2:12" ht="14.4" customHeight="1">
      <c r="B5061" s="2"/>
      <c r="L5061" s="2"/>
    </row>
    <row r="5062" spans="2:12" ht="14.4" customHeight="1">
      <c r="B5062" s="2"/>
      <c r="L5062" s="2"/>
    </row>
    <row r="5063" spans="2:12" ht="14.4" customHeight="1">
      <c r="B5063" s="2"/>
      <c r="L5063" s="2"/>
    </row>
    <row r="5064" spans="2:12" ht="14.4" customHeight="1">
      <c r="B5064" s="2"/>
      <c r="L5064" s="2"/>
    </row>
    <row r="5065" spans="2:12" ht="14.4" customHeight="1">
      <c r="B5065" s="2"/>
      <c r="L5065" s="2"/>
    </row>
    <row r="5066" spans="2:12" ht="14.4" customHeight="1">
      <c r="B5066" s="2"/>
      <c r="L5066" s="2"/>
    </row>
    <row r="5067" spans="2:12" ht="14.4" customHeight="1">
      <c r="B5067" s="2"/>
      <c r="L5067" s="2"/>
    </row>
    <row r="5068" spans="2:12" ht="14.4" customHeight="1">
      <c r="B5068" s="2"/>
      <c r="L5068" s="2"/>
    </row>
    <row r="5069" spans="2:12" ht="14.4" customHeight="1">
      <c r="B5069" s="2"/>
      <c r="L5069" s="2"/>
    </row>
    <row r="5070" spans="2:12" ht="14.4" customHeight="1">
      <c r="B5070" s="2"/>
      <c r="L5070" s="2"/>
    </row>
    <row r="5071" spans="2:12" ht="14.4" customHeight="1">
      <c r="B5071" s="2"/>
      <c r="L5071" s="2"/>
    </row>
    <row r="5072" spans="2:12" ht="14.4" customHeight="1">
      <c r="B5072" s="2"/>
      <c r="L5072" s="2"/>
    </row>
    <row r="5073" spans="2:12" ht="14.4" customHeight="1">
      <c r="B5073" s="2"/>
      <c r="L5073" s="2"/>
    </row>
    <row r="5074" spans="2:12" ht="14.4" customHeight="1">
      <c r="B5074" s="2"/>
      <c r="L5074" s="2"/>
    </row>
    <row r="5075" spans="2:12" ht="14.4" customHeight="1">
      <c r="B5075" s="2"/>
      <c r="L5075" s="2"/>
    </row>
    <row r="5076" spans="2:12" ht="14.4" customHeight="1">
      <c r="B5076" s="2"/>
      <c r="L5076" s="2"/>
    </row>
    <row r="5077" spans="2:12" ht="14.4" customHeight="1">
      <c r="B5077" s="2"/>
      <c r="L5077" s="2"/>
    </row>
    <row r="5078" spans="2:12" ht="14.4" customHeight="1">
      <c r="B5078" s="2"/>
      <c r="L5078" s="2"/>
    </row>
    <row r="5079" spans="2:12" ht="14.4" customHeight="1">
      <c r="B5079" s="2"/>
      <c r="L5079" s="2"/>
    </row>
    <row r="5080" spans="2:12" ht="14.4" customHeight="1">
      <c r="B5080" s="2"/>
      <c r="L5080" s="2"/>
    </row>
    <row r="5081" spans="2:12" ht="14.4" customHeight="1">
      <c r="B5081" s="2"/>
      <c r="L5081" s="2"/>
    </row>
    <row r="5082" spans="2:12" ht="14.4" customHeight="1">
      <c r="B5082" s="2"/>
      <c r="L5082" s="2"/>
    </row>
    <row r="5083" spans="2:12" ht="14.4" customHeight="1">
      <c r="B5083" s="2"/>
      <c r="L5083" s="2"/>
    </row>
    <row r="5084" spans="2:12" ht="14.4" customHeight="1">
      <c r="B5084" s="2"/>
      <c r="L5084" s="2"/>
    </row>
    <row r="5085" spans="2:12" ht="14.4" customHeight="1">
      <c r="B5085" s="2"/>
      <c r="L5085" s="2"/>
    </row>
    <row r="5086" spans="2:12" ht="14.4" customHeight="1">
      <c r="B5086" s="2"/>
      <c r="L5086" s="2"/>
    </row>
    <row r="5087" spans="2:12" ht="14.4" customHeight="1">
      <c r="B5087" s="2"/>
      <c r="L5087" s="2"/>
    </row>
    <row r="5088" spans="2:12" ht="14.4" customHeight="1">
      <c r="B5088" s="2"/>
      <c r="L5088" s="2"/>
    </row>
    <row r="5089" spans="2:12" ht="14.4" customHeight="1">
      <c r="B5089" s="2"/>
      <c r="L5089" s="2"/>
    </row>
    <row r="5090" spans="2:12" ht="14.4" customHeight="1">
      <c r="B5090" s="2"/>
      <c r="L5090" s="2"/>
    </row>
    <row r="5091" spans="2:12" ht="14.4" customHeight="1">
      <c r="B5091" s="2"/>
      <c r="L5091" s="2"/>
    </row>
    <row r="5092" spans="2:12" ht="14.4" customHeight="1">
      <c r="B5092" s="2"/>
      <c r="L5092" s="2"/>
    </row>
    <row r="5093" spans="2:12" ht="14.4" customHeight="1">
      <c r="B5093" s="2"/>
      <c r="L5093" s="2"/>
    </row>
    <row r="5094" spans="2:12" ht="14.4" customHeight="1">
      <c r="B5094" s="2"/>
      <c r="L5094" s="2"/>
    </row>
    <row r="5095" spans="2:12" ht="14.4" customHeight="1">
      <c r="B5095" s="2"/>
      <c r="L5095" s="2"/>
    </row>
    <row r="5096" spans="2:12" ht="14.4" customHeight="1">
      <c r="B5096" s="2"/>
      <c r="L5096" s="2"/>
    </row>
    <row r="5097" spans="2:12" ht="14.4" customHeight="1">
      <c r="B5097" s="2"/>
      <c r="L5097" s="2"/>
    </row>
    <row r="5098" spans="2:12" ht="14.4" customHeight="1">
      <c r="B5098" s="2"/>
      <c r="L5098" s="2"/>
    </row>
    <row r="5099" spans="2:12" ht="14.4" customHeight="1">
      <c r="B5099" s="2"/>
      <c r="L5099" s="2"/>
    </row>
    <row r="5100" spans="2:12" ht="14.4" customHeight="1">
      <c r="B5100" s="2"/>
      <c r="L5100" s="2"/>
    </row>
    <row r="5101" spans="2:12" ht="14.4" customHeight="1">
      <c r="B5101" s="2"/>
      <c r="L5101" s="2"/>
    </row>
    <row r="5102" spans="2:12" ht="14.4" customHeight="1">
      <c r="B5102" s="2"/>
      <c r="L5102" s="2"/>
    </row>
    <row r="5103" spans="2:12" ht="14.4" customHeight="1">
      <c r="B5103" s="2"/>
      <c r="L5103" s="2"/>
    </row>
    <row r="5104" spans="2:12" ht="14.4" customHeight="1">
      <c r="B5104" s="2"/>
      <c r="L5104" s="2"/>
    </row>
    <row r="5105" spans="2:12" ht="14.4" customHeight="1">
      <c r="B5105" s="2"/>
      <c r="L5105" s="2"/>
    </row>
    <row r="5106" spans="2:12" ht="14.4" customHeight="1">
      <c r="B5106" s="2"/>
      <c r="L5106" s="2"/>
    </row>
    <row r="5107" spans="2:12" ht="14.4" customHeight="1">
      <c r="B5107" s="2"/>
      <c r="L5107" s="2"/>
    </row>
    <row r="5108" spans="2:12" ht="14.4" customHeight="1">
      <c r="B5108" s="2"/>
      <c r="L5108" s="2"/>
    </row>
    <row r="5109" spans="2:12" ht="14.4" customHeight="1">
      <c r="B5109" s="2"/>
      <c r="L5109" s="2"/>
    </row>
    <row r="5110" spans="2:12" ht="14.4" customHeight="1">
      <c r="B5110" s="2"/>
      <c r="L5110" s="2"/>
    </row>
    <row r="5111" spans="2:12" ht="14.4" customHeight="1">
      <c r="B5111" s="2"/>
      <c r="L5111" s="2"/>
    </row>
    <row r="5112" spans="2:12" ht="14.4" customHeight="1">
      <c r="B5112" s="2"/>
      <c r="L5112" s="2"/>
    </row>
    <row r="5113" spans="2:12" ht="14.4" customHeight="1">
      <c r="B5113" s="2"/>
      <c r="L5113" s="2"/>
    </row>
    <row r="5114" spans="2:12" ht="14.4" customHeight="1">
      <c r="B5114" s="2"/>
      <c r="L5114" s="2"/>
    </row>
    <row r="5115" spans="2:12" ht="14.4" customHeight="1">
      <c r="B5115" s="2"/>
      <c r="L5115" s="2"/>
    </row>
    <row r="5116" spans="2:12" ht="14.4" customHeight="1">
      <c r="B5116" s="2"/>
      <c r="L5116" s="2"/>
    </row>
    <row r="5117" spans="2:12" ht="14.4" customHeight="1">
      <c r="B5117" s="2"/>
      <c r="L5117" s="2"/>
    </row>
    <row r="5118" spans="2:12" ht="14.4" customHeight="1">
      <c r="B5118" s="2"/>
      <c r="L5118" s="2"/>
    </row>
    <row r="5119" spans="2:12" ht="14.4" customHeight="1">
      <c r="B5119" s="2"/>
      <c r="L5119" s="2"/>
    </row>
    <row r="5120" spans="2:12" ht="14.4" customHeight="1">
      <c r="B5120" s="2"/>
      <c r="L5120" s="2"/>
    </row>
    <row r="5121" spans="2:12" ht="14.4" customHeight="1">
      <c r="B5121" s="2"/>
      <c r="L5121" s="2"/>
    </row>
    <row r="5122" spans="2:12" ht="14.4" customHeight="1">
      <c r="B5122" s="2"/>
      <c r="L5122" s="2"/>
    </row>
    <row r="5123" spans="2:12" ht="14.4" customHeight="1">
      <c r="B5123" s="2"/>
      <c r="L5123" s="2"/>
    </row>
    <row r="5124" spans="2:12" ht="14.4" customHeight="1">
      <c r="B5124" s="2"/>
      <c r="L5124" s="2"/>
    </row>
    <row r="5125" spans="2:12" ht="14.4" customHeight="1">
      <c r="B5125" s="2"/>
      <c r="L5125" s="2"/>
    </row>
    <row r="5126" spans="2:12" ht="14.4" customHeight="1">
      <c r="B5126" s="2"/>
      <c r="L5126" s="2"/>
    </row>
    <row r="5127" spans="2:12" ht="14.4" customHeight="1">
      <c r="B5127" s="2"/>
      <c r="L5127" s="2"/>
    </row>
    <row r="5128" spans="2:12" ht="14.4" customHeight="1">
      <c r="B5128" s="2"/>
      <c r="L5128" s="2"/>
    </row>
    <row r="5129" spans="2:12" ht="14.4" customHeight="1">
      <c r="B5129" s="2"/>
      <c r="L5129" s="2"/>
    </row>
    <row r="5130" spans="2:12" ht="14.4" customHeight="1">
      <c r="B5130" s="2"/>
      <c r="L5130" s="2"/>
    </row>
    <row r="5131" spans="2:12" ht="14.4" customHeight="1">
      <c r="B5131" s="2"/>
      <c r="L5131" s="2"/>
    </row>
    <row r="5132" spans="2:12" ht="14.4" customHeight="1">
      <c r="B5132" s="2"/>
      <c r="L5132" s="2"/>
    </row>
    <row r="5133" spans="2:12" ht="14.4" customHeight="1">
      <c r="B5133" s="2"/>
      <c r="L5133" s="2"/>
    </row>
    <row r="5134" spans="2:12" ht="14.4" customHeight="1">
      <c r="B5134" s="2"/>
      <c r="L5134" s="2"/>
    </row>
    <row r="5135" spans="2:12" ht="14.4" customHeight="1">
      <c r="B5135" s="2"/>
      <c r="L5135" s="2"/>
    </row>
    <row r="5136" spans="2:12" ht="14.4" customHeight="1">
      <c r="B5136" s="2"/>
      <c r="L5136" s="2"/>
    </row>
    <row r="5137" spans="2:12" ht="14.4" customHeight="1">
      <c r="B5137" s="2"/>
      <c r="L5137" s="2"/>
    </row>
    <row r="5138" spans="2:12" ht="14.4" customHeight="1">
      <c r="B5138" s="2"/>
      <c r="L5138" s="2"/>
    </row>
    <row r="5139" spans="2:12" ht="14.4" customHeight="1">
      <c r="B5139" s="2"/>
      <c r="L5139" s="2"/>
    </row>
    <row r="5140" spans="2:12" ht="14.4" customHeight="1">
      <c r="B5140" s="2"/>
      <c r="L5140" s="2"/>
    </row>
    <row r="5141" spans="2:12" ht="14.4" customHeight="1">
      <c r="B5141" s="2"/>
      <c r="L5141" s="2"/>
    </row>
    <row r="5142" spans="2:12" ht="14.4" customHeight="1">
      <c r="B5142" s="2"/>
      <c r="L5142" s="2"/>
    </row>
    <row r="5143" spans="2:12" ht="14.4" customHeight="1">
      <c r="B5143" s="2"/>
      <c r="L5143" s="2"/>
    </row>
    <row r="5144" spans="2:12" ht="14.4" customHeight="1">
      <c r="B5144" s="2"/>
      <c r="L5144" s="2"/>
    </row>
    <row r="5145" spans="2:12" ht="14.4" customHeight="1">
      <c r="B5145" s="2"/>
      <c r="L5145" s="2"/>
    </row>
    <row r="5146" spans="2:12" ht="14.4" customHeight="1">
      <c r="B5146" s="2"/>
      <c r="L5146" s="2"/>
    </row>
    <row r="5147" spans="2:12" ht="14.4" customHeight="1">
      <c r="B5147" s="2"/>
      <c r="L5147" s="2"/>
    </row>
    <row r="5148" spans="2:12" ht="14.4" customHeight="1">
      <c r="B5148" s="2"/>
      <c r="L5148" s="2"/>
    </row>
    <row r="5149" spans="2:12" ht="14.4" customHeight="1">
      <c r="B5149" s="2"/>
      <c r="L5149" s="2"/>
    </row>
    <row r="5150" spans="2:12" ht="14.4" customHeight="1">
      <c r="B5150" s="2"/>
      <c r="L5150" s="2"/>
    </row>
    <row r="5151" spans="2:12" ht="14.4" customHeight="1">
      <c r="B5151" s="2"/>
      <c r="L5151" s="2"/>
    </row>
    <row r="5152" spans="2:12" ht="14.4" customHeight="1">
      <c r="B5152" s="2"/>
      <c r="L5152" s="2"/>
    </row>
    <row r="5153" spans="2:12" ht="14.4" customHeight="1">
      <c r="B5153" s="2"/>
      <c r="L5153" s="2"/>
    </row>
    <row r="5154" spans="2:12" ht="14.4" customHeight="1">
      <c r="B5154" s="2"/>
      <c r="L5154" s="2"/>
    </row>
    <row r="5155" spans="2:12" ht="14.4" customHeight="1">
      <c r="B5155" s="2"/>
      <c r="L5155" s="2"/>
    </row>
    <row r="5156" spans="2:12" ht="14.4" customHeight="1">
      <c r="B5156" s="2"/>
      <c r="L5156" s="2"/>
    </row>
    <row r="5157" spans="2:12" ht="14.4" customHeight="1">
      <c r="B5157" s="2"/>
      <c r="L5157" s="2"/>
    </row>
    <row r="5158" spans="2:12" ht="14.4" customHeight="1">
      <c r="B5158" s="2"/>
      <c r="L5158" s="2"/>
    </row>
    <row r="5159" spans="2:12" ht="14.4" customHeight="1">
      <c r="B5159" s="2"/>
      <c r="L5159" s="2"/>
    </row>
    <row r="5160" spans="2:12" ht="14.4" customHeight="1">
      <c r="B5160" s="2"/>
      <c r="L5160" s="2"/>
    </row>
    <row r="5161" spans="2:12" ht="14.4" customHeight="1">
      <c r="B5161" s="2"/>
      <c r="L5161" s="2"/>
    </row>
    <row r="5162" spans="2:12" ht="14.4" customHeight="1">
      <c r="B5162" s="2"/>
      <c r="L5162" s="2"/>
    </row>
    <row r="5163" spans="2:12" ht="14.4" customHeight="1">
      <c r="B5163" s="2"/>
      <c r="L5163" s="2"/>
    </row>
    <row r="5164" spans="2:12" ht="14.4" customHeight="1">
      <c r="B5164" s="2"/>
      <c r="L5164" s="2"/>
    </row>
    <row r="5165" spans="2:12" ht="14.4" customHeight="1">
      <c r="B5165" s="2"/>
      <c r="L5165" s="2"/>
    </row>
    <row r="5166" spans="2:12" ht="14.4" customHeight="1">
      <c r="B5166" s="2"/>
      <c r="L5166" s="2"/>
    </row>
    <row r="5167" spans="2:12" ht="14.4" customHeight="1">
      <c r="B5167" s="2"/>
      <c r="L5167" s="2"/>
    </row>
    <row r="5168" spans="2:12" ht="14.4" customHeight="1">
      <c r="B5168" s="2"/>
      <c r="L5168" s="2"/>
    </row>
    <row r="5169" spans="2:12" ht="14.4" customHeight="1">
      <c r="B5169" s="2"/>
      <c r="L5169" s="2"/>
    </row>
    <row r="5170" spans="2:12" ht="14.4" customHeight="1">
      <c r="B5170" s="2"/>
      <c r="L5170" s="2"/>
    </row>
    <row r="5171" spans="2:12" ht="14.4" customHeight="1">
      <c r="B5171" s="2"/>
      <c r="L5171" s="2"/>
    </row>
    <row r="5172" spans="2:12" ht="14.4" customHeight="1">
      <c r="B5172" s="2"/>
      <c r="L5172" s="2"/>
    </row>
    <row r="5173" spans="2:12" ht="14.4" customHeight="1">
      <c r="B5173" s="2"/>
      <c r="L5173" s="2"/>
    </row>
    <row r="5174" spans="2:12" ht="14.4" customHeight="1">
      <c r="B5174" s="2"/>
      <c r="L5174" s="2"/>
    </row>
    <row r="5175" spans="2:12" ht="14.4" customHeight="1">
      <c r="B5175" s="2"/>
      <c r="L5175" s="2"/>
    </row>
    <row r="5176" spans="2:12" ht="14.4" customHeight="1">
      <c r="B5176" s="2"/>
      <c r="L5176" s="2"/>
    </row>
    <row r="5177" spans="2:12" ht="14.4" customHeight="1">
      <c r="B5177" s="2"/>
      <c r="L5177" s="2"/>
    </row>
    <row r="5178" spans="2:12" ht="14.4" customHeight="1">
      <c r="B5178" s="2"/>
      <c r="L5178" s="2"/>
    </row>
    <row r="5179" spans="2:12" ht="14.4" customHeight="1">
      <c r="B5179" s="2"/>
      <c r="L5179" s="2"/>
    </row>
    <row r="5180" spans="2:12" ht="14.4" customHeight="1">
      <c r="B5180" s="2"/>
      <c r="L5180" s="2"/>
    </row>
    <row r="5181" spans="2:12" ht="14.4" customHeight="1">
      <c r="B5181" s="2"/>
      <c r="L5181" s="2"/>
    </row>
    <row r="5182" spans="2:12" ht="14.4" customHeight="1">
      <c r="B5182" s="2"/>
      <c r="L5182" s="2"/>
    </row>
    <row r="5183" spans="2:12" ht="14.4" customHeight="1">
      <c r="B5183" s="2"/>
      <c r="L5183" s="2"/>
    </row>
    <row r="5184" spans="2:12" ht="14.4" customHeight="1">
      <c r="B5184" s="2"/>
      <c r="L5184" s="2"/>
    </row>
    <row r="5185" spans="2:12" ht="14.4" customHeight="1">
      <c r="B5185" s="2"/>
      <c r="L5185" s="2"/>
    </row>
    <row r="5186" spans="2:12" ht="14.4" customHeight="1">
      <c r="B5186" s="2"/>
      <c r="L5186" s="2"/>
    </row>
    <row r="5187" spans="2:12" ht="14.4" customHeight="1">
      <c r="B5187" s="2"/>
      <c r="L5187" s="2"/>
    </row>
    <row r="5188" spans="2:12" ht="14.4" customHeight="1">
      <c r="B5188" s="2"/>
      <c r="L5188" s="2"/>
    </row>
    <row r="5189" spans="2:12" ht="14.4" customHeight="1">
      <c r="B5189" s="2"/>
      <c r="L5189" s="2"/>
    </row>
    <row r="5190" spans="2:12" ht="14.4" customHeight="1">
      <c r="B5190" s="2"/>
      <c r="L5190" s="2"/>
    </row>
    <row r="5191" spans="2:12" ht="14.4" customHeight="1">
      <c r="B5191" s="2"/>
      <c r="L5191" s="2"/>
    </row>
    <row r="5192" spans="2:12" ht="14.4" customHeight="1">
      <c r="B5192" s="2"/>
      <c r="L5192" s="2"/>
    </row>
    <row r="5193" spans="2:12" ht="14.4" customHeight="1">
      <c r="B5193" s="2"/>
      <c r="L5193" s="2"/>
    </row>
    <row r="5194" spans="2:12" ht="14.4" customHeight="1">
      <c r="B5194" s="2"/>
      <c r="L5194" s="2"/>
    </row>
    <row r="5195" spans="2:12" ht="14.4" customHeight="1">
      <c r="B5195" s="2"/>
      <c r="L5195" s="2"/>
    </row>
    <row r="5196" spans="2:12" ht="14.4" customHeight="1">
      <c r="B5196" s="2"/>
      <c r="L5196" s="2"/>
    </row>
    <row r="5197" spans="2:12" ht="14.4" customHeight="1">
      <c r="B5197" s="2"/>
      <c r="L5197" s="2"/>
    </row>
    <row r="5198" spans="2:12" ht="14.4" customHeight="1">
      <c r="B5198" s="2"/>
      <c r="L5198" s="2"/>
    </row>
    <row r="5199" spans="2:12" ht="14.4" customHeight="1">
      <c r="B5199" s="2"/>
      <c r="L5199" s="2"/>
    </row>
    <row r="5200" spans="2:12" ht="14.4" customHeight="1">
      <c r="B5200" s="2"/>
      <c r="L5200" s="2"/>
    </row>
    <row r="5201" spans="2:12" ht="14.4" customHeight="1">
      <c r="B5201" s="2"/>
      <c r="L5201" s="2"/>
    </row>
    <row r="5202" spans="2:12" ht="14.4" customHeight="1">
      <c r="B5202" s="2"/>
      <c r="L5202" s="2"/>
    </row>
    <row r="5203" spans="2:12" ht="14.4" customHeight="1">
      <c r="B5203" s="2"/>
      <c r="L5203" s="2"/>
    </row>
    <row r="5204" spans="2:12" ht="14.4" customHeight="1">
      <c r="B5204" s="2"/>
      <c r="L5204" s="2"/>
    </row>
    <row r="5205" spans="2:12" ht="14.4" customHeight="1">
      <c r="B5205" s="2"/>
      <c r="L5205" s="2"/>
    </row>
    <row r="5206" spans="2:12" ht="14.4" customHeight="1">
      <c r="B5206" s="2"/>
      <c r="L5206" s="2"/>
    </row>
    <row r="5207" spans="2:12" ht="14.4" customHeight="1">
      <c r="B5207" s="2"/>
      <c r="L5207" s="2"/>
    </row>
    <row r="5208" spans="2:12" ht="14.4" customHeight="1">
      <c r="B5208" s="2"/>
      <c r="L5208" s="2"/>
    </row>
    <row r="5209" spans="2:12" ht="14.4" customHeight="1">
      <c r="B5209" s="2"/>
      <c r="L5209" s="2"/>
    </row>
    <row r="5210" spans="2:12" ht="14.4" customHeight="1">
      <c r="B5210" s="2"/>
      <c r="L5210" s="2"/>
    </row>
    <row r="5211" spans="2:12" ht="14.4" customHeight="1">
      <c r="B5211" s="2"/>
      <c r="L5211" s="2"/>
    </row>
    <row r="5212" spans="2:12" ht="14.4" customHeight="1">
      <c r="B5212" s="2"/>
      <c r="L5212" s="2"/>
    </row>
    <row r="5213" spans="2:12" ht="14.4" customHeight="1">
      <c r="B5213" s="2"/>
      <c r="L5213" s="2"/>
    </row>
    <row r="5214" spans="2:12" ht="14.4" customHeight="1">
      <c r="B5214" s="2"/>
      <c r="L5214" s="2"/>
    </row>
    <row r="5215" spans="2:12" ht="14.4" customHeight="1">
      <c r="B5215" s="2"/>
      <c r="L5215" s="2"/>
    </row>
    <row r="5216" spans="2:12" ht="14.4" customHeight="1">
      <c r="B5216" s="2"/>
      <c r="L5216" s="2"/>
    </row>
    <row r="5217" spans="2:12" ht="14.4" customHeight="1">
      <c r="B5217" s="2"/>
      <c r="L5217" s="2"/>
    </row>
    <row r="5218" spans="2:12" ht="14.4" customHeight="1">
      <c r="B5218" s="2"/>
      <c r="L5218" s="2"/>
    </row>
    <row r="5219" spans="2:12" ht="14.4" customHeight="1">
      <c r="B5219" s="2"/>
      <c r="L5219" s="2"/>
    </row>
    <row r="5220" spans="2:12" ht="14.4" customHeight="1">
      <c r="B5220" s="2"/>
      <c r="L5220" s="2"/>
    </row>
    <row r="5221" spans="2:12" ht="14.4" customHeight="1">
      <c r="B5221" s="2"/>
      <c r="L5221" s="2"/>
    </row>
    <row r="5222" spans="2:12" ht="14.4" customHeight="1">
      <c r="B5222" s="2"/>
      <c r="L5222" s="2"/>
    </row>
    <row r="5223" spans="2:12" ht="14.4" customHeight="1">
      <c r="B5223" s="2"/>
      <c r="L5223" s="2"/>
    </row>
    <row r="5224" spans="2:12" ht="14.4" customHeight="1">
      <c r="B5224" s="2"/>
      <c r="L5224" s="2"/>
    </row>
    <row r="5225" spans="2:12" ht="14.4" customHeight="1">
      <c r="B5225" s="2"/>
      <c r="L5225" s="2"/>
    </row>
    <row r="5226" spans="2:12" ht="14.4" customHeight="1">
      <c r="B5226" s="2"/>
      <c r="L5226" s="2"/>
    </row>
    <row r="5227" spans="2:12" ht="14.4" customHeight="1">
      <c r="B5227" s="2"/>
      <c r="L5227" s="2"/>
    </row>
    <row r="5228" spans="2:12" ht="14.4" customHeight="1">
      <c r="B5228" s="2"/>
      <c r="L5228" s="2"/>
    </row>
    <row r="5229" spans="2:12" ht="14.4" customHeight="1">
      <c r="B5229" s="2"/>
      <c r="L5229" s="2"/>
    </row>
    <row r="5230" spans="2:12" ht="14.4" customHeight="1">
      <c r="B5230" s="2"/>
      <c r="L5230" s="2"/>
    </row>
    <row r="5231" spans="2:12" ht="14.4" customHeight="1">
      <c r="B5231" s="2"/>
      <c r="L5231" s="2"/>
    </row>
    <row r="5232" spans="2:12" ht="14.4" customHeight="1">
      <c r="B5232" s="2"/>
      <c r="L5232" s="2"/>
    </row>
    <row r="5233" spans="2:12" ht="14.4" customHeight="1">
      <c r="B5233" s="2"/>
      <c r="L5233" s="2"/>
    </row>
    <row r="5234" spans="2:12" ht="14.4" customHeight="1">
      <c r="B5234" s="2"/>
      <c r="L5234" s="2"/>
    </row>
    <row r="5235" spans="2:12" ht="14.4" customHeight="1">
      <c r="B5235" s="2"/>
      <c r="L5235" s="2"/>
    </row>
    <row r="5236" spans="2:12" ht="14.4" customHeight="1">
      <c r="B5236" s="2"/>
      <c r="L5236" s="2"/>
    </row>
    <row r="5237" spans="2:12" ht="14.4" customHeight="1">
      <c r="B5237" s="2"/>
      <c r="L5237" s="2"/>
    </row>
    <row r="5238" spans="2:12" ht="14.4" customHeight="1">
      <c r="B5238" s="2"/>
      <c r="L5238" s="2"/>
    </row>
    <row r="5239" spans="2:12" ht="14.4" customHeight="1">
      <c r="B5239" s="2"/>
      <c r="L5239" s="2"/>
    </row>
    <row r="5240" spans="2:12" ht="14.4" customHeight="1">
      <c r="B5240" s="2"/>
      <c r="L5240" s="2"/>
    </row>
    <row r="5241" spans="2:12" ht="14.4" customHeight="1">
      <c r="B5241" s="2"/>
      <c r="L5241" s="2"/>
    </row>
    <row r="5242" spans="2:12" ht="14.4" customHeight="1">
      <c r="B5242" s="2"/>
      <c r="L5242" s="2"/>
    </row>
    <row r="5243" spans="2:12" ht="14.4" customHeight="1">
      <c r="B5243" s="2"/>
      <c r="L5243" s="2"/>
    </row>
    <row r="5244" spans="2:12" ht="14.4" customHeight="1">
      <c r="B5244" s="2"/>
      <c r="L5244" s="2"/>
    </row>
    <row r="5245" spans="2:12" ht="14.4" customHeight="1">
      <c r="B5245" s="2"/>
      <c r="L5245" s="2"/>
    </row>
    <row r="5246" spans="2:12" ht="14.4" customHeight="1">
      <c r="B5246" s="2"/>
      <c r="L5246" s="2"/>
    </row>
    <row r="5247" spans="2:12" ht="14.4" customHeight="1">
      <c r="B5247" s="2"/>
      <c r="L5247" s="2"/>
    </row>
    <row r="5248" spans="2:12" ht="14.4" customHeight="1">
      <c r="B5248" s="2"/>
      <c r="L5248" s="2"/>
    </row>
    <row r="5249" spans="2:12" ht="14.4" customHeight="1">
      <c r="B5249" s="2"/>
      <c r="L5249" s="2"/>
    </row>
    <row r="5250" spans="2:12" ht="14.4" customHeight="1">
      <c r="B5250" s="2"/>
      <c r="L5250" s="2"/>
    </row>
    <row r="5251" spans="2:12" ht="14.4" customHeight="1">
      <c r="B5251" s="2"/>
      <c r="L5251" s="2"/>
    </row>
    <row r="5252" spans="2:12" ht="14.4" customHeight="1">
      <c r="B5252" s="2"/>
      <c r="L5252" s="2"/>
    </row>
    <row r="5253" spans="2:12" ht="14.4" customHeight="1">
      <c r="B5253" s="2"/>
      <c r="L5253" s="2"/>
    </row>
    <row r="5254" spans="2:12" ht="14.4" customHeight="1">
      <c r="B5254" s="2"/>
      <c r="L5254" s="2"/>
    </row>
    <row r="5255" spans="2:12" ht="14.4" customHeight="1">
      <c r="B5255" s="2"/>
      <c r="L5255" s="2"/>
    </row>
    <row r="5256" spans="2:12" ht="14.4" customHeight="1">
      <c r="B5256" s="2"/>
      <c r="L5256" s="2"/>
    </row>
    <row r="5257" spans="2:12" ht="14.4" customHeight="1">
      <c r="B5257" s="2"/>
      <c r="L5257" s="2"/>
    </row>
    <row r="5258" spans="2:12" ht="14.4" customHeight="1">
      <c r="B5258" s="2"/>
      <c r="L5258" s="2"/>
    </row>
    <row r="5259" spans="2:12" ht="14.4" customHeight="1">
      <c r="B5259" s="2"/>
      <c r="L5259" s="2"/>
    </row>
    <row r="5260" spans="2:12" ht="14.4" customHeight="1">
      <c r="B5260" s="2"/>
      <c r="L5260" s="2"/>
    </row>
    <row r="5261" spans="2:12" ht="14.4" customHeight="1">
      <c r="B5261" s="2"/>
      <c r="L5261" s="2"/>
    </row>
    <row r="5262" spans="2:12" ht="14.4" customHeight="1">
      <c r="B5262" s="2"/>
      <c r="L5262" s="2"/>
    </row>
    <row r="5263" spans="2:12" ht="14.4" customHeight="1">
      <c r="B5263" s="2"/>
      <c r="L5263" s="2"/>
    </row>
    <row r="5264" spans="2:12" ht="14.4" customHeight="1">
      <c r="B5264" s="2"/>
      <c r="L5264" s="2"/>
    </row>
    <row r="5265" spans="2:12" ht="14.4" customHeight="1">
      <c r="B5265" s="2"/>
      <c r="L5265" s="2"/>
    </row>
    <row r="5266" spans="2:12" ht="14.4" customHeight="1">
      <c r="B5266" s="2"/>
      <c r="L5266" s="2"/>
    </row>
    <row r="5267" spans="2:12" ht="14.4" customHeight="1">
      <c r="B5267" s="2"/>
      <c r="L5267" s="2"/>
    </row>
    <row r="5268" spans="2:12" ht="14.4" customHeight="1">
      <c r="B5268" s="2"/>
      <c r="L5268" s="2"/>
    </row>
    <row r="5269" spans="2:12" ht="14.4" customHeight="1">
      <c r="B5269" s="2"/>
      <c r="L5269" s="2"/>
    </row>
    <row r="5270" spans="2:12" ht="14.4" customHeight="1">
      <c r="B5270" s="2"/>
      <c r="L5270" s="2"/>
    </row>
    <row r="5271" spans="2:12" ht="14.4" customHeight="1">
      <c r="B5271" s="2"/>
      <c r="L5271" s="2"/>
    </row>
    <row r="5272" spans="2:12" ht="14.4" customHeight="1">
      <c r="B5272" s="2"/>
      <c r="L5272" s="2"/>
    </row>
    <row r="5273" spans="2:12" ht="14.4" customHeight="1">
      <c r="B5273" s="2"/>
      <c r="L5273" s="2"/>
    </row>
    <row r="5274" spans="2:12" ht="14.4" customHeight="1">
      <c r="B5274" s="2"/>
      <c r="L5274" s="2"/>
    </row>
    <row r="5275" spans="2:12" ht="14.4" customHeight="1">
      <c r="B5275" s="2"/>
      <c r="L5275" s="2"/>
    </row>
    <row r="5276" spans="2:12" ht="14.4" customHeight="1">
      <c r="B5276" s="2"/>
      <c r="L5276" s="2"/>
    </row>
    <row r="5277" spans="2:12" ht="14.4" customHeight="1">
      <c r="B5277" s="2"/>
      <c r="L5277" s="2"/>
    </row>
    <row r="5278" spans="2:12" ht="14.4" customHeight="1">
      <c r="B5278" s="2"/>
      <c r="L5278" s="2"/>
    </row>
    <row r="5279" spans="2:12" ht="14.4" customHeight="1">
      <c r="B5279" s="2"/>
      <c r="L5279" s="2"/>
    </row>
    <row r="5280" spans="2:12" ht="14.4" customHeight="1">
      <c r="B5280" s="2"/>
      <c r="L5280" s="2"/>
    </row>
    <row r="5281" spans="2:12" ht="14.4" customHeight="1">
      <c r="B5281" s="2"/>
      <c r="L5281" s="2"/>
    </row>
    <row r="5282" spans="2:12" ht="14.4" customHeight="1">
      <c r="B5282" s="2"/>
      <c r="L5282" s="2"/>
    </row>
    <row r="5283" spans="2:12" ht="14.4" customHeight="1">
      <c r="B5283" s="2"/>
      <c r="L5283" s="2"/>
    </row>
    <row r="5284" spans="2:12" ht="14.4" customHeight="1">
      <c r="B5284" s="2"/>
      <c r="L5284" s="2"/>
    </row>
    <row r="5285" spans="2:12" ht="14.4" customHeight="1">
      <c r="B5285" s="2"/>
      <c r="L5285" s="2"/>
    </row>
    <row r="5286" spans="2:12" ht="14.4" customHeight="1">
      <c r="B5286" s="2"/>
      <c r="L5286" s="2"/>
    </row>
    <row r="5287" spans="2:12" ht="14.4" customHeight="1">
      <c r="B5287" s="2"/>
      <c r="L5287" s="2"/>
    </row>
    <row r="5288" spans="2:12" ht="14.4" customHeight="1">
      <c r="B5288" s="2"/>
      <c r="L5288" s="2"/>
    </row>
    <row r="5289" spans="2:12" ht="14.4" customHeight="1">
      <c r="B5289" s="2"/>
      <c r="L5289" s="2"/>
    </row>
    <row r="5290" spans="2:12" ht="14.4" customHeight="1">
      <c r="B5290" s="2"/>
      <c r="L5290" s="2"/>
    </row>
    <row r="5291" spans="2:12" ht="14.4" customHeight="1">
      <c r="B5291" s="2"/>
      <c r="L5291" s="2"/>
    </row>
    <row r="5292" spans="2:12" ht="14.4" customHeight="1">
      <c r="B5292" s="2"/>
      <c r="L5292" s="2"/>
    </row>
    <row r="5293" spans="2:12" ht="14.4" customHeight="1">
      <c r="B5293" s="2"/>
      <c r="L5293" s="2"/>
    </row>
    <row r="5294" spans="2:12" ht="14.4" customHeight="1">
      <c r="B5294" s="2"/>
      <c r="L5294" s="2"/>
    </row>
    <row r="5295" spans="2:12" ht="14.4" customHeight="1">
      <c r="B5295" s="2"/>
      <c r="L5295" s="2"/>
    </row>
    <row r="5296" spans="2:12" ht="14.4" customHeight="1">
      <c r="B5296" s="2"/>
      <c r="L5296" s="2"/>
    </row>
    <row r="5297" spans="2:12" ht="14.4" customHeight="1">
      <c r="B5297" s="2"/>
      <c r="L5297" s="2"/>
    </row>
    <row r="5298" spans="2:12" ht="14.4" customHeight="1">
      <c r="B5298" s="2"/>
      <c r="L5298" s="2"/>
    </row>
    <row r="5299" spans="2:12" ht="14.4" customHeight="1">
      <c r="B5299" s="2"/>
      <c r="L5299" s="2"/>
    </row>
    <row r="5300" spans="2:12" ht="14.4" customHeight="1">
      <c r="B5300" s="2"/>
      <c r="L5300" s="2"/>
    </row>
    <row r="5301" spans="2:12" ht="14.4" customHeight="1">
      <c r="B5301" s="2"/>
      <c r="L5301" s="2"/>
    </row>
    <row r="5302" spans="2:12" ht="14.4" customHeight="1">
      <c r="B5302" s="2"/>
      <c r="L5302" s="2"/>
    </row>
    <row r="5303" spans="2:12" ht="14.4" customHeight="1">
      <c r="B5303" s="2"/>
      <c r="L5303" s="2"/>
    </row>
    <row r="5304" spans="2:12" ht="14.4" customHeight="1">
      <c r="B5304" s="2"/>
      <c r="L5304" s="2"/>
    </row>
    <row r="5305" spans="2:12" ht="14.4" customHeight="1">
      <c r="B5305" s="2"/>
      <c r="L5305" s="2"/>
    </row>
    <row r="5306" spans="2:12" ht="14.4" customHeight="1">
      <c r="B5306" s="2"/>
      <c r="L5306" s="2"/>
    </row>
    <row r="5307" spans="2:12" ht="14.4" customHeight="1">
      <c r="B5307" s="2"/>
      <c r="L5307" s="2"/>
    </row>
    <row r="5308" spans="2:12" ht="14.4" customHeight="1">
      <c r="B5308" s="2"/>
      <c r="L5308" s="2"/>
    </row>
    <row r="5309" spans="2:12" ht="14.4" customHeight="1">
      <c r="B5309" s="2"/>
      <c r="L5309" s="2"/>
    </row>
    <row r="5310" spans="2:12" ht="14.4" customHeight="1">
      <c r="B5310" s="2"/>
      <c r="L5310" s="2"/>
    </row>
    <row r="5311" spans="2:12" ht="14.4" customHeight="1">
      <c r="B5311" s="2"/>
      <c r="L5311" s="2"/>
    </row>
    <row r="5312" spans="2:12" ht="14.4" customHeight="1">
      <c r="B5312" s="2"/>
      <c r="L5312" s="2"/>
    </row>
    <row r="5313" spans="2:12" ht="14.4" customHeight="1">
      <c r="B5313" s="2"/>
      <c r="L5313" s="2"/>
    </row>
    <row r="5314" spans="2:12" ht="14.4" customHeight="1">
      <c r="B5314" s="2"/>
      <c r="L5314" s="2"/>
    </row>
    <row r="5315" spans="2:12" ht="14.4" customHeight="1">
      <c r="B5315" s="2"/>
      <c r="L5315" s="2"/>
    </row>
    <row r="5316" spans="2:12" ht="14.4" customHeight="1">
      <c r="B5316" s="2"/>
      <c r="L5316" s="2"/>
    </row>
    <row r="5317" spans="2:12" ht="14.4" customHeight="1">
      <c r="B5317" s="2"/>
      <c r="L5317" s="2"/>
    </row>
    <row r="5318" spans="2:12" ht="14.4" customHeight="1">
      <c r="B5318" s="2"/>
      <c r="L5318" s="2"/>
    </row>
    <row r="5319" spans="2:12" ht="14.4" customHeight="1">
      <c r="B5319" s="2"/>
      <c r="L5319" s="2"/>
    </row>
    <row r="5320" spans="2:12" ht="14.4" customHeight="1">
      <c r="B5320" s="2"/>
      <c r="L5320" s="2"/>
    </row>
    <row r="5321" spans="2:12" ht="14.4" customHeight="1">
      <c r="B5321" s="2"/>
      <c r="L5321" s="2"/>
    </row>
    <row r="5322" spans="2:12" ht="14.4" customHeight="1">
      <c r="B5322" s="2"/>
      <c r="L5322" s="2"/>
    </row>
    <row r="5323" spans="2:12" ht="14.4" customHeight="1">
      <c r="B5323" s="2"/>
      <c r="L5323" s="2"/>
    </row>
    <row r="5324" spans="2:12" ht="14.4" customHeight="1">
      <c r="B5324" s="2"/>
      <c r="L5324" s="2"/>
    </row>
    <row r="5325" spans="2:12" ht="14.4" customHeight="1">
      <c r="B5325" s="2"/>
      <c r="L5325" s="2"/>
    </row>
    <row r="5326" spans="2:12" ht="14.4" customHeight="1">
      <c r="B5326" s="2"/>
      <c r="L5326" s="2"/>
    </row>
    <row r="5327" spans="2:12" ht="14.4" customHeight="1">
      <c r="B5327" s="2"/>
      <c r="L5327" s="2"/>
    </row>
    <row r="5328" spans="2:12" ht="14.4" customHeight="1">
      <c r="B5328" s="2"/>
      <c r="L5328" s="2"/>
    </row>
    <row r="5329" spans="2:12" ht="14.4" customHeight="1">
      <c r="B5329" s="2"/>
      <c r="L5329" s="2"/>
    </row>
    <row r="5330" spans="2:12" ht="14.4" customHeight="1">
      <c r="B5330" s="2"/>
      <c r="L5330" s="2"/>
    </row>
    <row r="5331" spans="2:12" ht="14.4" customHeight="1">
      <c r="B5331" s="2"/>
      <c r="L5331" s="2"/>
    </row>
    <row r="5332" spans="2:12" ht="14.4" customHeight="1">
      <c r="B5332" s="2"/>
      <c r="L5332" s="2"/>
    </row>
    <row r="5333" spans="2:12" ht="14.4" customHeight="1">
      <c r="B5333" s="2"/>
      <c r="L5333" s="2"/>
    </row>
    <row r="5334" spans="2:12" ht="14.4" customHeight="1">
      <c r="B5334" s="2"/>
      <c r="L5334" s="2"/>
    </row>
    <row r="5335" spans="2:12" ht="14.4" customHeight="1">
      <c r="B5335" s="2"/>
      <c r="L5335" s="2"/>
    </row>
    <row r="5336" spans="2:12" ht="14.4" customHeight="1">
      <c r="B5336" s="2"/>
      <c r="L5336" s="2"/>
    </row>
    <row r="5337" spans="2:12" ht="14.4" customHeight="1">
      <c r="B5337" s="2"/>
      <c r="L5337" s="2"/>
    </row>
    <row r="5338" spans="2:12" ht="14.4" customHeight="1">
      <c r="B5338" s="2"/>
      <c r="L5338" s="2"/>
    </row>
    <row r="5339" spans="2:12" ht="14.4" customHeight="1">
      <c r="B5339" s="2"/>
      <c r="L5339" s="2"/>
    </row>
    <row r="5340" spans="2:12" ht="14.4" customHeight="1">
      <c r="B5340" s="2"/>
      <c r="L5340" s="2"/>
    </row>
    <row r="5341" spans="2:12" ht="14.4" customHeight="1">
      <c r="B5341" s="2"/>
      <c r="L5341" s="2"/>
    </row>
    <row r="5342" spans="2:12" ht="14.4" customHeight="1">
      <c r="B5342" s="2"/>
      <c r="L5342" s="2"/>
    </row>
    <row r="5343" spans="2:12" ht="14.4" customHeight="1">
      <c r="B5343" s="2"/>
      <c r="L5343" s="2"/>
    </row>
    <row r="5344" spans="2:12" ht="14.4" customHeight="1">
      <c r="B5344" s="2"/>
      <c r="L5344" s="2"/>
    </row>
    <row r="5345" spans="2:12" ht="14.4" customHeight="1">
      <c r="B5345" s="2"/>
      <c r="L5345" s="2"/>
    </row>
    <row r="5346" spans="2:12" ht="14.4" customHeight="1">
      <c r="B5346" s="2"/>
      <c r="L5346" s="2"/>
    </row>
    <row r="5347" spans="2:12" ht="14.4" customHeight="1">
      <c r="B5347" s="2"/>
      <c r="L5347" s="2"/>
    </row>
    <row r="5348" spans="2:12" ht="14.4" customHeight="1">
      <c r="B5348" s="2"/>
      <c r="L5348" s="2"/>
    </row>
    <row r="5349" spans="2:12" ht="14.4" customHeight="1">
      <c r="B5349" s="2"/>
      <c r="L5349" s="2"/>
    </row>
    <row r="5350" spans="2:12" ht="14.4" customHeight="1">
      <c r="B5350" s="2"/>
      <c r="L5350" s="2"/>
    </row>
    <row r="5351" spans="2:12" ht="14.4" customHeight="1">
      <c r="B5351" s="2"/>
      <c r="L5351" s="2"/>
    </row>
    <row r="5352" spans="2:12" ht="14.4" customHeight="1">
      <c r="B5352" s="2"/>
      <c r="L5352" s="2"/>
    </row>
    <row r="5353" spans="2:12" ht="14.4" customHeight="1">
      <c r="B5353" s="2"/>
      <c r="L5353" s="2"/>
    </row>
    <row r="5354" spans="2:12" ht="14.4" customHeight="1">
      <c r="B5354" s="2"/>
      <c r="L5354" s="2"/>
    </row>
    <row r="5355" spans="2:12" ht="14.4" customHeight="1">
      <c r="B5355" s="2"/>
      <c r="L5355" s="2"/>
    </row>
    <row r="5356" spans="2:12" ht="14.4" customHeight="1">
      <c r="B5356" s="2"/>
      <c r="L5356" s="2"/>
    </row>
    <row r="5357" spans="2:12" ht="14.4" customHeight="1">
      <c r="B5357" s="2"/>
      <c r="L5357" s="2"/>
    </row>
    <row r="5358" spans="2:12" ht="14.4" customHeight="1">
      <c r="B5358" s="2"/>
      <c r="L5358" s="2"/>
    </row>
    <row r="5359" spans="2:12" ht="14.4" customHeight="1">
      <c r="B5359" s="2"/>
      <c r="L5359" s="2"/>
    </row>
    <row r="5360" spans="2:12" ht="14.4" customHeight="1">
      <c r="B5360" s="2"/>
      <c r="L5360" s="2"/>
    </row>
    <row r="5361" spans="2:12" ht="14.4" customHeight="1">
      <c r="B5361" s="2"/>
      <c r="L5361" s="2"/>
    </row>
    <row r="5362" spans="2:12" ht="14.4" customHeight="1">
      <c r="B5362" s="2"/>
      <c r="L5362" s="2"/>
    </row>
    <row r="5363" spans="2:12" ht="14.4" customHeight="1">
      <c r="B5363" s="2"/>
      <c r="L5363" s="2"/>
    </row>
    <row r="5364" spans="2:12" ht="14.4" customHeight="1">
      <c r="B5364" s="2"/>
      <c r="L5364" s="2"/>
    </row>
    <row r="5365" spans="2:12" ht="14.4" customHeight="1">
      <c r="B5365" s="2"/>
      <c r="L5365" s="2"/>
    </row>
    <row r="5366" spans="2:12" ht="14.4" customHeight="1">
      <c r="B5366" s="2"/>
      <c r="L5366" s="2"/>
    </row>
    <row r="5367" spans="2:12" ht="14.4" customHeight="1">
      <c r="B5367" s="2"/>
      <c r="L5367" s="2"/>
    </row>
    <row r="5368" spans="2:12" ht="14.4" customHeight="1">
      <c r="B5368" s="2"/>
      <c r="L5368" s="2"/>
    </row>
    <row r="5369" spans="2:12" ht="14.4" customHeight="1">
      <c r="B5369" s="2"/>
      <c r="L5369" s="2"/>
    </row>
    <row r="5370" spans="2:12" ht="14.4" customHeight="1">
      <c r="B5370" s="2"/>
      <c r="L5370" s="2"/>
    </row>
    <row r="5371" spans="2:12" ht="14.4" customHeight="1">
      <c r="B5371" s="2"/>
      <c r="L5371" s="2"/>
    </row>
    <row r="5372" spans="2:12" ht="14.4" customHeight="1">
      <c r="B5372" s="2"/>
      <c r="L5372" s="2"/>
    </row>
    <row r="5373" spans="2:12" ht="14.4" customHeight="1">
      <c r="B5373" s="2"/>
      <c r="L5373" s="2"/>
    </row>
    <row r="5374" spans="2:12" ht="14.4" customHeight="1">
      <c r="B5374" s="2"/>
      <c r="L5374" s="2"/>
    </row>
    <row r="5375" spans="2:12" ht="14.4" customHeight="1">
      <c r="B5375" s="2"/>
      <c r="L5375" s="2"/>
    </row>
    <row r="5376" spans="2:12" ht="14.4" customHeight="1">
      <c r="B5376" s="2"/>
      <c r="L5376" s="2"/>
    </row>
    <row r="5377" spans="2:12" ht="14.4" customHeight="1">
      <c r="B5377" s="2"/>
      <c r="L5377" s="2"/>
    </row>
    <row r="5378" spans="2:12" ht="14.4" customHeight="1">
      <c r="B5378" s="2"/>
      <c r="L5378" s="2"/>
    </row>
    <row r="5379" spans="2:12" ht="14.4" customHeight="1">
      <c r="B5379" s="2"/>
      <c r="L5379" s="2"/>
    </row>
    <row r="5380" spans="2:12" ht="14.4" customHeight="1">
      <c r="B5380" s="2"/>
      <c r="L5380" s="2"/>
    </row>
    <row r="5381" spans="2:12" ht="14.4" customHeight="1">
      <c r="B5381" s="2"/>
      <c r="L5381" s="2"/>
    </row>
    <row r="5382" spans="2:12" ht="14.4" customHeight="1">
      <c r="B5382" s="2"/>
      <c r="L5382" s="2"/>
    </row>
    <row r="5383" spans="2:12" ht="14.4" customHeight="1">
      <c r="B5383" s="2"/>
      <c r="L5383" s="2"/>
    </row>
    <row r="5384" spans="2:12" ht="14.4" customHeight="1">
      <c r="B5384" s="2"/>
      <c r="L5384" s="2"/>
    </row>
    <row r="5385" spans="2:12" ht="14.4" customHeight="1">
      <c r="B5385" s="2"/>
      <c r="L5385" s="2"/>
    </row>
    <row r="5386" spans="2:12" ht="14.4" customHeight="1">
      <c r="B5386" s="2"/>
      <c r="L5386" s="2"/>
    </row>
    <row r="5387" spans="2:12" ht="14.4" customHeight="1">
      <c r="B5387" s="2"/>
      <c r="L5387" s="2"/>
    </row>
    <row r="5388" spans="2:12" ht="14.4" customHeight="1">
      <c r="B5388" s="2"/>
      <c r="L5388" s="2"/>
    </row>
    <row r="5389" spans="2:12" ht="14.4" customHeight="1">
      <c r="B5389" s="2"/>
      <c r="L5389" s="2"/>
    </row>
    <row r="5390" spans="2:12" ht="14.4" customHeight="1">
      <c r="B5390" s="2"/>
      <c r="L5390" s="2"/>
    </row>
    <row r="5391" spans="2:12" ht="14.4" customHeight="1">
      <c r="B5391" s="2"/>
      <c r="L5391" s="2"/>
    </row>
    <row r="5392" spans="2:12" ht="14.4" customHeight="1">
      <c r="B5392" s="2"/>
      <c r="L5392" s="2"/>
    </row>
    <row r="5393" spans="2:12" ht="14.4" customHeight="1">
      <c r="B5393" s="2"/>
      <c r="L5393" s="2"/>
    </row>
    <row r="5394" spans="2:12" ht="14.4" customHeight="1">
      <c r="B5394" s="2"/>
      <c r="L5394" s="2"/>
    </row>
    <row r="5395" spans="2:12" ht="14.4" customHeight="1">
      <c r="B5395" s="2"/>
      <c r="L5395" s="2"/>
    </row>
    <row r="5396" spans="2:12" ht="14.4" customHeight="1">
      <c r="B5396" s="2"/>
      <c r="L5396" s="2"/>
    </row>
    <row r="5397" spans="2:12" ht="14.4" customHeight="1">
      <c r="B5397" s="2"/>
      <c r="L5397" s="2"/>
    </row>
    <row r="5398" spans="2:12" ht="14.4" customHeight="1">
      <c r="B5398" s="2"/>
      <c r="L5398" s="2"/>
    </row>
    <row r="5399" spans="2:12" ht="14.4" customHeight="1">
      <c r="B5399" s="2"/>
      <c r="L5399" s="2"/>
    </row>
    <row r="5400" spans="2:12" ht="14.4" customHeight="1">
      <c r="B5400" s="2"/>
      <c r="L5400" s="2"/>
    </row>
    <row r="5401" spans="2:12" ht="14.4" customHeight="1">
      <c r="B5401" s="2"/>
      <c r="L5401" s="2"/>
    </row>
    <row r="5402" spans="2:12" ht="14.4" customHeight="1">
      <c r="B5402" s="2"/>
      <c r="L5402" s="2"/>
    </row>
    <row r="5403" spans="2:12" ht="14.4" customHeight="1">
      <c r="B5403" s="2"/>
      <c r="L5403" s="2"/>
    </row>
    <row r="5404" spans="2:12" ht="14.4" customHeight="1">
      <c r="B5404" s="2"/>
      <c r="L5404" s="2"/>
    </row>
    <row r="5405" spans="2:12" ht="14.4" customHeight="1">
      <c r="B5405" s="2"/>
      <c r="L5405" s="2"/>
    </row>
    <row r="5406" spans="2:12" ht="14.4" customHeight="1">
      <c r="B5406" s="2"/>
      <c r="L5406" s="2"/>
    </row>
    <row r="5407" spans="2:12" ht="14.4" customHeight="1">
      <c r="B5407" s="2"/>
      <c r="L5407" s="2"/>
    </row>
    <row r="5408" spans="2:12" ht="14.4" customHeight="1">
      <c r="B5408" s="2"/>
      <c r="L5408" s="2"/>
    </row>
    <row r="5409" spans="2:12" ht="14.4" customHeight="1">
      <c r="B5409" s="2"/>
      <c r="L5409" s="2"/>
    </row>
    <row r="5410" spans="2:12" ht="14.4" customHeight="1">
      <c r="B5410" s="2"/>
      <c r="L5410" s="2"/>
    </row>
    <row r="5411" spans="2:12" ht="14.4" customHeight="1">
      <c r="B5411" s="2"/>
      <c r="L5411" s="2"/>
    </row>
    <row r="5412" spans="2:12" ht="14.4" customHeight="1">
      <c r="B5412" s="2"/>
      <c r="L5412" s="2"/>
    </row>
    <row r="5413" spans="2:12" ht="14.4" customHeight="1">
      <c r="B5413" s="2"/>
      <c r="L5413" s="2"/>
    </row>
    <row r="5414" spans="2:12" ht="14.4" customHeight="1">
      <c r="B5414" s="2"/>
      <c r="L5414" s="2"/>
    </row>
    <row r="5415" spans="2:12" ht="14.4" customHeight="1">
      <c r="B5415" s="2"/>
      <c r="L5415" s="2"/>
    </row>
    <row r="5416" spans="2:12" ht="14.4" customHeight="1">
      <c r="B5416" s="2"/>
      <c r="L5416" s="2"/>
    </row>
    <row r="5417" spans="2:12" ht="14.4" customHeight="1">
      <c r="B5417" s="2"/>
      <c r="L5417" s="2"/>
    </row>
    <row r="5418" spans="2:12" ht="14.4" customHeight="1">
      <c r="B5418" s="2"/>
      <c r="L5418" s="2"/>
    </row>
    <row r="5419" spans="2:12" ht="14.4" customHeight="1">
      <c r="B5419" s="2"/>
      <c r="L5419" s="2"/>
    </row>
    <row r="5420" spans="2:12" ht="14.4" customHeight="1">
      <c r="B5420" s="2"/>
      <c r="L5420" s="2"/>
    </row>
    <row r="5421" spans="2:12" ht="14.4" customHeight="1">
      <c r="B5421" s="2"/>
      <c r="L5421" s="2"/>
    </row>
    <row r="5422" spans="2:12" ht="14.4" customHeight="1">
      <c r="B5422" s="2"/>
      <c r="L5422" s="2"/>
    </row>
    <row r="5423" spans="2:12" ht="14.4" customHeight="1">
      <c r="B5423" s="2"/>
      <c r="L5423" s="2"/>
    </row>
    <row r="5424" spans="2:12" ht="14.4" customHeight="1">
      <c r="B5424" s="2"/>
      <c r="L5424" s="2"/>
    </row>
    <row r="5425" spans="2:12" ht="14.4" customHeight="1">
      <c r="B5425" s="2"/>
      <c r="L5425" s="2"/>
    </row>
    <row r="5426" spans="2:12" ht="14.4" customHeight="1">
      <c r="B5426" s="2"/>
      <c r="L5426" s="2"/>
    </row>
    <row r="5427" spans="2:12" ht="14.4" customHeight="1">
      <c r="B5427" s="2"/>
      <c r="L5427" s="2"/>
    </row>
    <row r="5428" spans="2:12" ht="14.4" customHeight="1">
      <c r="B5428" s="2"/>
      <c r="L5428" s="2"/>
    </row>
    <row r="5429" spans="2:12" ht="14.4" customHeight="1">
      <c r="B5429" s="2"/>
      <c r="L5429" s="2"/>
    </row>
    <row r="5430" spans="2:12" ht="14.4" customHeight="1">
      <c r="B5430" s="2"/>
      <c r="L5430" s="2"/>
    </row>
    <row r="5431" spans="2:12" ht="14.4" customHeight="1">
      <c r="B5431" s="2"/>
      <c r="L5431" s="2"/>
    </row>
    <row r="5432" spans="2:12" ht="14.4" customHeight="1">
      <c r="B5432" s="2"/>
      <c r="L5432" s="2"/>
    </row>
    <row r="5433" spans="2:12" ht="14.4" customHeight="1">
      <c r="B5433" s="2"/>
      <c r="L5433" s="2"/>
    </row>
    <row r="5434" spans="2:12" ht="14.4" customHeight="1">
      <c r="B5434" s="2"/>
      <c r="L5434" s="2"/>
    </row>
    <row r="5435" spans="2:12" ht="14.4" customHeight="1">
      <c r="B5435" s="2"/>
      <c r="L5435" s="2"/>
    </row>
    <row r="5436" spans="2:12" ht="14.4" customHeight="1">
      <c r="B5436" s="2"/>
      <c r="L5436" s="2"/>
    </row>
    <row r="5437" spans="2:12" ht="14.4" customHeight="1">
      <c r="B5437" s="2"/>
      <c r="L5437" s="2"/>
    </row>
    <row r="5438" spans="2:12" ht="14.4" customHeight="1">
      <c r="B5438" s="2"/>
      <c r="L5438" s="2"/>
    </row>
    <row r="5439" spans="2:12" ht="14.4" customHeight="1">
      <c r="B5439" s="2"/>
      <c r="L5439" s="2"/>
    </row>
    <row r="5440" spans="2:12" ht="14.4" customHeight="1">
      <c r="B5440" s="2"/>
      <c r="L5440" s="2"/>
    </row>
    <row r="5441" spans="2:12" ht="14.4" customHeight="1">
      <c r="B5441" s="2"/>
      <c r="L5441" s="2"/>
    </row>
    <row r="5442" spans="2:12" ht="14.4" customHeight="1">
      <c r="B5442" s="2"/>
      <c r="L5442" s="2"/>
    </row>
    <row r="5443" spans="2:12" ht="14.4" customHeight="1">
      <c r="B5443" s="2"/>
      <c r="L5443" s="2"/>
    </row>
    <row r="5444" spans="2:12" ht="14.4" customHeight="1">
      <c r="B5444" s="2"/>
      <c r="L5444" s="2"/>
    </row>
    <row r="5445" spans="2:12" ht="14.4" customHeight="1">
      <c r="B5445" s="2"/>
      <c r="L5445" s="2"/>
    </row>
    <row r="5446" spans="2:12" ht="14.4" customHeight="1">
      <c r="B5446" s="2"/>
      <c r="L5446" s="2"/>
    </row>
    <row r="5447" spans="2:12" ht="14.4" customHeight="1">
      <c r="B5447" s="2"/>
      <c r="L5447" s="2"/>
    </row>
    <row r="5448" spans="2:12" ht="14.4" customHeight="1">
      <c r="B5448" s="2"/>
      <c r="L5448" s="2"/>
    </row>
    <row r="5449" spans="2:12" ht="14.4" customHeight="1">
      <c r="B5449" s="2"/>
      <c r="L5449" s="2"/>
    </row>
    <row r="5450" spans="2:12" ht="14.4" customHeight="1">
      <c r="B5450" s="2"/>
      <c r="L5450" s="2"/>
    </row>
    <row r="5451" spans="2:12" ht="14.4" customHeight="1">
      <c r="B5451" s="2"/>
      <c r="L5451" s="2"/>
    </row>
    <row r="5452" spans="2:12" ht="14.4" customHeight="1">
      <c r="B5452" s="2"/>
      <c r="L5452" s="2"/>
    </row>
    <row r="5453" spans="2:12" ht="14.4" customHeight="1">
      <c r="B5453" s="2"/>
      <c r="L5453" s="2"/>
    </row>
    <row r="5454" spans="2:12" ht="14.4" customHeight="1">
      <c r="B5454" s="2"/>
      <c r="L5454" s="2"/>
    </row>
    <row r="5455" spans="2:12" ht="14.4" customHeight="1">
      <c r="B5455" s="2"/>
      <c r="L5455" s="2"/>
    </row>
    <row r="5456" spans="2:12" ht="14.4" customHeight="1">
      <c r="B5456" s="2"/>
      <c r="L5456" s="2"/>
    </row>
    <row r="5457" spans="2:12" ht="14.4" customHeight="1">
      <c r="B5457" s="2"/>
      <c r="L5457" s="2"/>
    </row>
    <row r="5458" spans="2:12" ht="14.4" customHeight="1">
      <c r="B5458" s="2"/>
      <c r="L5458" s="2"/>
    </row>
    <row r="5459" spans="2:12" ht="14.4" customHeight="1">
      <c r="B5459" s="2"/>
      <c r="L5459" s="2"/>
    </row>
    <row r="5460" spans="2:12" ht="14.4" customHeight="1">
      <c r="B5460" s="2"/>
      <c r="L5460" s="2"/>
    </row>
    <row r="5461" spans="2:12" ht="14.4" customHeight="1">
      <c r="B5461" s="2"/>
      <c r="L5461" s="2"/>
    </row>
    <row r="5462" spans="2:12" ht="14.4" customHeight="1">
      <c r="B5462" s="2"/>
      <c r="L5462" s="2"/>
    </row>
    <row r="5463" spans="2:12" ht="14.4" customHeight="1">
      <c r="B5463" s="2"/>
      <c r="L5463" s="2"/>
    </row>
    <row r="5464" spans="2:12" ht="14.4" customHeight="1">
      <c r="B5464" s="2"/>
      <c r="L5464" s="2"/>
    </row>
    <row r="5465" spans="2:12" ht="14.4" customHeight="1">
      <c r="B5465" s="2"/>
      <c r="L5465" s="2"/>
    </row>
    <row r="5466" spans="2:12" ht="14.4" customHeight="1">
      <c r="B5466" s="2"/>
      <c r="L5466" s="2"/>
    </row>
    <row r="5467" spans="2:12" ht="14.4" customHeight="1">
      <c r="B5467" s="2"/>
      <c r="L5467" s="2"/>
    </row>
    <row r="5468" spans="2:12" ht="14.4" customHeight="1">
      <c r="B5468" s="2"/>
      <c r="L5468" s="2"/>
    </row>
    <row r="5469" spans="2:12" ht="14.4" customHeight="1">
      <c r="B5469" s="2"/>
      <c r="L5469" s="2"/>
    </row>
    <row r="5470" spans="2:12" ht="14.4" customHeight="1">
      <c r="B5470" s="2"/>
      <c r="L5470" s="2"/>
    </row>
    <row r="5471" spans="2:12" ht="14.4" customHeight="1">
      <c r="B5471" s="2"/>
      <c r="L5471" s="2"/>
    </row>
    <row r="5472" spans="2:12" ht="14.4" customHeight="1">
      <c r="B5472" s="2"/>
      <c r="L5472" s="2"/>
    </row>
    <row r="5473" spans="2:12" ht="14.4" customHeight="1">
      <c r="B5473" s="2"/>
      <c r="L5473" s="2"/>
    </row>
    <row r="5474" spans="2:12" ht="14.4" customHeight="1">
      <c r="B5474" s="2"/>
      <c r="L5474" s="2"/>
    </row>
    <row r="5475" spans="2:12" ht="14.4" customHeight="1">
      <c r="B5475" s="2"/>
      <c r="L5475" s="2"/>
    </row>
    <row r="5476" spans="2:12" ht="14.4" customHeight="1">
      <c r="B5476" s="2"/>
      <c r="L5476" s="2"/>
    </row>
    <row r="5477" spans="2:12" ht="14.4" customHeight="1">
      <c r="B5477" s="2"/>
      <c r="L5477" s="2"/>
    </row>
    <row r="5478" spans="2:12" ht="14.4" customHeight="1">
      <c r="B5478" s="2"/>
      <c r="L5478" s="2"/>
    </row>
    <row r="5479" spans="2:12" ht="14.4" customHeight="1">
      <c r="B5479" s="2"/>
      <c r="L5479" s="2"/>
    </row>
    <row r="5480" spans="2:12" ht="14.4" customHeight="1">
      <c r="B5480" s="2"/>
      <c r="L5480" s="2"/>
    </row>
    <row r="5481" spans="2:12" ht="14.4" customHeight="1">
      <c r="B5481" s="2"/>
      <c r="L5481" s="2"/>
    </row>
    <row r="5482" spans="2:12" ht="14.4" customHeight="1">
      <c r="B5482" s="2"/>
      <c r="L5482" s="2"/>
    </row>
    <row r="5483" spans="2:12" ht="14.4" customHeight="1">
      <c r="B5483" s="2"/>
      <c r="L5483" s="2"/>
    </row>
    <row r="5484" spans="2:12" ht="14.4" customHeight="1">
      <c r="B5484" s="2"/>
      <c r="L5484" s="2"/>
    </row>
    <row r="5485" spans="2:12" ht="14.4" customHeight="1">
      <c r="B5485" s="2"/>
      <c r="L5485" s="2"/>
    </row>
    <row r="5486" spans="2:12" ht="14.4" customHeight="1">
      <c r="B5486" s="2"/>
      <c r="L5486" s="2"/>
    </row>
    <row r="5487" spans="2:12" ht="14.4" customHeight="1">
      <c r="B5487" s="2"/>
      <c r="L5487" s="2"/>
    </row>
    <row r="5488" spans="2:12" ht="14.4" customHeight="1">
      <c r="B5488" s="2"/>
      <c r="L5488" s="2"/>
    </row>
    <row r="5489" spans="2:12" ht="14.4" customHeight="1">
      <c r="B5489" s="2"/>
      <c r="L5489" s="2"/>
    </row>
    <row r="5490" spans="2:12" ht="14.4" customHeight="1">
      <c r="B5490" s="2"/>
      <c r="L5490" s="2"/>
    </row>
    <row r="5491" spans="2:12" ht="14.4" customHeight="1">
      <c r="B5491" s="2"/>
      <c r="L5491" s="2"/>
    </row>
    <row r="5492" spans="2:12" ht="14.4" customHeight="1">
      <c r="B5492" s="2"/>
      <c r="L5492" s="2"/>
    </row>
    <row r="5493" spans="2:12" ht="14.4" customHeight="1">
      <c r="B5493" s="2"/>
      <c r="L5493" s="2"/>
    </row>
    <row r="5494" spans="2:12" ht="14.4" customHeight="1">
      <c r="B5494" s="2"/>
      <c r="L5494" s="2"/>
    </row>
    <row r="5495" spans="2:12" ht="14.4" customHeight="1">
      <c r="B5495" s="2"/>
      <c r="L5495" s="2"/>
    </row>
    <row r="5496" spans="2:12" ht="14.4" customHeight="1">
      <c r="B5496" s="2"/>
      <c r="L5496" s="2"/>
    </row>
    <row r="5497" spans="2:12" ht="14.4" customHeight="1">
      <c r="B5497" s="2"/>
      <c r="L5497" s="2"/>
    </row>
    <row r="5498" spans="2:12" ht="14.4" customHeight="1">
      <c r="B5498" s="2"/>
      <c r="L5498" s="2"/>
    </row>
    <row r="5499" spans="2:12" ht="14.4" customHeight="1">
      <c r="B5499" s="2"/>
      <c r="L5499" s="2"/>
    </row>
    <row r="5500" spans="2:12" ht="14.4" customHeight="1">
      <c r="B5500" s="2"/>
      <c r="L5500" s="2"/>
    </row>
    <row r="5501" spans="2:12" ht="14.4" customHeight="1">
      <c r="B5501" s="2"/>
      <c r="L5501" s="2"/>
    </row>
    <row r="5502" spans="2:12" ht="14.4" customHeight="1">
      <c r="B5502" s="2"/>
      <c r="L5502" s="2"/>
    </row>
    <row r="5503" spans="2:12" ht="14.4" customHeight="1">
      <c r="B5503" s="2"/>
      <c r="L5503" s="2"/>
    </row>
    <row r="5504" spans="2:12" ht="14.4" customHeight="1">
      <c r="B5504" s="2"/>
      <c r="L5504" s="2"/>
    </row>
    <row r="5505" spans="2:12" ht="14.4" customHeight="1">
      <c r="B5505" s="2"/>
      <c r="L5505" s="2"/>
    </row>
    <row r="5506" spans="2:12" ht="14.4" customHeight="1">
      <c r="B5506" s="2"/>
      <c r="L5506" s="2"/>
    </row>
    <row r="5507" spans="2:12" ht="14.4" customHeight="1">
      <c r="B5507" s="2"/>
      <c r="L5507" s="2"/>
    </row>
    <row r="5508" spans="2:12" ht="14.4" customHeight="1">
      <c r="B5508" s="2"/>
      <c r="L5508" s="2"/>
    </row>
    <row r="5509" spans="2:12" ht="14.4" customHeight="1">
      <c r="B5509" s="2"/>
      <c r="L5509" s="2"/>
    </row>
    <row r="5510" spans="2:12" ht="14.4" customHeight="1">
      <c r="B5510" s="2"/>
      <c r="L5510" s="2"/>
    </row>
    <row r="5511" spans="2:12" ht="14.4" customHeight="1">
      <c r="B5511" s="2"/>
      <c r="L5511" s="2"/>
    </row>
    <row r="5512" spans="2:12" ht="14.4" customHeight="1">
      <c r="B5512" s="2"/>
      <c r="L5512" s="2"/>
    </row>
    <row r="5513" spans="2:12" ht="14.4" customHeight="1">
      <c r="B5513" s="2"/>
      <c r="L5513" s="2"/>
    </row>
    <row r="5514" spans="2:12" ht="14.4" customHeight="1">
      <c r="B5514" s="2"/>
      <c r="L5514" s="2"/>
    </row>
    <row r="5515" spans="2:12" ht="14.4" customHeight="1">
      <c r="B5515" s="2"/>
      <c r="L5515" s="2"/>
    </row>
    <row r="5516" spans="2:12" ht="14.4" customHeight="1">
      <c r="B5516" s="2"/>
      <c r="L5516" s="2"/>
    </row>
    <row r="5517" spans="2:12" ht="14.4" customHeight="1">
      <c r="B5517" s="2"/>
      <c r="L5517" s="2"/>
    </row>
    <row r="5518" spans="2:12" ht="14.4" customHeight="1">
      <c r="B5518" s="2"/>
      <c r="L5518" s="2"/>
    </row>
    <row r="5519" spans="2:12" ht="14.4" customHeight="1">
      <c r="B5519" s="2"/>
      <c r="L5519" s="2"/>
    </row>
    <row r="5520" spans="2:12" ht="14.4" customHeight="1">
      <c r="B5520" s="2"/>
      <c r="L5520" s="2"/>
    </row>
    <row r="5521" spans="2:12" ht="14.4" customHeight="1">
      <c r="B5521" s="2"/>
      <c r="L5521" s="2"/>
    </row>
    <row r="5522" spans="2:12" ht="14.4" customHeight="1">
      <c r="B5522" s="2"/>
      <c r="L5522" s="2"/>
    </row>
    <row r="5523" spans="2:12" ht="14.4" customHeight="1">
      <c r="B5523" s="2"/>
      <c r="L5523" s="2"/>
    </row>
    <row r="5524" spans="2:12" ht="14.4" customHeight="1">
      <c r="B5524" s="2"/>
      <c r="L5524" s="2"/>
    </row>
    <row r="5525" spans="2:12" ht="14.4" customHeight="1">
      <c r="B5525" s="2"/>
      <c r="L5525" s="2"/>
    </row>
    <row r="5526" spans="2:12" ht="14.4" customHeight="1">
      <c r="B5526" s="2"/>
      <c r="L5526" s="2"/>
    </row>
    <row r="5527" spans="2:12" ht="14.4" customHeight="1">
      <c r="B5527" s="2"/>
      <c r="L5527" s="2"/>
    </row>
    <row r="5528" spans="2:12" ht="14.4" customHeight="1">
      <c r="B5528" s="2"/>
      <c r="L5528" s="2"/>
    </row>
    <row r="5529" spans="2:12" ht="14.4" customHeight="1">
      <c r="B5529" s="2"/>
      <c r="L5529" s="2"/>
    </row>
    <row r="5530" spans="2:12" ht="14.4" customHeight="1">
      <c r="B5530" s="2"/>
      <c r="L5530" s="2"/>
    </row>
    <row r="5531" spans="2:12" ht="14.4" customHeight="1">
      <c r="B5531" s="2"/>
      <c r="L5531" s="2"/>
    </row>
    <row r="5532" spans="2:12" ht="14.4" customHeight="1">
      <c r="B5532" s="2"/>
      <c r="L5532" s="2"/>
    </row>
    <row r="5533" spans="2:12" ht="14.4" customHeight="1">
      <c r="B5533" s="2"/>
      <c r="L5533" s="2"/>
    </row>
    <row r="5534" spans="2:12" ht="14.4" customHeight="1">
      <c r="B5534" s="2"/>
      <c r="L5534" s="2"/>
    </row>
    <row r="5535" spans="2:12" ht="14.4" customHeight="1">
      <c r="B5535" s="2"/>
      <c r="L5535" s="2"/>
    </row>
    <row r="5536" spans="2:12" ht="14.4" customHeight="1">
      <c r="B5536" s="2"/>
      <c r="L5536" s="2"/>
    </row>
    <row r="5537" spans="2:12" ht="14.4" customHeight="1">
      <c r="B5537" s="2"/>
      <c r="L5537" s="2"/>
    </row>
    <row r="5538" spans="2:12" ht="14.4" customHeight="1">
      <c r="B5538" s="2"/>
      <c r="L5538" s="2"/>
    </row>
    <row r="5539" spans="2:12" ht="14.4" customHeight="1">
      <c r="B5539" s="2"/>
      <c r="L5539" s="2"/>
    </row>
    <row r="5540" spans="2:12" ht="14.4" customHeight="1">
      <c r="B5540" s="2"/>
      <c r="L5540" s="2"/>
    </row>
    <row r="5541" spans="2:12" ht="14.4" customHeight="1">
      <c r="B5541" s="2"/>
      <c r="L5541" s="2"/>
    </row>
    <row r="5542" spans="2:12" ht="14.4" customHeight="1">
      <c r="B5542" s="2"/>
      <c r="L5542" s="2"/>
    </row>
    <row r="5543" spans="2:12" ht="14.4" customHeight="1">
      <c r="B5543" s="2"/>
      <c r="L5543" s="2"/>
    </row>
    <row r="5544" spans="2:12" ht="14.4" customHeight="1">
      <c r="B5544" s="2"/>
      <c r="L5544" s="2"/>
    </row>
    <row r="5545" spans="2:12" ht="14.4" customHeight="1">
      <c r="B5545" s="2"/>
      <c r="L5545" s="2"/>
    </row>
    <row r="5546" spans="2:12" ht="14.4" customHeight="1">
      <c r="B5546" s="2"/>
      <c r="L5546" s="2"/>
    </row>
    <row r="5547" spans="2:12" ht="14.4" customHeight="1">
      <c r="B5547" s="2"/>
      <c r="L5547" s="2"/>
    </row>
    <row r="5548" spans="2:12" ht="14.4" customHeight="1">
      <c r="B5548" s="2"/>
      <c r="L5548" s="2"/>
    </row>
    <row r="5549" spans="2:12" ht="14.4" customHeight="1">
      <c r="B5549" s="2"/>
      <c r="L5549" s="2"/>
    </row>
    <row r="5550" spans="2:12" ht="14.4" customHeight="1">
      <c r="B5550" s="2"/>
      <c r="L5550" s="2"/>
    </row>
    <row r="5551" spans="2:12" ht="14.4" customHeight="1">
      <c r="B5551" s="2"/>
      <c r="L5551" s="2"/>
    </row>
    <row r="5552" spans="2:12" ht="14.4" customHeight="1">
      <c r="B5552" s="2"/>
      <c r="L5552" s="2"/>
    </row>
    <row r="5553" spans="2:12" ht="14.4" customHeight="1">
      <c r="B5553" s="2"/>
      <c r="L5553" s="2"/>
    </row>
    <row r="5554" spans="2:12" ht="14.4" customHeight="1">
      <c r="B5554" s="2"/>
      <c r="L5554" s="2"/>
    </row>
    <row r="5555" spans="2:12" ht="14.4" customHeight="1">
      <c r="B5555" s="2"/>
      <c r="L5555" s="2"/>
    </row>
    <row r="5556" spans="2:12" ht="14.4" customHeight="1">
      <c r="B5556" s="2"/>
      <c r="L5556" s="2"/>
    </row>
    <row r="5557" spans="2:12" ht="14.4" customHeight="1">
      <c r="B5557" s="2"/>
      <c r="L5557" s="2"/>
    </row>
    <row r="5558" spans="2:12" ht="14.4" customHeight="1">
      <c r="B5558" s="2"/>
      <c r="L5558" s="2"/>
    </row>
    <row r="5559" spans="2:12" ht="14.4" customHeight="1">
      <c r="B5559" s="2"/>
      <c r="L5559" s="2"/>
    </row>
    <row r="5560" spans="2:12" ht="14.4" customHeight="1">
      <c r="B5560" s="2"/>
      <c r="L5560" s="2"/>
    </row>
    <row r="5561" spans="2:12" ht="14.4" customHeight="1">
      <c r="B5561" s="2"/>
      <c r="L5561" s="2"/>
    </row>
    <row r="5562" spans="2:12" ht="14.4" customHeight="1">
      <c r="B5562" s="2"/>
      <c r="L5562" s="2"/>
    </row>
    <row r="5563" spans="2:12" ht="14.4" customHeight="1">
      <c r="B5563" s="2"/>
      <c r="L5563" s="2"/>
    </row>
    <row r="5564" spans="2:12" ht="14.4" customHeight="1">
      <c r="B5564" s="2"/>
      <c r="L5564" s="2"/>
    </row>
    <row r="5565" spans="2:12" ht="14.4" customHeight="1">
      <c r="B5565" s="2"/>
      <c r="L5565" s="2"/>
    </row>
    <row r="5566" spans="2:12" ht="14.4" customHeight="1">
      <c r="B5566" s="2"/>
      <c r="L5566" s="2"/>
    </row>
    <row r="5567" spans="2:12" ht="14.4" customHeight="1">
      <c r="B5567" s="2"/>
      <c r="L5567" s="2"/>
    </row>
    <row r="5568" spans="2:12" ht="14.4" customHeight="1">
      <c r="B5568" s="2"/>
      <c r="L5568" s="2"/>
    </row>
    <row r="5569" spans="2:12" ht="14.4" customHeight="1">
      <c r="B5569" s="2"/>
      <c r="L5569" s="2"/>
    </row>
    <row r="5570" spans="2:12" ht="14.4" customHeight="1">
      <c r="B5570" s="2"/>
      <c r="L5570" s="2"/>
    </row>
    <row r="5571" spans="2:12" ht="14.4" customHeight="1">
      <c r="B5571" s="2"/>
      <c r="L5571" s="2"/>
    </row>
    <row r="5572" spans="2:12" ht="14.4" customHeight="1">
      <c r="B5572" s="2"/>
      <c r="L5572" s="2"/>
    </row>
    <row r="5573" spans="2:12" ht="14.4" customHeight="1">
      <c r="B5573" s="2"/>
      <c r="L5573" s="2"/>
    </row>
    <row r="5574" spans="2:12" ht="14.4" customHeight="1">
      <c r="B5574" s="2"/>
      <c r="L5574" s="2"/>
    </row>
    <row r="5575" spans="2:12" ht="14.4" customHeight="1">
      <c r="B5575" s="2"/>
      <c r="L5575" s="2"/>
    </row>
    <row r="5576" spans="2:12" ht="14.4" customHeight="1">
      <c r="B5576" s="2"/>
      <c r="L5576" s="2"/>
    </row>
    <row r="5577" spans="2:12" ht="14.4" customHeight="1">
      <c r="B5577" s="2"/>
      <c r="L5577" s="2"/>
    </row>
    <row r="5578" spans="2:12" ht="14.4" customHeight="1">
      <c r="B5578" s="2"/>
      <c r="L5578" s="2"/>
    </row>
    <row r="5579" spans="2:12" ht="14.4" customHeight="1">
      <c r="B5579" s="2"/>
      <c r="L5579" s="2"/>
    </row>
    <row r="5580" spans="2:12" ht="14.4" customHeight="1">
      <c r="B5580" s="2"/>
      <c r="L5580" s="2"/>
    </row>
    <row r="5581" spans="2:12" ht="14.4" customHeight="1">
      <c r="B5581" s="2"/>
      <c r="L5581" s="2"/>
    </row>
    <row r="5582" spans="2:12" ht="14.4" customHeight="1">
      <c r="B5582" s="2"/>
      <c r="L5582" s="2"/>
    </row>
    <row r="5583" spans="2:12" ht="14.4" customHeight="1">
      <c r="B5583" s="2"/>
      <c r="L5583" s="2"/>
    </row>
    <row r="5584" spans="2:12" ht="14.4" customHeight="1">
      <c r="B5584" s="2"/>
      <c r="L5584" s="2"/>
    </row>
    <row r="5585" spans="2:12" ht="14.4" customHeight="1">
      <c r="B5585" s="2"/>
      <c r="L5585" s="2"/>
    </row>
    <row r="5586" spans="2:12" ht="14.4" customHeight="1">
      <c r="B5586" s="2"/>
      <c r="L5586" s="2"/>
    </row>
    <row r="5587" spans="2:12" ht="14.4" customHeight="1">
      <c r="B5587" s="2"/>
      <c r="L5587" s="2"/>
    </row>
    <row r="5588" spans="2:12" ht="14.4" customHeight="1">
      <c r="B5588" s="2"/>
      <c r="L5588" s="2"/>
    </row>
    <row r="5589" spans="2:12" ht="14.4" customHeight="1">
      <c r="B5589" s="2"/>
      <c r="L5589" s="2"/>
    </row>
    <row r="5590" spans="2:12" ht="14.4" customHeight="1">
      <c r="B5590" s="2"/>
      <c r="L5590" s="2"/>
    </row>
    <row r="5591" spans="2:12" ht="14.4" customHeight="1">
      <c r="B5591" s="2"/>
      <c r="L5591" s="2"/>
    </row>
    <row r="5592" spans="2:12" ht="14.4" customHeight="1">
      <c r="B5592" s="2"/>
      <c r="L5592" s="2"/>
    </row>
    <row r="5593" spans="2:12" ht="14.4" customHeight="1">
      <c r="B5593" s="2"/>
      <c r="L5593" s="2"/>
    </row>
    <row r="5594" spans="2:12" ht="14.4" customHeight="1">
      <c r="B5594" s="2"/>
      <c r="L5594" s="2"/>
    </row>
    <row r="5595" spans="2:12" ht="14.4" customHeight="1">
      <c r="B5595" s="2"/>
      <c r="L5595" s="2"/>
    </row>
    <row r="5596" spans="2:12" ht="14.4" customHeight="1">
      <c r="B5596" s="2"/>
      <c r="L5596" s="2"/>
    </row>
    <row r="5597" spans="2:12" ht="14.4" customHeight="1">
      <c r="B5597" s="2"/>
      <c r="L5597" s="2"/>
    </row>
    <row r="5598" spans="2:12" ht="14.4" customHeight="1">
      <c r="B5598" s="2"/>
      <c r="L5598" s="2"/>
    </row>
    <row r="5599" spans="2:12" ht="14.4" customHeight="1">
      <c r="B5599" s="2"/>
      <c r="L5599" s="2"/>
    </row>
    <row r="5600" spans="2:12" ht="14.4" customHeight="1">
      <c r="B5600" s="2"/>
      <c r="L5600" s="2"/>
    </row>
    <row r="5601" spans="2:12" ht="14.4" customHeight="1">
      <c r="B5601" s="2"/>
      <c r="L5601" s="2"/>
    </row>
    <row r="5602" spans="2:12" ht="14.4" customHeight="1">
      <c r="B5602" s="2"/>
      <c r="L5602" s="2"/>
    </row>
    <row r="5603" spans="2:12" ht="14.4" customHeight="1">
      <c r="B5603" s="2"/>
      <c r="L5603" s="2"/>
    </row>
    <row r="5604" spans="2:12" ht="14.4" customHeight="1">
      <c r="B5604" s="2"/>
      <c r="L5604" s="2"/>
    </row>
    <row r="5605" spans="2:12" ht="14.4" customHeight="1">
      <c r="B5605" s="2"/>
      <c r="L5605" s="2"/>
    </row>
    <row r="5606" spans="2:12" ht="14.4" customHeight="1">
      <c r="B5606" s="2"/>
      <c r="L5606" s="2"/>
    </row>
    <row r="5607" spans="2:12" ht="14.4" customHeight="1">
      <c r="B5607" s="2"/>
      <c r="L5607" s="2"/>
    </row>
    <row r="5608" spans="2:12" ht="14.4" customHeight="1">
      <c r="B5608" s="2"/>
      <c r="L5608" s="2"/>
    </row>
    <row r="5609" spans="2:12" ht="14.4" customHeight="1">
      <c r="B5609" s="2"/>
      <c r="L5609" s="2"/>
    </row>
    <row r="5610" spans="2:12" ht="14.4" customHeight="1">
      <c r="B5610" s="2"/>
      <c r="L5610" s="2"/>
    </row>
    <row r="5611" spans="2:12" ht="14.4" customHeight="1">
      <c r="B5611" s="2"/>
      <c r="L5611" s="2"/>
    </row>
    <row r="5612" spans="2:12" ht="14.4" customHeight="1">
      <c r="B5612" s="2"/>
      <c r="L5612" s="2"/>
    </row>
    <row r="5613" spans="2:12" ht="14.4" customHeight="1">
      <c r="B5613" s="2"/>
      <c r="L5613" s="2"/>
    </row>
    <row r="5614" spans="2:12" ht="14.4" customHeight="1">
      <c r="B5614" s="2"/>
      <c r="L5614" s="2"/>
    </row>
    <row r="5615" spans="2:12" ht="14.4" customHeight="1">
      <c r="B5615" s="2"/>
      <c r="L5615" s="2"/>
    </row>
    <row r="5616" spans="2:12" ht="14.4" customHeight="1">
      <c r="B5616" s="2"/>
      <c r="L5616" s="2"/>
    </row>
    <row r="5617" spans="2:12" ht="14.4" customHeight="1">
      <c r="B5617" s="2"/>
      <c r="L5617" s="2"/>
    </row>
    <row r="5618" spans="2:12" ht="14.4" customHeight="1">
      <c r="B5618" s="2"/>
      <c r="L5618" s="2"/>
    </row>
    <row r="5619" spans="2:12" ht="14.4" customHeight="1">
      <c r="B5619" s="2"/>
      <c r="L5619" s="2"/>
    </row>
    <row r="5620" spans="2:12" ht="14.4" customHeight="1">
      <c r="B5620" s="2"/>
      <c r="L5620" s="2"/>
    </row>
    <row r="5621" spans="2:12" ht="14.4" customHeight="1">
      <c r="B5621" s="2"/>
      <c r="L5621" s="2"/>
    </row>
    <row r="5622" spans="2:12" ht="14.4" customHeight="1">
      <c r="B5622" s="2"/>
      <c r="L5622" s="2"/>
    </row>
    <row r="5623" spans="2:12" ht="14.4" customHeight="1">
      <c r="B5623" s="2"/>
      <c r="L5623" s="2"/>
    </row>
    <row r="5624" spans="2:12" ht="14.4" customHeight="1">
      <c r="B5624" s="2"/>
      <c r="L5624" s="2"/>
    </row>
    <row r="5625" spans="2:12" ht="14.4" customHeight="1">
      <c r="B5625" s="2"/>
      <c r="L5625" s="2"/>
    </row>
    <row r="5626" spans="2:12" ht="14.4" customHeight="1">
      <c r="B5626" s="2"/>
      <c r="L5626" s="2"/>
    </row>
    <row r="5627" spans="2:12" ht="14.4" customHeight="1">
      <c r="B5627" s="2"/>
      <c r="L5627" s="2"/>
    </row>
    <row r="5628" spans="2:12" ht="14.4" customHeight="1">
      <c r="B5628" s="2"/>
      <c r="L5628" s="2"/>
    </row>
    <row r="5629" spans="2:12" ht="14.4" customHeight="1">
      <c r="B5629" s="2"/>
      <c r="L5629" s="2"/>
    </row>
    <row r="5630" spans="2:12" ht="14.4" customHeight="1">
      <c r="B5630" s="2"/>
      <c r="L5630" s="2"/>
    </row>
    <row r="5631" spans="2:12" ht="14.4" customHeight="1">
      <c r="B5631" s="2"/>
      <c r="L5631" s="2"/>
    </row>
    <row r="5632" spans="2:12" ht="14.4" customHeight="1">
      <c r="B5632" s="2"/>
      <c r="L5632" s="2"/>
    </row>
    <row r="5633" spans="2:12" ht="14.4" customHeight="1">
      <c r="B5633" s="2"/>
      <c r="L5633" s="2"/>
    </row>
    <row r="5634" spans="2:12" ht="14.4" customHeight="1">
      <c r="B5634" s="2"/>
      <c r="L5634" s="2"/>
    </row>
    <row r="5635" spans="2:12" ht="14.4" customHeight="1">
      <c r="B5635" s="2"/>
      <c r="L5635" s="2"/>
    </row>
    <row r="5636" spans="2:12" ht="14.4" customHeight="1">
      <c r="B5636" s="2"/>
      <c r="L5636" s="2"/>
    </row>
    <row r="5637" spans="2:12" ht="14.4" customHeight="1">
      <c r="B5637" s="2"/>
      <c r="L5637" s="2"/>
    </row>
    <row r="5638" spans="2:12" ht="14.4" customHeight="1">
      <c r="B5638" s="2"/>
      <c r="L5638" s="2"/>
    </row>
    <row r="5639" spans="2:12" ht="14.4" customHeight="1">
      <c r="B5639" s="2"/>
      <c r="L5639" s="2"/>
    </row>
    <row r="5640" spans="2:12" ht="14.4" customHeight="1">
      <c r="B5640" s="2"/>
      <c r="L5640" s="2"/>
    </row>
    <row r="5641" spans="2:12" ht="14.4" customHeight="1">
      <c r="B5641" s="2"/>
      <c r="L5641" s="2"/>
    </row>
    <row r="5642" spans="2:12" ht="14.4" customHeight="1">
      <c r="B5642" s="2"/>
      <c r="L5642" s="2"/>
    </row>
    <row r="5643" spans="2:12" ht="14.4" customHeight="1">
      <c r="B5643" s="2"/>
      <c r="L5643" s="2"/>
    </row>
    <row r="5644" spans="2:12" ht="14.4" customHeight="1">
      <c r="B5644" s="2"/>
      <c r="L5644" s="2"/>
    </row>
    <row r="5645" spans="2:12" ht="14.4" customHeight="1">
      <c r="B5645" s="2"/>
      <c r="L5645" s="2"/>
    </row>
    <row r="5646" spans="2:12" ht="14.4" customHeight="1">
      <c r="B5646" s="2"/>
      <c r="L5646" s="2"/>
    </row>
    <row r="5647" spans="2:12" ht="14.4" customHeight="1">
      <c r="B5647" s="2"/>
      <c r="L5647" s="2"/>
    </row>
    <row r="5648" spans="2:12" ht="14.4" customHeight="1">
      <c r="B5648" s="2"/>
      <c r="L5648" s="2"/>
    </row>
    <row r="5649" spans="2:12" ht="14.4" customHeight="1">
      <c r="B5649" s="2"/>
      <c r="L5649" s="2"/>
    </row>
    <row r="5650" spans="2:12" ht="14.4" customHeight="1">
      <c r="B5650" s="2"/>
      <c r="L5650" s="2"/>
    </row>
    <row r="5651" spans="2:12" ht="14.4" customHeight="1">
      <c r="B5651" s="2"/>
      <c r="L5651" s="2"/>
    </row>
    <row r="5652" spans="2:12" ht="14.4" customHeight="1">
      <c r="B5652" s="2"/>
      <c r="L5652" s="2"/>
    </row>
    <row r="5653" spans="2:12" ht="14.4" customHeight="1">
      <c r="B5653" s="2"/>
      <c r="L5653" s="2"/>
    </row>
    <row r="5654" spans="2:12" ht="14.4" customHeight="1">
      <c r="B5654" s="2"/>
      <c r="L5654" s="2"/>
    </row>
    <row r="5655" spans="2:12" ht="14.4" customHeight="1">
      <c r="B5655" s="2"/>
      <c r="L5655" s="2"/>
    </row>
    <row r="5656" spans="2:12" ht="14.4" customHeight="1">
      <c r="B5656" s="2"/>
      <c r="L5656" s="2"/>
    </row>
    <row r="5657" spans="2:12" ht="14.4" customHeight="1">
      <c r="B5657" s="2"/>
      <c r="L5657" s="2"/>
    </row>
    <row r="5658" spans="2:12" ht="14.4" customHeight="1">
      <c r="B5658" s="2"/>
      <c r="L5658" s="2"/>
    </row>
    <row r="5659" spans="2:12" ht="14.4" customHeight="1">
      <c r="B5659" s="2"/>
      <c r="L5659" s="2"/>
    </row>
    <row r="5660" spans="2:12" ht="14.4" customHeight="1">
      <c r="B5660" s="2"/>
      <c r="L5660" s="2"/>
    </row>
    <row r="5661" spans="2:12" ht="14.4" customHeight="1">
      <c r="B5661" s="2"/>
      <c r="L5661" s="2"/>
    </row>
    <row r="5662" spans="2:12" ht="14.4" customHeight="1">
      <c r="B5662" s="2"/>
      <c r="L5662" s="2"/>
    </row>
    <row r="5663" spans="2:12" ht="14.4" customHeight="1">
      <c r="B5663" s="2"/>
      <c r="L5663" s="2"/>
    </row>
    <row r="5664" spans="2:12" ht="14.4" customHeight="1">
      <c r="B5664" s="2"/>
      <c r="L5664" s="2"/>
    </row>
    <row r="5665" spans="2:12" ht="14.4" customHeight="1">
      <c r="B5665" s="2"/>
      <c r="L5665" s="2"/>
    </row>
    <row r="5666" spans="2:12" ht="14.4" customHeight="1">
      <c r="B5666" s="2"/>
      <c r="L5666" s="2"/>
    </row>
    <row r="5667" spans="2:12" ht="14.4" customHeight="1">
      <c r="B5667" s="2"/>
      <c r="L5667" s="2"/>
    </row>
    <row r="5668" spans="2:12" ht="14.4" customHeight="1">
      <c r="B5668" s="2"/>
      <c r="L5668" s="2"/>
    </row>
    <row r="5669" spans="2:12" ht="14.4" customHeight="1">
      <c r="B5669" s="2"/>
      <c r="L5669" s="2"/>
    </row>
    <row r="5670" spans="2:12" ht="14.4" customHeight="1">
      <c r="B5670" s="2"/>
      <c r="L5670" s="2"/>
    </row>
    <row r="5671" spans="2:12" ht="14.4" customHeight="1">
      <c r="B5671" s="2"/>
      <c r="L5671" s="2"/>
    </row>
    <row r="5672" spans="2:12" ht="14.4" customHeight="1">
      <c r="B5672" s="2"/>
      <c r="L5672" s="2"/>
    </row>
    <row r="5673" spans="2:12" ht="14.4" customHeight="1">
      <c r="B5673" s="2"/>
      <c r="L5673" s="2"/>
    </row>
    <row r="5674" spans="2:12" ht="14.4" customHeight="1">
      <c r="B5674" s="2"/>
      <c r="L5674" s="2"/>
    </row>
    <row r="5675" spans="2:12" ht="14.4" customHeight="1">
      <c r="B5675" s="2"/>
      <c r="L5675" s="2"/>
    </row>
    <row r="5676" spans="2:12" ht="14.4" customHeight="1">
      <c r="B5676" s="2"/>
      <c r="L5676" s="2"/>
    </row>
    <row r="5677" spans="2:12" ht="14.4" customHeight="1">
      <c r="B5677" s="2"/>
      <c r="L5677" s="2"/>
    </row>
    <row r="5678" spans="2:12" ht="14.4" customHeight="1">
      <c r="B5678" s="2"/>
      <c r="L5678" s="2"/>
    </row>
    <row r="5679" spans="2:12" ht="14.4" customHeight="1">
      <c r="B5679" s="2"/>
      <c r="L5679" s="2"/>
    </row>
    <row r="5680" spans="2:12" ht="14.4" customHeight="1">
      <c r="B5680" s="2"/>
      <c r="L5680" s="2"/>
    </row>
    <row r="5681" spans="2:12" ht="14.4" customHeight="1">
      <c r="B5681" s="2"/>
      <c r="L5681" s="2"/>
    </row>
    <row r="5682" spans="2:12" ht="14.4" customHeight="1">
      <c r="B5682" s="2"/>
      <c r="L5682" s="2"/>
    </row>
    <row r="5683" spans="2:12" ht="14.4" customHeight="1">
      <c r="B5683" s="2"/>
      <c r="L5683" s="2"/>
    </row>
    <row r="5684" spans="2:12" ht="14.4" customHeight="1">
      <c r="B5684" s="2"/>
      <c r="L5684" s="2"/>
    </row>
    <row r="5685" spans="2:12" ht="14.4" customHeight="1">
      <c r="B5685" s="2"/>
      <c r="L5685" s="2"/>
    </row>
    <row r="5686" spans="2:12" ht="14.4" customHeight="1">
      <c r="B5686" s="2"/>
      <c r="L5686" s="2"/>
    </row>
    <row r="5687" spans="2:12" ht="14.4" customHeight="1">
      <c r="B5687" s="2"/>
      <c r="L5687" s="2"/>
    </row>
    <row r="5688" spans="2:12" ht="14.4" customHeight="1">
      <c r="B5688" s="2"/>
      <c r="L5688" s="2"/>
    </row>
    <row r="5689" spans="2:12" ht="14.4" customHeight="1">
      <c r="B5689" s="2"/>
      <c r="L5689" s="2"/>
    </row>
    <row r="5690" spans="2:12" ht="14.4" customHeight="1">
      <c r="B5690" s="2"/>
      <c r="L5690" s="2"/>
    </row>
    <row r="5691" spans="2:12" ht="14.4" customHeight="1">
      <c r="B5691" s="2"/>
      <c r="L5691" s="2"/>
    </row>
    <row r="5692" spans="2:12" ht="14.4" customHeight="1">
      <c r="B5692" s="2"/>
      <c r="L5692" s="2"/>
    </row>
    <row r="5693" spans="2:12" ht="14.4" customHeight="1">
      <c r="B5693" s="2"/>
      <c r="L5693" s="2"/>
    </row>
    <row r="5694" spans="2:12" ht="14.4" customHeight="1">
      <c r="B5694" s="2"/>
      <c r="L5694" s="2"/>
    </row>
    <row r="5695" spans="2:12" ht="14.4" customHeight="1">
      <c r="B5695" s="2"/>
      <c r="L5695" s="2"/>
    </row>
    <row r="5696" spans="2:12" ht="14.4" customHeight="1">
      <c r="B5696" s="2"/>
      <c r="L5696" s="2"/>
    </row>
    <row r="5697" spans="2:12" ht="14.4" customHeight="1">
      <c r="B5697" s="2"/>
      <c r="L5697" s="2"/>
    </row>
    <row r="5698" spans="2:12" ht="14.4" customHeight="1">
      <c r="B5698" s="2"/>
      <c r="L5698" s="2"/>
    </row>
    <row r="5699" spans="2:12" ht="14.4" customHeight="1">
      <c r="B5699" s="2"/>
      <c r="L5699" s="2"/>
    </row>
    <row r="5700" spans="2:12" ht="14.4" customHeight="1">
      <c r="B5700" s="2"/>
      <c r="L5700" s="2"/>
    </row>
    <row r="5701" spans="2:12" ht="14.4" customHeight="1">
      <c r="B5701" s="2"/>
      <c r="L5701" s="2"/>
    </row>
    <row r="5702" spans="2:12" ht="14.4" customHeight="1">
      <c r="B5702" s="2"/>
      <c r="L5702" s="2"/>
    </row>
    <row r="5703" spans="2:12" ht="14.4" customHeight="1">
      <c r="B5703" s="2"/>
      <c r="L5703" s="2"/>
    </row>
    <row r="5704" spans="2:12" ht="14.4" customHeight="1">
      <c r="B5704" s="2"/>
      <c r="L5704" s="2"/>
    </row>
    <row r="5705" spans="2:12" ht="14.4" customHeight="1">
      <c r="B5705" s="2"/>
      <c r="L5705" s="2"/>
    </row>
    <row r="5706" spans="2:12" ht="14.4" customHeight="1">
      <c r="B5706" s="2"/>
      <c r="L5706" s="2"/>
    </row>
    <row r="5707" spans="2:12" ht="14.4" customHeight="1">
      <c r="B5707" s="2"/>
      <c r="L5707" s="2"/>
    </row>
    <row r="5708" spans="2:12" ht="14.4" customHeight="1">
      <c r="B5708" s="2"/>
      <c r="L5708" s="2"/>
    </row>
    <row r="5709" spans="2:12" ht="14.4" customHeight="1">
      <c r="B5709" s="2"/>
      <c r="L5709" s="2"/>
    </row>
    <row r="5710" spans="2:12" ht="14.4" customHeight="1">
      <c r="B5710" s="2"/>
      <c r="L5710" s="2"/>
    </row>
    <row r="5711" spans="2:12" ht="14.4" customHeight="1">
      <c r="B5711" s="2"/>
      <c r="L5711" s="2"/>
    </row>
    <row r="5712" spans="2:12" ht="14.4" customHeight="1">
      <c r="B5712" s="2"/>
      <c r="L5712" s="2"/>
    </row>
    <row r="5713" spans="2:12" ht="14.4" customHeight="1">
      <c r="B5713" s="2"/>
      <c r="L5713" s="2"/>
    </row>
    <row r="5714" spans="2:12" ht="14.4" customHeight="1">
      <c r="B5714" s="2"/>
      <c r="L5714" s="2"/>
    </row>
    <row r="5715" spans="2:12" ht="14.4" customHeight="1">
      <c r="B5715" s="2"/>
      <c r="L5715" s="2"/>
    </row>
    <row r="5716" spans="2:12" ht="14.4" customHeight="1">
      <c r="B5716" s="2"/>
      <c r="L5716" s="2"/>
    </row>
    <row r="5717" spans="2:12" ht="14.4" customHeight="1">
      <c r="B5717" s="2"/>
      <c r="L5717" s="2"/>
    </row>
    <row r="5718" spans="2:12" ht="14.4" customHeight="1">
      <c r="B5718" s="2"/>
      <c r="L5718" s="2"/>
    </row>
    <row r="5719" spans="2:12" ht="14.4" customHeight="1">
      <c r="B5719" s="2"/>
      <c r="L5719" s="2"/>
    </row>
    <row r="5720" spans="2:12" ht="14.4" customHeight="1">
      <c r="B5720" s="2"/>
      <c r="L5720" s="2"/>
    </row>
    <row r="5721" spans="2:12" ht="14.4" customHeight="1">
      <c r="B5721" s="2"/>
      <c r="L5721" s="2"/>
    </row>
    <row r="5722" spans="2:12" ht="14.4" customHeight="1">
      <c r="B5722" s="2"/>
      <c r="L5722" s="2"/>
    </row>
    <row r="5723" spans="2:12" ht="14.4" customHeight="1">
      <c r="B5723" s="2"/>
      <c r="L5723" s="2"/>
    </row>
    <row r="5724" spans="2:12" ht="14.4" customHeight="1">
      <c r="B5724" s="2"/>
      <c r="L5724" s="2"/>
    </row>
    <row r="5725" spans="2:12" ht="14.4" customHeight="1">
      <c r="B5725" s="2"/>
      <c r="L5725" s="2"/>
    </row>
    <row r="5726" spans="2:12" ht="14.4" customHeight="1">
      <c r="B5726" s="2"/>
      <c r="L5726" s="2"/>
    </row>
    <row r="5727" spans="2:12" ht="14.4" customHeight="1">
      <c r="B5727" s="2"/>
      <c r="L5727" s="2"/>
    </row>
    <row r="5728" spans="2:12" ht="14.4" customHeight="1">
      <c r="B5728" s="2"/>
      <c r="L5728" s="2"/>
    </row>
    <row r="5729" spans="2:12" ht="14.4" customHeight="1">
      <c r="B5729" s="2"/>
      <c r="L5729" s="2"/>
    </row>
    <row r="5730" spans="2:12" ht="14.4" customHeight="1">
      <c r="B5730" s="2"/>
      <c r="L5730" s="2"/>
    </row>
    <row r="5731" spans="2:12" ht="14.4" customHeight="1">
      <c r="B5731" s="2"/>
      <c r="L5731" s="2"/>
    </row>
    <row r="5732" spans="2:12" ht="14.4" customHeight="1">
      <c r="B5732" s="2"/>
      <c r="L5732" s="2"/>
    </row>
    <row r="5733" spans="2:12" ht="14.4" customHeight="1">
      <c r="B5733" s="2"/>
      <c r="L5733" s="2"/>
    </row>
    <row r="5734" spans="2:12" ht="14.4" customHeight="1">
      <c r="B5734" s="2"/>
      <c r="L5734" s="2"/>
    </row>
    <row r="5735" spans="2:12" ht="14.4" customHeight="1">
      <c r="B5735" s="2"/>
      <c r="L5735" s="2"/>
    </row>
    <row r="5736" spans="2:12" ht="14.4" customHeight="1">
      <c r="B5736" s="2"/>
      <c r="L5736" s="2"/>
    </row>
    <row r="5737" spans="2:12" ht="14.4" customHeight="1">
      <c r="B5737" s="2"/>
      <c r="L5737" s="2"/>
    </row>
    <row r="5738" spans="2:12" ht="14.4" customHeight="1">
      <c r="B5738" s="2"/>
      <c r="L5738" s="2"/>
    </row>
    <row r="5739" spans="2:12" ht="14.4" customHeight="1">
      <c r="B5739" s="2"/>
      <c r="L5739" s="2"/>
    </row>
    <row r="5740" spans="2:12" ht="14.4" customHeight="1">
      <c r="B5740" s="2"/>
      <c r="L5740" s="2"/>
    </row>
    <row r="5741" spans="2:12" ht="14.4" customHeight="1">
      <c r="B5741" s="2"/>
      <c r="L5741" s="2"/>
    </row>
    <row r="5742" spans="2:12" ht="14.4" customHeight="1">
      <c r="B5742" s="2"/>
      <c r="L5742" s="2"/>
    </row>
    <row r="5743" spans="2:12" ht="14.4" customHeight="1">
      <c r="B5743" s="2"/>
      <c r="L5743" s="2"/>
    </row>
    <row r="5744" spans="2:12" ht="14.4" customHeight="1">
      <c r="B5744" s="2"/>
      <c r="L5744" s="2"/>
    </row>
    <row r="5745" spans="2:12" ht="14.4" customHeight="1">
      <c r="B5745" s="2"/>
      <c r="L5745" s="2"/>
    </row>
    <row r="5746" spans="2:12" ht="14.4" customHeight="1">
      <c r="B5746" s="2"/>
      <c r="L5746" s="2"/>
    </row>
    <row r="5747" spans="2:12" ht="14.4" customHeight="1">
      <c r="B5747" s="2"/>
      <c r="L5747" s="2"/>
    </row>
    <row r="5748" spans="2:12" ht="14.4" customHeight="1">
      <c r="B5748" s="2"/>
      <c r="L5748" s="2"/>
    </row>
    <row r="5749" spans="2:12" ht="14.4" customHeight="1">
      <c r="B5749" s="2"/>
      <c r="L5749" s="2"/>
    </row>
    <row r="5750" spans="2:12" ht="14.4" customHeight="1">
      <c r="B5750" s="2"/>
      <c r="L5750" s="2"/>
    </row>
    <row r="5751" spans="2:12" ht="14.4" customHeight="1">
      <c r="B5751" s="2"/>
      <c r="L5751" s="2"/>
    </row>
    <row r="5752" spans="2:12" ht="14.4" customHeight="1">
      <c r="B5752" s="2"/>
      <c r="L5752" s="2"/>
    </row>
    <row r="5753" spans="2:12" ht="14.4" customHeight="1">
      <c r="B5753" s="2"/>
      <c r="L5753" s="2"/>
    </row>
    <row r="5754" spans="2:12" ht="14.4" customHeight="1">
      <c r="B5754" s="2"/>
      <c r="L5754" s="2"/>
    </row>
    <row r="5755" spans="2:12" ht="14.4" customHeight="1">
      <c r="B5755" s="2"/>
      <c r="L5755" s="2"/>
    </row>
    <row r="5756" spans="2:12" ht="14.4" customHeight="1">
      <c r="B5756" s="2"/>
      <c r="L5756" s="2"/>
    </row>
    <row r="5757" spans="2:12" ht="14.4" customHeight="1">
      <c r="B5757" s="2"/>
      <c r="L5757" s="2"/>
    </row>
    <row r="5758" spans="2:12" ht="14.4" customHeight="1">
      <c r="B5758" s="2"/>
      <c r="L5758" s="2"/>
    </row>
    <row r="5759" spans="2:12" ht="14.4" customHeight="1">
      <c r="B5759" s="2"/>
      <c r="L5759" s="2"/>
    </row>
    <row r="5760" spans="2:12" ht="14.4" customHeight="1">
      <c r="B5760" s="2"/>
      <c r="L5760" s="2"/>
    </row>
    <row r="5761" spans="2:12" ht="14.4" customHeight="1">
      <c r="B5761" s="2"/>
      <c r="L5761" s="2"/>
    </row>
    <row r="5762" spans="2:12" ht="14.4" customHeight="1">
      <c r="B5762" s="2"/>
      <c r="L5762" s="2"/>
    </row>
    <row r="5763" spans="2:12" ht="14.4" customHeight="1">
      <c r="B5763" s="2"/>
      <c r="L5763" s="2"/>
    </row>
    <row r="5764" spans="2:12" ht="14.4" customHeight="1">
      <c r="B5764" s="2"/>
      <c r="L5764" s="2"/>
    </row>
    <row r="5765" spans="2:12" ht="14.4" customHeight="1">
      <c r="B5765" s="2"/>
      <c r="L5765" s="2"/>
    </row>
    <row r="5766" spans="2:12" ht="14.4" customHeight="1">
      <c r="B5766" s="2"/>
      <c r="L5766" s="2"/>
    </row>
    <row r="5767" spans="2:12" ht="14.4" customHeight="1">
      <c r="B5767" s="2"/>
      <c r="L5767" s="2"/>
    </row>
    <row r="5768" spans="2:12" ht="14.4" customHeight="1">
      <c r="B5768" s="2"/>
      <c r="L5768" s="2"/>
    </row>
    <row r="5769" spans="2:12" ht="14.4" customHeight="1">
      <c r="B5769" s="2"/>
      <c r="L5769" s="2"/>
    </row>
    <row r="5770" spans="2:12" ht="14.4" customHeight="1">
      <c r="B5770" s="2"/>
      <c r="L5770" s="2"/>
    </row>
    <row r="5771" spans="2:12" ht="14.4" customHeight="1">
      <c r="B5771" s="2"/>
      <c r="L5771" s="2"/>
    </row>
    <row r="5772" spans="2:12" ht="14.4" customHeight="1">
      <c r="B5772" s="2"/>
      <c r="L5772" s="2"/>
    </row>
    <row r="5773" spans="2:12" ht="14.4" customHeight="1">
      <c r="B5773" s="2"/>
      <c r="L5773" s="2"/>
    </row>
    <row r="5774" spans="2:12" ht="14.4" customHeight="1">
      <c r="B5774" s="2"/>
      <c r="L5774" s="2"/>
    </row>
    <row r="5775" spans="2:12" ht="14.4" customHeight="1">
      <c r="B5775" s="2"/>
      <c r="L5775" s="2"/>
    </row>
    <row r="5776" spans="2:12" ht="14.4" customHeight="1">
      <c r="B5776" s="2"/>
      <c r="L5776" s="2"/>
    </row>
    <row r="5777" spans="2:12" ht="14.4" customHeight="1">
      <c r="B5777" s="2"/>
      <c r="L5777" s="2"/>
    </row>
    <row r="5778" spans="2:12" ht="14.4" customHeight="1">
      <c r="B5778" s="2"/>
      <c r="L5778" s="2"/>
    </row>
    <row r="5779" spans="2:12" ht="14.4" customHeight="1">
      <c r="B5779" s="2"/>
      <c r="L5779" s="2"/>
    </row>
    <row r="5780" spans="2:12" ht="14.4" customHeight="1">
      <c r="B5780" s="2"/>
      <c r="L5780" s="2"/>
    </row>
    <row r="5781" spans="2:12" ht="14.4" customHeight="1">
      <c r="B5781" s="2"/>
      <c r="L5781" s="2"/>
    </row>
    <row r="5782" spans="2:12" ht="14.4" customHeight="1">
      <c r="B5782" s="2"/>
      <c r="L5782" s="2"/>
    </row>
    <row r="5783" spans="2:12" ht="14.4" customHeight="1">
      <c r="B5783" s="2"/>
      <c r="L5783" s="2"/>
    </row>
    <row r="5784" spans="2:12" ht="14.4" customHeight="1">
      <c r="B5784" s="2"/>
      <c r="L5784" s="2"/>
    </row>
    <row r="5785" spans="2:12" ht="14.4" customHeight="1">
      <c r="B5785" s="2"/>
      <c r="L5785" s="2"/>
    </row>
    <row r="5786" spans="2:12" ht="14.4" customHeight="1">
      <c r="B5786" s="2"/>
      <c r="L5786" s="2"/>
    </row>
    <row r="5787" spans="2:12" ht="14.4" customHeight="1">
      <c r="B5787" s="2"/>
      <c r="L5787" s="2"/>
    </row>
    <row r="5788" spans="2:12" ht="14.4" customHeight="1">
      <c r="B5788" s="2"/>
      <c r="L5788" s="2"/>
    </row>
    <row r="5789" spans="2:12" ht="14.4" customHeight="1">
      <c r="B5789" s="2"/>
      <c r="L5789" s="2"/>
    </row>
    <row r="5790" spans="2:12" ht="14.4" customHeight="1">
      <c r="B5790" s="2"/>
      <c r="L5790" s="2"/>
    </row>
    <row r="5791" spans="2:12" ht="14.4" customHeight="1">
      <c r="B5791" s="2"/>
      <c r="L5791" s="2"/>
    </row>
    <row r="5792" spans="2:12" ht="14.4" customHeight="1">
      <c r="B5792" s="2"/>
      <c r="L5792" s="2"/>
    </row>
    <row r="5793" spans="2:12" ht="14.4" customHeight="1">
      <c r="B5793" s="2"/>
      <c r="L5793" s="2"/>
    </row>
    <row r="5794" spans="2:12" ht="14.4" customHeight="1">
      <c r="B5794" s="2"/>
      <c r="L5794" s="2"/>
    </row>
    <row r="5795" spans="2:12" ht="14.4" customHeight="1">
      <c r="B5795" s="2"/>
      <c r="L5795" s="2"/>
    </row>
    <row r="5796" spans="2:12" ht="14.4" customHeight="1">
      <c r="B5796" s="2"/>
      <c r="L5796" s="2"/>
    </row>
    <row r="5797" spans="2:12" ht="14.4" customHeight="1">
      <c r="B5797" s="2"/>
      <c r="L5797" s="2"/>
    </row>
    <row r="5798" spans="2:12" ht="14.4" customHeight="1">
      <c r="B5798" s="2"/>
      <c r="L5798" s="2"/>
    </row>
    <row r="5799" spans="2:12" ht="14.4" customHeight="1">
      <c r="B5799" s="2"/>
      <c r="L5799" s="2"/>
    </row>
    <row r="5800" spans="2:12" ht="14.4" customHeight="1">
      <c r="B5800" s="2"/>
      <c r="L5800" s="2"/>
    </row>
    <row r="5801" spans="2:12" ht="14.4" customHeight="1">
      <c r="B5801" s="2"/>
      <c r="L5801" s="2"/>
    </row>
    <row r="5802" spans="2:12" ht="14.4" customHeight="1">
      <c r="B5802" s="2"/>
      <c r="L5802" s="2"/>
    </row>
    <row r="5803" spans="2:12" ht="14.4" customHeight="1">
      <c r="B5803" s="2"/>
      <c r="L5803" s="2"/>
    </row>
    <row r="5804" spans="2:12" ht="14.4" customHeight="1">
      <c r="B5804" s="2"/>
      <c r="L5804" s="2"/>
    </row>
    <row r="5805" spans="2:12" ht="14.4" customHeight="1">
      <c r="B5805" s="2"/>
      <c r="L5805" s="2"/>
    </row>
    <row r="5806" spans="2:12" ht="14.4" customHeight="1">
      <c r="B5806" s="2"/>
      <c r="L5806" s="2"/>
    </row>
    <row r="5807" spans="2:12" ht="14.4" customHeight="1">
      <c r="B5807" s="2"/>
      <c r="L5807" s="2"/>
    </row>
    <row r="5808" spans="2:12" ht="14.4" customHeight="1">
      <c r="B5808" s="2"/>
      <c r="L5808" s="2"/>
    </row>
    <row r="5809" spans="2:12" ht="14.4" customHeight="1">
      <c r="B5809" s="2"/>
      <c r="L5809" s="2"/>
    </row>
    <row r="5810" spans="2:12" ht="14.4" customHeight="1">
      <c r="B5810" s="2"/>
      <c r="L5810" s="2"/>
    </row>
    <row r="5811" spans="2:12" ht="14.4" customHeight="1">
      <c r="B5811" s="2"/>
      <c r="L5811" s="2"/>
    </row>
    <row r="5812" spans="2:12" ht="14.4" customHeight="1">
      <c r="B5812" s="2"/>
      <c r="L5812" s="2"/>
    </row>
    <row r="5813" spans="2:12" ht="14.4" customHeight="1">
      <c r="B5813" s="2"/>
      <c r="L5813" s="2"/>
    </row>
    <row r="5814" spans="2:12" ht="14.4" customHeight="1">
      <c r="B5814" s="2"/>
      <c r="L5814" s="2"/>
    </row>
    <row r="5815" spans="2:12" ht="14.4" customHeight="1">
      <c r="B5815" s="2"/>
      <c r="L5815" s="2"/>
    </row>
    <row r="5816" spans="2:12" ht="14.4" customHeight="1">
      <c r="B5816" s="2"/>
      <c r="L5816" s="2"/>
    </row>
    <row r="5817" spans="2:12" ht="14.4" customHeight="1">
      <c r="B5817" s="2"/>
      <c r="L5817" s="2"/>
    </row>
    <row r="5818" spans="2:12" ht="14.4" customHeight="1">
      <c r="B5818" s="2"/>
      <c r="L5818" s="2"/>
    </row>
    <row r="5819" spans="2:12" ht="14.4" customHeight="1">
      <c r="B5819" s="2"/>
      <c r="L5819" s="2"/>
    </row>
    <row r="5820" spans="2:12" ht="14.4" customHeight="1">
      <c r="B5820" s="2"/>
      <c r="L5820" s="2"/>
    </row>
    <row r="5821" spans="2:12" ht="14.4" customHeight="1">
      <c r="B5821" s="2"/>
      <c r="L5821" s="2"/>
    </row>
    <row r="5822" spans="2:12" ht="14.4" customHeight="1">
      <c r="B5822" s="2"/>
      <c r="L5822" s="2"/>
    </row>
    <row r="5823" spans="2:12" ht="14.4" customHeight="1">
      <c r="B5823" s="2"/>
      <c r="L5823" s="2"/>
    </row>
    <row r="5824" spans="2:12" ht="14.4" customHeight="1">
      <c r="B5824" s="2"/>
      <c r="L5824" s="2"/>
    </row>
    <row r="5825" spans="2:12" ht="14.4" customHeight="1">
      <c r="B5825" s="2"/>
      <c r="L5825" s="2"/>
    </row>
    <row r="5826" spans="2:12" ht="14.4" customHeight="1">
      <c r="B5826" s="2"/>
      <c r="L5826" s="2"/>
    </row>
    <row r="5827" spans="2:12" ht="14.4" customHeight="1">
      <c r="B5827" s="2"/>
      <c r="L5827" s="2"/>
    </row>
    <row r="5828" spans="2:12" ht="14.4" customHeight="1">
      <c r="B5828" s="2"/>
      <c r="L5828" s="2"/>
    </row>
    <row r="5829" spans="2:12" ht="14.4" customHeight="1">
      <c r="B5829" s="2"/>
      <c r="L5829" s="2"/>
    </row>
    <row r="5830" spans="2:12" ht="14.4" customHeight="1">
      <c r="B5830" s="2"/>
      <c r="L5830" s="2"/>
    </row>
    <row r="5831" spans="2:12" ht="14.4" customHeight="1">
      <c r="B5831" s="2"/>
      <c r="L5831" s="2"/>
    </row>
    <row r="5832" spans="2:12" ht="14.4" customHeight="1">
      <c r="B5832" s="2"/>
      <c r="L5832" s="2"/>
    </row>
    <row r="5833" spans="2:12" ht="14.4" customHeight="1">
      <c r="B5833" s="2"/>
      <c r="L5833" s="2"/>
    </row>
    <row r="5834" spans="2:12" ht="14.4" customHeight="1">
      <c r="B5834" s="2"/>
      <c r="L5834" s="2"/>
    </row>
    <row r="5835" spans="2:12" ht="14.4" customHeight="1">
      <c r="B5835" s="2"/>
      <c r="L5835" s="2"/>
    </row>
    <row r="5836" spans="2:12" ht="14.4" customHeight="1">
      <c r="B5836" s="2"/>
      <c r="L5836" s="2"/>
    </row>
    <row r="5837" spans="2:12" ht="14.4" customHeight="1">
      <c r="B5837" s="2"/>
      <c r="L5837" s="2"/>
    </row>
    <row r="5838" spans="2:12" ht="14.4" customHeight="1">
      <c r="B5838" s="2"/>
      <c r="L5838" s="2"/>
    </row>
    <row r="5839" spans="2:12" ht="14.4" customHeight="1">
      <c r="B5839" s="2"/>
      <c r="L5839" s="2"/>
    </row>
    <row r="5840" spans="2:12" ht="14.4" customHeight="1">
      <c r="B5840" s="2"/>
      <c r="L5840" s="2"/>
    </row>
    <row r="5841" spans="2:12" ht="14.4" customHeight="1">
      <c r="B5841" s="2"/>
      <c r="L5841" s="2"/>
    </row>
    <row r="5842" spans="2:12" ht="14.4" customHeight="1">
      <c r="B5842" s="2"/>
      <c r="L5842" s="2"/>
    </row>
    <row r="5843" spans="2:12" ht="14.4" customHeight="1">
      <c r="B5843" s="2"/>
      <c r="L5843" s="2"/>
    </row>
    <row r="5844" spans="2:12" ht="14.4" customHeight="1">
      <c r="B5844" s="2"/>
      <c r="L5844" s="2"/>
    </row>
    <row r="5845" spans="2:12" ht="14.4" customHeight="1">
      <c r="B5845" s="2"/>
      <c r="L5845" s="2"/>
    </row>
    <row r="5846" spans="2:12" ht="14.4" customHeight="1">
      <c r="B5846" s="2"/>
      <c r="L5846" s="2"/>
    </row>
    <row r="5847" spans="2:12" ht="14.4" customHeight="1">
      <c r="B5847" s="2"/>
      <c r="L5847" s="2"/>
    </row>
    <row r="5848" spans="2:12" ht="14.4" customHeight="1">
      <c r="B5848" s="2"/>
      <c r="L5848" s="2"/>
    </row>
    <row r="5849" spans="2:12" ht="14.4" customHeight="1">
      <c r="B5849" s="2"/>
      <c r="L5849" s="2"/>
    </row>
    <row r="5850" spans="2:12" ht="14.4" customHeight="1">
      <c r="B5850" s="2"/>
      <c r="L5850" s="2"/>
    </row>
    <row r="5851" spans="2:12" ht="14.4" customHeight="1">
      <c r="B5851" s="2"/>
      <c r="L5851" s="2"/>
    </row>
    <row r="5852" spans="2:12" ht="14.4" customHeight="1">
      <c r="B5852" s="2"/>
      <c r="L5852" s="2"/>
    </row>
    <row r="5853" spans="2:12" ht="14.4" customHeight="1">
      <c r="B5853" s="2"/>
      <c r="L5853" s="2"/>
    </row>
    <row r="5854" spans="2:12" ht="14.4" customHeight="1">
      <c r="B5854" s="2"/>
      <c r="L5854" s="2"/>
    </row>
    <row r="5855" spans="2:12" ht="14.4" customHeight="1">
      <c r="B5855" s="2"/>
      <c r="L5855" s="2"/>
    </row>
    <row r="5856" spans="2:12" ht="14.4" customHeight="1">
      <c r="B5856" s="2"/>
      <c r="L5856" s="2"/>
    </row>
    <row r="5857" spans="2:12" ht="14.4" customHeight="1">
      <c r="B5857" s="2"/>
      <c r="L5857" s="2"/>
    </row>
    <row r="5858" spans="2:12" ht="14.4" customHeight="1">
      <c r="B5858" s="2"/>
      <c r="L5858" s="2"/>
    </row>
    <row r="5859" spans="2:12" ht="14.4" customHeight="1">
      <c r="B5859" s="2"/>
      <c r="L5859" s="2"/>
    </row>
    <row r="5860" spans="2:12" ht="14.4" customHeight="1">
      <c r="B5860" s="2"/>
      <c r="L5860" s="2"/>
    </row>
    <row r="5861" spans="2:12" ht="14.4" customHeight="1">
      <c r="B5861" s="2"/>
      <c r="L5861" s="2"/>
    </row>
    <row r="5862" spans="2:12" ht="14.4" customHeight="1">
      <c r="B5862" s="2"/>
      <c r="L5862" s="2"/>
    </row>
    <row r="5863" spans="2:12" ht="14.4" customHeight="1">
      <c r="B5863" s="2"/>
      <c r="L5863" s="2"/>
    </row>
    <row r="5864" spans="2:12" ht="14.4" customHeight="1">
      <c r="B5864" s="2"/>
      <c r="L5864" s="2"/>
    </row>
    <row r="5865" spans="2:12" ht="14.4" customHeight="1">
      <c r="B5865" s="2"/>
      <c r="L5865" s="2"/>
    </row>
    <row r="5866" spans="2:12" ht="14.4" customHeight="1">
      <c r="B5866" s="2"/>
      <c r="L5866" s="2"/>
    </row>
    <row r="5867" spans="2:12" ht="14.4" customHeight="1">
      <c r="B5867" s="2"/>
      <c r="L5867" s="2"/>
    </row>
    <row r="5868" spans="2:12" ht="14.4" customHeight="1">
      <c r="B5868" s="2"/>
      <c r="L5868" s="2"/>
    </row>
    <row r="5869" spans="2:12" ht="14.4" customHeight="1">
      <c r="B5869" s="2"/>
      <c r="L5869" s="2"/>
    </row>
    <row r="5870" spans="2:12" ht="14.4" customHeight="1">
      <c r="B5870" s="2"/>
      <c r="L5870" s="2"/>
    </row>
    <row r="5871" spans="2:12" ht="14.4" customHeight="1">
      <c r="B5871" s="2"/>
      <c r="L5871" s="2"/>
    </row>
    <row r="5872" spans="2:12" ht="14.4" customHeight="1">
      <c r="B5872" s="2"/>
      <c r="L5872" s="2"/>
    </row>
    <row r="5873" spans="2:12" ht="14.4" customHeight="1">
      <c r="B5873" s="2"/>
      <c r="L5873" s="2"/>
    </row>
    <row r="5874" spans="2:12" ht="14.4" customHeight="1">
      <c r="B5874" s="2"/>
      <c r="L5874" s="2"/>
    </row>
    <row r="5875" spans="2:12" ht="14.4" customHeight="1">
      <c r="B5875" s="2"/>
      <c r="L5875" s="2"/>
    </row>
    <row r="5876" spans="2:12" ht="14.4" customHeight="1">
      <c r="B5876" s="2"/>
      <c r="L5876" s="2"/>
    </row>
    <row r="5877" spans="2:12" ht="14.4" customHeight="1">
      <c r="B5877" s="2"/>
      <c r="L5877" s="2"/>
    </row>
    <row r="5878" spans="2:12" ht="14.4" customHeight="1">
      <c r="B5878" s="2"/>
      <c r="L5878" s="2"/>
    </row>
    <row r="5879" spans="2:12" ht="14.4" customHeight="1">
      <c r="B5879" s="2"/>
      <c r="L5879" s="2"/>
    </row>
    <row r="5880" spans="2:12" ht="14.4" customHeight="1">
      <c r="B5880" s="2"/>
      <c r="L5880" s="2"/>
    </row>
    <row r="5881" spans="2:12" ht="14.4" customHeight="1">
      <c r="B5881" s="2"/>
      <c r="L5881" s="2"/>
    </row>
    <row r="5882" spans="2:12" ht="14.4" customHeight="1">
      <c r="B5882" s="2"/>
      <c r="L5882" s="2"/>
    </row>
    <row r="5883" spans="2:12" ht="14.4" customHeight="1">
      <c r="B5883" s="2"/>
      <c r="L5883" s="2"/>
    </row>
    <row r="5884" spans="2:12" ht="14.4" customHeight="1">
      <c r="B5884" s="2"/>
      <c r="L5884" s="2"/>
    </row>
    <row r="5885" spans="2:12" ht="14.4" customHeight="1">
      <c r="B5885" s="2"/>
      <c r="L5885" s="2"/>
    </row>
    <row r="5886" spans="2:12" ht="14.4" customHeight="1">
      <c r="B5886" s="2"/>
      <c r="L5886" s="2"/>
    </row>
    <row r="5887" spans="2:12" ht="14.4" customHeight="1">
      <c r="B5887" s="2"/>
      <c r="L5887" s="2"/>
    </row>
    <row r="5888" spans="2:12" ht="14.4" customHeight="1">
      <c r="B5888" s="2"/>
      <c r="L5888" s="2"/>
    </row>
    <row r="5889" spans="2:12" ht="14.4" customHeight="1">
      <c r="B5889" s="2"/>
      <c r="L5889" s="2"/>
    </row>
    <row r="5890" spans="2:12" ht="14.4" customHeight="1">
      <c r="B5890" s="2"/>
      <c r="L5890" s="2"/>
    </row>
    <row r="5891" spans="2:12" ht="14.4" customHeight="1">
      <c r="B5891" s="2"/>
      <c r="L5891" s="2"/>
    </row>
    <row r="5892" spans="2:12" ht="14.4" customHeight="1">
      <c r="B5892" s="2"/>
      <c r="L5892" s="2"/>
    </row>
    <row r="5893" spans="2:12" ht="14.4" customHeight="1">
      <c r="B5893" s="2"/>
      <c r="L5893" s="2"/>
    </row>
    <row r="5894" spans="2:12" ht="14.4" customHeight="1">
      <c r="B5894" s="2"/>
      <c r="L5894" s="2"/>
    </row>
    <row r="5895" spans="2:12" ht="14.4" customHeight="1">
      <c r="B5895" s="2"/>
      <c r="L5895" s="2"/>
    </row>
    <row r="5896" spans="2:12" ht="14.4" customHeight="1">
      <c r="B5896" s="2"/>
      <c r="L5896" s="2"/>
    </row>
    <row r="5897" spans="2:12" ht="14.4" customHeight="1">
      <c r="B5897" s="2"/>
      <c r="L5897" s="2"/>
    </row>
    <row r="5898" spans="2:12" ht="14.4" customHeight="1">
      <c r="B5898" s="2"/>
      <c r="L5898" s="2"/>
    </row>
    <row r="5899" spans="2:12" ht="14.4" customHeight="1">
      <c r="B5899" s="2"/>
      <c r="L5899" s="2"/>
    </row>
    <row r="5900" spans="2:12" ht="14.4" customHeight="1">
      <c r="B5900" s="2"/>
      <c r="L5900" s="2"/>
    </row>
    <row r="5901" spans="2:12" ht="14.4" customHeight="1">
      <c r="B5901" s="2"/>
      <c r="L5901" s="2"/>
    </row>
    <row r="5902" spans="2:12" ht="14.4" customHeight="1">
      <c r="B5902" s="2"/>
      <c r="L5902" s="2"/>
    </row>
    <row r="5903" spans="2:12" ht="14.4" customHeight="1">
      <c r="B5903" s="2"/>
      <c r="L5903" s="2"/>
    </row>
    <row r="5904" spans="2:12" ht="14.4" customHeight="1">
      <c r="B5904" s="2"/>
      <c r="L5904" s="2"/>
    </row>
    <row r="5905" spans="2:12" ht="14.4" customHeight="1">
      <c r="B5905" s="2"/>
      <c r="L5905" s="2"/>
    </row>
    <row r="5906" spans="2:12" ht="14.4" customHeight="1">
      <c r="B5906" s="2"/>
      <c r="L5906" s="2"/>
    </row>
    <row r="5907" spans="2:12" ht="14.4" customHeight="1">
      <c r="B5907" s="2"/>
      <c r="L5907" s="2"/>
    </row>
    <row r="5908" spans="2:12" ht="14.4" customHeight="1">
      <c r="B5908" s="2"/>
      <c r="L5908" s="2"/>
    </row>
    <row r="5909" spans="2:12" ht="14.4" customHeight="1">
      <c r="B5909" s="2"/>
      <c r="L5909" s="2"/>
    </row>
    <row r="5910" spans="2:12" ht="14.4" customHeight="1">
      <c r="B5910" s="2"/>
      <c r="L5910" s="2"/>
    </row>
    <row r="5911" spans="2:12" ht="14.4" customHeight="1">
      <c r="B5911" s="2"/>
      <c r="L5911" s="2"/>
    </row>
    <row r="5912" spans="2:12" ht="14.4" customHeight="1">
      <c r="B5912" s="2"/>
      <c r="L5912" s="2"/>
    </row>
    <row r="5913" spans="2:12" ht="14.4" customHeight="1">
      <c r="B5913" s="2"/>
      <c r="L5913" s="2"/>
    </row>
    <row r="5914" spans="2:12" ht="14.4" customHeight="1">
      <c r="B5914" s="2"/>
      <c r="L5914" s="2"/>
    </row>
    <row r="5915" spans="2:12" ht="14.4" customHeight="1">
      <c r="B5915" s="2"/>
      <c r="L5915" s="2"/>
    </row>
    <row r="5916" spans="2:12" ht="14.4" customHeight="1">
      <c r="B5916" s="2"/>
      <c r="L5916" s="2"/>
    </row>
    <row r="5917" spans="2:12" ht="14.4" customHeight="1">
      <c r="B5917" s="2"/>
      <c r="L5917" s="2"/>
    </row>
    <row r="5918" spans="2:12" ht="14.4" customHeight="1">
      <c r="B5918" s="2"/>
      <c r="L5918" s="2"/>
    </row>
    <row r="5919" spans="2:12" ht="14.4" customHeight="1">
      <c r="B5919" s="2"/>
      <c r="L5919" s="2"/>
    </row>
    <row r="5920" spans="2:12" ht="14.4" customHeight="1">
      <c r="B5920" s="2"/>
      <c r="L5920" s="2"/>
    </row>
    <row r="5921" spans="2:12" ht="14.4" customHeight="1">
      <c r="B5921" s="2"/>
      <c r="L5921" s="2"/>
    </row>
    <row r="5922" spans="2:12" ht="14.4" customHeight="1">
      <c r="B5922" s="2"/>
      <c r="L5922" s="2"/>
    </row>
    <row r="5923" spans="2:12" ht="14.4" customHeight="1">
      <c r="B5923" s="2"/>
      <c r="L5923" s="2"/>
    </row>
    <row r="5924" spans="2:12" ht="14.4" customHeight="1">
      <c r="B5924" s="2"/>
      <c r="L5924" s="2"/>
    </row>
    <row r="5925" spans="2:12" ht="14.4" customHeight="1">
      <c r="B5925" s="2"/>
      <c r="L5925" s="2"/>
    </row>
    <row r="5926" spans="2:12" ht="14.4" customHeight="1">
      <c r="B5926" s="2"/>
      <c r="L5926" s="2"/>
    </row>
    <row r="5927" spans="2:12" ht="14.4" customHeight="1">
      <c r="B5927" s="2"/>
      <c r="L5927" s="2"/>
    </row>
    <row r="5928" spans="2:12" ht="14.4" customHeight="1">
      <c r="B5928" s="2"/>
      <c r="L5928" s="2"/>
    </row>
    <row r="5929" spans="2:12" ht="14.4" customHeight="1">
      <c r="B5929" s="2"/>
      <c r="L5929" s="2"/>
    </row>
    <row r="5930" spans="2:12" ht="14.4" customHeight="1">
      <c r="B5930" s="2"/>
      <c r="L5930" s="2"/>
    </row>
    <row r="5931" spans="2:12" ht="14.4" customHeight="1">
      <c r="B5931" s="2"/>
      <c r="L5931" s="2"/>
    </row>
    <row r="5932" spans="2:12" ht="14.4" customHeight="1">
      <c r="B5932" s="2"/>
      <c r="L5932" s="2"/>
    </row>
    <row r="5933" spans="2:12" ht="14.4" customHeight="1">
      <c r="B5933" s="2"/>
      <c r="L5933" s="2"/>
    </row>
    <row r="5934" spans="2:12" ht="14.4" customHeight="1">
      <c r="B5934" s="2"/>
      <c r="L5934" s="2"/>
    </row>
    <row r="5935" spans="2:12" ht="14.4" customHeight="1">
      <c r="B5935" s="2"/>
      <c r="L5935" s="2"/>
    </row>
    <row r="5936" spans="2:12" ht="14.4" customHeight="1">
      <c r="B5936" s="2"/>
      <c r="L5936" s="2"/>
    </row>
    <row r="5937" spans="2:12" ht="14.4" customHeight="1">
      <c r="B5937" s="2"/>
      <c r="L5937" s="2"/>
    </row>
    <row r="5938" spans="2:12" ht="14.4" customHeight="1">
      <c r="B5938" s="2"/>
      <c r="L5938" s="2"/>
    </row>
    <row r="5939" spans="2:12" ht="14.4" customHeight="1">
      <c r="B5939" s="2"/>
      <c r="L5939" s="2"/>
    </row>
    <row r="5940" spans="2:12" ht="14.4" customHeight="1">
      <c r="B5940" s="2"/>
      <c r="L5940" s="2"/>
    </row>
    <row r="5941" spans="2:12" ht="14.4" customHeight="1">
      <c r="B5941" s="2"/>
      <c r="L5941" s="2"/>
    </row>
    <row r="5942" spans="2:12" ht="14.4" customHeight="1">
      <c r="B5942" s="2"/>
      <c r="L5942" s="2"/>
    </row>
    <row r="5943" spans="2:12" ht="14.4" customHeight="1">
      <c r="B5943" s="2"/>
      <c r="L5943" s="2"/>
    </row>
    <row r="5944" spans="2:12" ht="14.4" customHeight="1">
      <c r="B5944" s="2"/>
      <c r="L5944" s="2"/>
    </row>
    <row r="5945" spans="2:12" ht="14.4" customHeight="1">
      <c r="B5945" s="2"/>
      <c r="L5945" s="2"/>
    </row>
    <row r="5946" spans="2:12" ht="14.4" customHeight="1">
      <c r="B5946" s="2"/>
      <c r="L5946" s="2"/>
    </row>
    <row r="5947" spans="2:12" ht="14.4" customHeight="1">
      <c r="B5947" s="2"/>
      <c r="L5947" s="2"/>
    </row>
    <row r="5948" spans="2:12" ht="14.4" customHeight="1">
      <c r="B5948" s="2"/>
      <c r="L5948" s="2"/>
    </row>
    <row r="5949" spans="2:12" ht="14.4" customHeight="1">
      <c r="B5949" s="2"/>
      <c r="L5949" s="2"/>
    </row>
    <row r="5950" spans="2:12" ht="14.4" customHeight="1">
      <c r="B5950" s="2"/>
      <c r="L5950" s="2"/>
    </row>
    <row r="5951" spans="2:12" ht="14.4" customHeight="1">
      <c r="B5951" s="2"/>
      <c r="L5951" s="2"/>
    </row>
    <row r="5952" spans="2:12" ht="14.4" customHeight="1">
      <c r="B5952" s="2"/>
      <c r="L5952" s="2"/>
    </row>
    <row r="5953" spans="2:12" ht="14.4" customHeight="1">
      <c r="B5953" s="2"/>
      <c r="L5953" s="2"/>
    </row>
    <row r="5954" spans="2:12" ht="14.4" customHeight="1">
      <c r="B5954" s="2"/>
      <c r="L5954" s="2"/>
    </row>
    <row r="5955" spans="2:12" ht="14.4" customHeight="1">
      <c r="B5955" s="2"/>
      <c r="L5955" s="2"/>
    </row>
    <row r="5956" spans="2:12" ht="14.4" customHeight="1">
      <c r="B5956" s="2"/>
      <c r="L5956" s="2"/>
    </row>
    <row r="5957" spans="2:12" ht="14.4" customHeight="1">
      <c r="B5957" s="2"/>
      <c r="L5957" s="2"/>
    </row>
    <row r="5958" spans="2:12" ht="14.4" customHeight="1">
      <c r="B5958" s="2"/>
      <c r="L5958" s="2"/>
    </row>
    <row r="5959" spans="2:12" ht="14.4" customHeight="1">
      <c r="B5959" s="2"/>
      <c r="L5959" s="2"/>
    </row>
    <row r="5960" spans="2:12" ht="14.4" customHeight="1">
      <c r="B5960" s="2"/>
      <c r="L5960" s="2"/>
    </row>
    <row r="5961" spans="2:12" ht="14.4" customHeight="1">
      <c r="B5961" s="2"/>
      <c r="L5961" s="2"/>
    </row>
    <row r="5962" spans="2:12" ht="14.4" customHeight="1">
      <c r="B5962" s="2"/>
      <c r="L5962" s="2"/>
    </row>
    <row r="5963" spans="2:12" ht="14.4" customHeight="1">
      <c r="B5963" s="2"/>
      <c r="L5963" s="2"/>
    </row>
    <row r="5964" spans="2:12" ht="14.4" customHeight="1">
      <c r="B5964" s="2"/>
      <c r="L5964" s="2"/>
    </row>
    <row r="5965" spans="2:12" ht="14.4" customHeight="1">
      <c r="B5965" s="2"/>
      <c r="L5965" s="2"/>
    </row>
    <row r="5966" spans="2:12" ht="14.4" customHeight="1">
      <c r="B5966" s="2"/>
      <c r="L5966" s="2"/>
    </row>
    <row r="5967" spans="2:12" ht="14.4" customHeight="1">
      <c r="B5967" s="2"/>
      <c r="L5967" s="2"/>
    </row>
    <row r="5968" spans="2:12" ht="14.4" customHeight="1">
      <c r="B5968" s="2"/>
      <c r="L5968" s="2"/>
    </row>
    <row r="5969" spans="2:12" ht="14.4" customHeight="1">
      <c r="B5969" s="2"/>
      <c r="L5969" s="2"/>
    </row>
    <row r="5970" spans="2:12" ht="14.4" customHeight="1">
      <c r="B5970" s="2"/>
      <c r="L5970" s="2"/>
    </row>
    <row r="5971" spans="2:12" ht="14.4" customHeight="1">
      <c r="B5971" s="2"/>
      <c r="L5971" s="2"/>
    </row>
    <row r="5972" spans="2:12" ht="14.4" customHeight="1">
      <c r="B5972" s="2"/>
      <c r="L5972" s="2"/>
    </row>
    <row r="5973" spans="2:12" ht="14.4" customHeight="1">
      <c r="B5973" s="2"/>
      <c r="L5973" s="2"/>
    </row>
    <row r="5974" spans="2:12" ht="14.4" customHeight="1">
      <c r="B5974" s="2"/>
      <c r="L5974" s="2"/>
    </row>
    <row r="5975" spans="2:12" ht="14.4" customHeight="1">
      <c r="B5975" s="2"/>
      <c r="L5975" s="2"/>
    </row>
    <row r="5976" spans="2:12" ht="14.4" customHeight="1">
      <c r="B5976" s="2"/>
      <c r="L5976" s="2"/>
    </row>
    <row r="5977" spans="2:12" ht="14.4" customHeight="1">
      <c r="B5977" s="2"/>
      <c r="L5977" s="2"/>
    </row>
    <row r="5978" spans="2:12" ht="14.4" customHeight="1">
      <c r="B5978" s="2"/>
      <c r="L5978" s="2"/>
    </row>
    <row r="5979" spans="2:12" ht="14.4" customHeight="1">
      <c r="B5979" s="2"/>
      <c r="L5979" s="2"/>
    </row>
    <row r="5980" spans="2:12" ht="14.4" customHeight="1">
      <c r="B5980" s="2"/>
      <c r="L5980" s="2"/>
    </row>
    <row r="5981" spans="2:12" ht="14.4" customHeight="1">
      <c r="B5981" s="2"/>
      <c r="L5981" s="2"/>
    </row>
    <row r="5982" spans="2:12" ht="14.4" customHeight="1">
      <c r="B5982" s="2"/>
      <c r="L5982" s="2"/>
    </row>
    <row r="5983" spans="2:12" ht="14.4" customHeight="1">
      <c r="B5983" s="2"/>
      <c r="L5983" s="2"/>
    </row>
    <row r="5984" spans="2:12" ht="14.4" customHeight="1">
      <c r="B5984" s="2"/>
      <c r="L5984" s="2"/>
    </row>
    <row r="5985" spans="2:12" ht="14.4" customHeight="1">
      <c r="B5985" s="2"/>
      <c r="L5985" s="2"/>
    </row>
    <row r="5986" spans="2:12" ht="14.4" customHeight="1">
      <c r="B5986" s="2"/>
      <c r="L5986" s="2"/>
    </row>
    <row r="5987" spans="2:12" ht="14.4" customHeight="1">
      <c r="B5987" s="2"/>
      <c r="L5987" s="2"/>
    </row>
    <row r="5988" spans="2:12" ht="14.4" customHeight="1">
      <c r="B5988" s="2"/>
      <c r="L5988" s="2"/>
    </row>
    <row r="5989" spans="2:12" ht="14.4" customHeight="1">
      <c r="B5989" s="2"/>
      <c r="L5989" s="2"/>
    </row>
    <row r="5990" spans="2:12" ht="14.4" customHeight="1">
      <c r="B5990" s="2"/>
      <c r="L5990" s="2"/>
    </row>
    <row r="5991" spans="2:12" ht="14.4" customHeight="1">
      <c r="B5991" s="2"/>
      <c r="L5991" s="2"/>
    </row>
    <row r="5992" spans="2:12" ht="14.4" customHeight="1">
      <c r="B5992" s="2"/>
      <c r="L5992" s="2"/>
    </row>
    <row r="5993" spans="2:12" ht="14.4" customHeight="1">
      <c r="B5993" s="2"/>
      <c r="L5993" s="2"/>
    </row>
    <row r="5994" spans="2:12" ht="14.4" customHeight="1">
      <c r="B5994" s="2"/>
      <c r="L5994" s="2"/>
    </row>
    <row r="5995" spans="2:12" ht="14.4" customHeight="1">
      <c r="B5995" s="2"/>
      <c r="L5995" s="2"/>
    </row>
    <row r="5996" spans="2:12" ht="14.4" customHeight="1">
      <c r="B5996" s="2"/>
      <c r="L5996" s="2"/>
    </row>
    <row r="5997" spans="2:12" ht="14.4" customHeight="1">
      <c r="B5997" s="2"/>
      <c r="L5997" s="2"/>
    </row>
    <row r="5998" spans="2:12" ht="14.4" customHeight="1">
      <c r="B5998" s="2"/>
      <c r="L5998" s="2"/>
    </row>
    <row r="5999" spans="2:12" ht="14.4" customHeight="1">
      <c r="B5999" s="2"/>
      <c r="L5999" s="2"/>
    </row>
    <row r="6000" spans="2:12" ht="14.4" customHeight="1">
      <c r="B6000" s="2"/>
      <c r="L6000" s="2"/>
    </row>
    <row r="6001" spans="2:12" ht="14.4" customHeight="1">
      <c r="B6001" s="2"/>
      <c r="L6001" s="2"/>
    </row>
    <row r="6002" spans="2:12" ht="14.4" customHeight="1">
      <c r="B6002" s="2"/>
      <c r="L6002" s="2"/>
    </row>
    <row r="6003" spans="2:12" ht="14.4" customHeight="1">
      <c r="B6003" s="2"/>
      <c r="L6003" s="2"/>
    </row>
    <row r="6004" spans="2:12" ht="14.4" customHeight="1">
      <c r="B6004" s="2"/>
      <c r="L6004" s="2"/>
    </row>
    <row r="6005" spans="2:12" ht="14.4" customHeight="1">
      <c r="B6005" s="2"/>
      <c r="L6005" s="2"/>
    </row>
    <row r="6006" spans="2:12" ht="14.4" customHeight="1">
      <c r="B6006" s="2"/>
      <c r="L6006" s="2"/>
    </row>
    <row r="6007" spans="2:12" ht="14.4" customHeight="1">
      <c r="B6007" s="2"/>
      <c r="L6007" s="2"/>
    </row>
    <row r="6008" spans="2:12" ht="14.4" customHeight="1">
      <c r="B6008" s="2"/>
      <c r="L6008" s="2"/>
    </row>
    <row r="6009" spans="2:12" ht="14.4" customHeight="1">
      <c r="B6009" s="2"/>
      <c r="L6009" s="2"/>
    </row>
    <row r="6010" spans="2:12" ht="14.4" customHeight="1">
      <c r="B6010" s="2"/>
      <c r="L6010" s="2"/>
    </row>
    <row r="6011" spans="2:12" ht="14.4" customHeight="1">
      <c r="B6011" s="2"/>
      <c r="L6011" s="2"/>
    </row>
    <row r="6012" spans="2:12" ht="14.4" customHeight="1">
      <c r="B6012" s="2"/>
      <c r="L6012" s="2"/>
    </row>
    <row r="6013" spans="2:12" ht="14.4" customHeight="1">
      <c r="B6013" s="2"/>
      <c r="L6013" s="2"/>
    </row>
    <row r="6014" spans="2:12" ht="14.4" customHeight="1">
      <c r="B6014" s="2"/>
      <c r="L6014" s="2"/>
    </row>
    <row r="6015" spans="2:12" ht="14.4" customHeight="1">
      <c r="B6015" s="2"/>
      <c r="L6015" s="2"/>
    </row>
    <row r="6016" spans="2:12" ht="14.4" customHeight="1">
      <c r="B6016" s="2"/>
      <c r="L6016" s="2"/>
    </row>
    <row r="6017" spans="2:12" ht="14.4" customHeight="1">
      <c r="B6017" s="2"/>
      <c r="L6017" s="2"/>
    </row>
    <row r="6018" spans="2:12" ht="14.4" customHeight="1">
      <c r="B6018" s="2"/>
      <c r="L6018" s="2"/>
    </row>
    <row r="6019" spans="2:12" ht="14.4" customHeight="1">
      <c r="B6019" s="2"/>
      <c r="L6019" s="2"/>
    </row>
    <row r="6020" spans="2:12" ht="14.4" customHeight="1">
      <c r="B6020" s="2"/>
      <c r="L6020" s="2"/>
    </row>
    <row r="6021" spans="2:12" ht="14.4" customHeight="1">
      <c r="B6021" s="2"/>
      <c r="L6021" s="2"/>
    </row>
    <row r="6022" spans="2:12" ht="14.4" customHeight="1">
      <c r="B6022" s="2"/>
      <c r="L6022" s="2"/>
    </row>
    <row r="6023" spans="2:12" ht="14.4" customHeight="1">
      <c r="B6023" s="2"/>
      <c r="L6023" s="2"/>
    </row>
    <row r="6024" spans="2:12" ht="14.4" customHeight="1">
      <c r="B6024" s="2"/>
      <c r="L6024" s="2"/>
    </row>
    <row r="6025" spans="2:12" ht="14.4" customHeight="1">
      <c r="B6025" s="2"/>
      <c r="L6025" s="2"/>
    </row>
    <row r="6026" spans="2:12" ht="14.4" customHeight="1">
      <c r="B6026" s="2"/>
      <c r="L6026" s="2"/>
    </row>
    <row r="6027" spans="2:12" ht="14.4" customHeight="1">
      <c r="B6027" s="2"/>
      <c r="L6027" s="2"/>
    </row>
    <row r="6028" spans="2:12" ht="14.4" customHeight="1">
      <c r="B6028" s="2"/>
      <c r="L6028" s="2"/>
    </row>
    <row r="6029" spans="2:12" ht="14.4" customHeight="1">
      <c r="B6029" s="2"/>
      <c r="L6029" s="2"/>
    </row>
    <row r="6030" spans="2:12" ht="14.4" customHeight="1">
      <c r="B6030" s="2"/>
      <c r="L6030" s="2"/>
    </row>
    <row r="6031" spans="2:12" ht="14.4" customHeight="1">
      <c r="B6031" s="2"/>
      <c r="L6031" s="2"/>
    </row>
    <row r="6032" spans="2:12" ht="14.4" customHeight="1">
      <c r="B6032" s="2"/>
      <c r="L6032" s="2"/>
    </row>
    <row r="6033" spans="2:12" ht="14.4" customHeight="1">
      <c r="B6033" s="2"/>
      <c r="L6033" s="2"/>
    </row>
    <row r="6034" spans="2:12" ht="14.4" customHeight="1">
      <c r="B6034" s="2"/>
      <c r="L6034" s="2"/>
    </row>
    <row r="6035" spans="2:12" ht="14.4" customHeight="1">
      <c r="B6035" s="2"/>
      <c r="L6035" s="2"/>
    </row>
    <row r="6036" spans="2:12" ht="14.4" customHeight="1">
      <c r="B6036" s="2"/>
      <c r="L6036" s="2"/>
    </row>
    <row r="6037" spans="2:12" ht="14.4" customHeight="1">
      <c r="B6037" s="2"/>
      <c r="L6037" s="2"/>
    </row>
    <row r="6038" spans="2:12" ht="14.4" customHeight="1">
      <c r="B6038" s="2"/>
      <c r="L6038" s="2"/>
    </row>
    <row r="6039" spans="2:12" ht="14.4" customHeight="1">
      <c r="B6039" s="2"/>
      <c r="L6039" s="2"/>
    </row>
    <row r="6040" spans="2:12" ht="14.4" customHeight="1">
      <c r="B6040" s="2"/>
      <c r="L6040" s="2"/>
    </row>
    <row r="6041" spans="2:12" ht="14.4" customHeight="1">
      <c r="B6041" s="2"/>
      <c r="L6041" s="2"/>
    </row>
    <row r="6042" spans="2:12" ht="14.4" customHeight="1">
      <c r="B6042" s="2"/>
      <c r="L6042" s="2"/>
    </row>
    <row r="6043" spans="2:12" ht="14.4" customHeight="1">
      <c r="B6043" s="2"/>
      <c r="L6043" s="2"/>
    </row>
    <row r="6044" spans="2:12" ht="14.4" customHeight="1">
      <c r="B6044" s="2"/>
      <c r="L6044" s="2"/>
    </row>
    <row r="6045" spans="2:12" ht="14.4" customHeight="1">
      <c r="B6045" s="2"/>
      <c r="L6045" s="2"/>
    </row>
    <row r="6046" spans="2:12" ht="14.4" customHeight="1">
      <c r="B6046" s="2"/>
      <c r="L6046" s="2"/>
    </row>
    <row r="6047" spans="2:12" ht="14.4" customHeight="1">
      <c r="B6047" s="2"/>
      <c r="L6047" s="2"/>
    </row>
    <row r="6048" spans="2:12" ht="14.4" customHeight="1">
      <c r="B6048" s="2"/>
      <c r="L6048" s="2"/>
    </row>
    <row r="6049" spans="2:12" ht="14.4" customHeight="1">
      <c r="B6049" s="2"/>
      <c r="L6049" s="2"/>
    </row>
    <row r="6050" spans="2:12" ht="14.4" customHeight="1">
      <c r="B6050" s="2"/>
      <c r="L6050" s="2"/>
    </row>
    <row r="6051" spans="2:12" ht="14.4" customHeight="1">
      <c r="B6051" s="2"/>
      <c r="L6051" s="2"/>
    </row>
    <row r="6052" spans="2:12" ht="14.4" customHeight="1">
      <c r="B6052" s="2"/>
      <c r="L6052" s="2"/>
    </row>
    <row r="6053" spans="2:12" ht="14.4" customHeight="1">
      <c r="B6053" s="2"/>
      <c r="L6053" s="2"/>
    </row>
    <row r="6054" spans="2:12" ht="14.4" customHeight="1">
      <c r="B6054" s="2"/>
      <c r="L6054" s="2"/>
    </row>
    <row r="6055" spans="2:12" ht="14.4" customHeight="1">
      <c r="B6055" s="2"/>
      <c r="L6055" s="2"/>
    </row>
    <row r="6056" spans="2:12" ht="14.4" customHeight="1">
      <c r="B6056" s="2"/>
      <c r="L6056" s="2"/>
    </row>
    <row r="6057" spans="2:12" ht="14.4" customHeight="1">
      <c r="B6057" s="2"/>
      <c r="L6057" s="2"/>
    </row>
    <row r="6058" spans="2:12" ht="14.4" customHeight="1">
      <c r="B6058" s="2"/>
      <c r="L6058" s="2"/>
    </row>
    <row r="6059" spans="2:12" ht="14.4" customHeight="1">
      <c r="B6059" s="2"/>
      <c r="L6059" s="2"/>
    </row>
    <row r="6060" spans="2:12" ht="14.4" customHeight="1">
      <c r="B6060" s="2"/>
      <c r="L6060" s="2"/>
    </row>
    <row r="6061" spans="2:12" ht="14.4" customHeight="1">
      <c r="B6061" s="2"/>
      <c r="L6061" s="2"/>
    </row>
    <row r="6062" spans="2:12" ht="14.4" customHeight="1">
      <c r="B6062" s="2"/>
      <c r="L6062" s="2"/>
    </row>
    <row r="6063" spans="2:12" ht="14.4" customHeight="1">
      <c r="B6063" s="2"/>
      <c r="L6063" s="2"/>
    </row>
    <row r="6064" spans="2:12" ht="14.4" customHeight="1">
      <c r="B6064" s="2"/>
      <c r="L6064" s="2"/>
    </row>
    <row r="6065" spans="2:12" ht="14.4" customHeight="1">
      <c r="B6065" s="2"/>
      <c r="L6065" s="2"/>
    </row>
    <row r="6066" spans="2:12" ht="14.4" customHeight="1">
      <c r="B6066" s="2"/>
      <c r="L6066" s="2"/>
    </row>
    <row r="6067" spans="2:12" ht="14.4" customHeight="1">
      <c r="B6067" s="2"/>
      <c r="L6067" s="2"/>
    </row>
    <row r="6068" spans="2:12" ht="14.4" customHeight="1">
      <c r="B6068" s="2"/>
      <c r="L6068" s="2"/>
    </row>
    <row r="6069" spans="2:12" ht="14.4" customHeight="1">
      <c r="B6069" s="2"/>
      <c r="L6069" s="2"/>
    </row>
    <row r="6070" spans="2:12" ht="14.4" customHeight="1">
      <c r="B6070" s="2"/>
      <c r="L6070" s="2"/>
    </row>
    <row r="6071" spans="2:12" ht="14.4" customHeight="1">
      <c r="B6071" s="2"/>
      <c r="L6071" s="2"/>
    </row>
    <row r="6072" spans="2:12" ht="14.4" customHeight="1">
      <c r="B6072" s="2"/>
      <c r="L6072" s="2"/>
    </row>
    <row r="6073" spans="2:12" ht="14.4" customHeight="1">
      <c r="B6073" s="2"/>
      <c r="L6073" s="2"/>
    </row>
    <row r="6074" spans="2:12" ht="14.4" customHeight="1">
      <c r="B6074" s="2"/>
      <c r="L6074" s="2"/>
    </row>
    <row r="6075" spans="2:12" ht="14.4" customHeight="1">
      <c r="B6075" s="2"/>
      <c r="L6075" s="2"/>
    </row>
    <row r="6076" spans="2:12" ht="14.4" customHeight="1">
      <c r="B6076" s="2"/>
      <c r="L6076" s="2"/>
    </row>
    <row r="6077" spans="2:12" ht="14.4" customHeight="1">
      <c r="B6077" s="2"/>
      <c r="L6077" s="2"/>
    </row>
    <row r="6078" spans="2:12" ht="14.4" customHeight="1">
      <c r="B6078" s="2"/>
      <c r="L6078" s="2"/>
    </row>
    <row r="6079" spans="2:12" ht="14.4" customHeight="1">
      <c r="B6079" s="2"/>
      <c r="L6079" s="2"/>
    </row>
    <row r="6080" spans="2:12" ht="14.4" customHeight="1">
      <c r="B6080" s="2"/>
      <c r="L6080" s="2"/>
    </row>
    <row r="6081" spans="2:12" ht="14.4" customHeight="1">
      <c r="B6081" s="2"/>
      <c r="L6081" s="2"/>
    </row>
    <row r="6082" spans="2:12" ht="14.4" customHeight="1">
      <c r="B6082" s="2"/>
      <c r="L6082" s="2"/>
    </row>
    <row r="6083" spans="2:12" ht="14.4" customHeight="1">
      <c r="B6083" s="2"/>
      <c r="L6083" s="2"/>
    </row>
    <row r="6084" spans="2:12" ht="14.4" customHeight="1">
      <c r="B6084" s="2"/>
      <c r="L6084" s="2"/>
    </row>
    <row r="6085" spans="2:12" ht="14.4" customHeight="1">
      <c r="B6085" s="2"/>
      <c r="L6085" s="2"/>
    </row>
    <row r="6086" spans="2:12" ht="14.4" customHeight="1">
      <c r="B6086" s="2"/>
      <c r="L6086" s="2"/>
    </row>
    <row r="6087" spans="2:12" ht="14.4" customHeight="1">
      <c r="B6087" s="2"/>
      <c r="L6087" s="2"/>
    </row>
    <row r="6088" spans="2:12" ht="14.4" customHeight="1">
      <c r="B6088" s="2"/>
      <c r="L6088" s="2"/>
    </row>
    <row r="6089" spans="2:12" ht="14.4" customHeight="1">
      <c r="B6089" s="2"/>
      <c r="L6089" s="2"/>
    </row>
    <row r="6090" spans="2:12" ht="14.4" customHeight="1">
      <c r="B6090" s="2"/>
      <c r="L6090" s="2"/>
    </row>
    <row r="6091" spans="2:12" ht="14.4" customHeight="1">
      <c r="B6091" s="2"/>
      <c r="L6091" s="2"/>
    </row>
    <row r="6092" spans="2:12" ht="14.4" customHeight="1">
      <c r="B6092" s="2"/>
      <c r="L6092" s="2"/>
    </row>
    <row r="6093" spans="2:12" ht="14.4" customHeight="1">
      <c r="B6093" s="2"/>
      <c r="L6093" s="2"/>
    </row>
    <row r="6094" spans="2:12" ht="14.4" customHeight="1">
      <c r="B6094" s="2"/>
      <c r="L6094" s="2"/>
    </row>
    <row r="6095" spans="2:12" ht="14.4" customHeight="1">
      <c r="B6095" s="2"/>
      <c r="L6095" s="2"/>
    </row>
    <row r="6096" spans="2:12" ht="14.4" customHeight="1">
      <c r="B6096" s="2"/>
      <c r="L6096" s="2"/>
    </row>
    <row r="6097" spans="2:12" ht="14.4" customHeight="1">
      <c r="B6097" s="2"/>
      <c r="L6097" s="2"/>
    </row>
    <row r="6098" spans="2:12" ht="14.4" customHeight="1">
      <c r="B6098" s="2"/>
      <c r="L6098" s="2"/>
    </row>
    <row r="6099" spans="2:12" ht="14.4" customHeight="1">
      <c r="B6099" s="2"/>
      <c r="L6099" s="2"/>
    </row>
    <row r="6100" spans="2:12" ht="14.4" customHeight="1">
      <c r="B6100" s="2"/>
      <c r="L6100" s="2"/>
    </row>
    <row r="6101" spans="2:12" ht="14.4" customHeight="1">
      <c r="B6101" s="2"/>
      <c r="L6101" s="2"/>
    </row>
    <row r="6102" spans="2:12" ht="14.4" customHeight="1">
      <c r="B6102" s="2"/>
      <c r="L6102" s="2"/>
    </row>
    <row r="6103" spans="2:12" ht="14.4" customHeight="1">
      <c r="B6103" s="2"/>
      <c r="L6103" s="2"/>
    </row>
    <row r="6104" spans="2:12" ht="14.4" customHeight="1">
      <c r="B6104" s="2"/>
      <c r="L6104" s="2"/>
    </row>
    <row r="6105" spans="2:12" ht="14.4" customHeight="1">
      <c r="B6105" s="2"/>
      <c r="L6105" s="2"/>
    </row>
    <row r="6106" spans="2:12" ht="14.4" customHeight="1">
      <c r="B6106" s="2"/>
      <c r="L6106" s="2"/>
    </row>
    <row r="6107" spans="2:12" ht="14.4" customHeight="1">
      <c r="B6107" s="2"/>
      <c r="L6107" s="2"/>
    </row>
    <row r="6108" spans="2:12" ht="14.4" customHeight="1">
      <c r="B6108" s="2"/>
      <c r="L6108" s="2"/>
    </row>
    <row r="6109" spans="2:12" ht="14.4" customHeight="1">
      <c r="B6109" s="2"/>
      <c r="L6109" s="2"/>
    </row>
    <row r="6110" spans="2:12" ht="14.4" customHeight="1">
      <c r="B6110" s="2"/>
      <c r="L6110" s="2"/>
    </row>
    <row r="6111" spans="2:12" ht="14.4" customHeight="1">
      <c r="B6111" s="2"/>
      <c r="L6111" s="2"/>
    </row>
    <row r="6112" spans="2:12" ht="14.4" customHeight="1">
      <c r="B6112" s="2"/>
      <c r="L6112" s="2"/>
    </row>
    <row r="6113" spans="2:12" ht="14.4" customHeight="1">
      <c r="B6113" s="2"/>
      <c r="L6113" s="2"/>
    </row>
    <row r="6114" spans="2:12" ht="14.4" customHeight="1">
      <c r="B6114" s="2"/>
      <c r="L6114" s="2"/>
    </row>
    <row r="6115" spans="2:12" ht="14.4" customHeight="1">
      <c r="B6115" s="2"/>
      <c r="L6115" s="2"/>
    </row>
    <row r="6116" spans="2:12" ht="14.4" customHeight="1">
      <c r="B6116" s="2"/>
      <c r="L6116" s="2"/>
    </row>
    <row r="6117" spans="2:12" ht="14.4" customHeight="1">
      <c r="B6117" s="2"/>
      <c r="L6117" s="2"/>
    </row>
    <row r="6118" spans="2:12" ht="14.4" customHeight="1">
      <c r="B6118" s="2"/>
      <c r="L6118" s="2"/>
    </row>
    <row r="6119" spans="2:12" ht="14.4" customHeight="1">
      <c r="B6119" s="2"/>
      <c r="L6119" s="2"/>
    </row>
    <row r="6120" spans="2:12" ht="14.4" customHeight="1">
      <c r="B6120" s="2"/>
      <c r="L6120" s="2"/>
    </row>
    <row r="6121" spans="2:12" ht="14.4" customHeight="1">
      <c r="B6121" s="2"/>
      <c r="L6121" s="2"/>
    </row>
    <row r="6122" spans="2:12" ht="14.4" customHeight="1">
      <c r="B6122" s="2"/>
      <c r="L6122" s="2"/>
    </row>
    <row r="6123" spans="2:12" ht="14.4" customHeight="1">
      <c r="B6123" s="2"/>
      <c r="L6123" s="2"/>
    </row>
    <row r="6124" spans="2:12" ht="14.4" customHeight="1">
      <c r="B6124" s="2"/>
      <c r="L6124" s="2"/>
    </row>
    <row r="6125" spans="2:12" ht="14.4" customHeight="1">
      <c r="B6125" s="2"/>
      <c r="L6125" s="2"/>
    </row>
    <row r="6126" spans="2:12" ht="14.4" customHeight="1">
      <c r="B6126" s="2"/>
      <c r="L6126" s="2"/>
    </row>
    <row r="6127" spans="2:12" ht="14.4" customHeight="1">
      <c r="B6127" s="2"/>
      <c r="L6127" s="2"/>
    </row>
    <row r="6128" spans="2:12" ht="14.4" customHeight="1">
      <c r="B6128" s="2"/>
      <c r="L6128" s="2"/>
    </row>
    <row r="6129" spans="2:12" ht="14.4" customHeight="1">
      <c r="B6129" s="2"/>
      <c r="L6129" s="2"/>
    </row>
    <row r="6130" spans="2:12" ht="14.4" customHeight="1">
      <c r="B6130" s="2"/>
      <c r="L6130" s="2"/>
    </row>
    <row r="6131" spans="2:12" ht="14.4" customHeight="1">
      <c r="B6131" s="2"/>
      <c r="L6131" s="2"/>
    </row>
    <row r="6132" spans="2:12" ht="14.4" customHeight="1">
      <c r="B6132" s="2"/>
      <c r="L6132" s="2"/>
    </row>
    <row r="6133" spans="2:12" ht="14.4" customHeight="1">
      <c r="B6133" s="2"/>
      <c r="L6133" s="2"/>
    </row>
    <row r="6134" spans="2:12" ht="14.4" customHeight="1">
      <c r="B6134" s="2"/>
      <c r="L6134" s="2"/>
    </row>
    <row r="6135" spans="2:12" ht="14.4" customHeight="1">
      <c r="B6135" s="2"/>
      <c r="L6135" s="2"/>
    </row>
    <row r="6136" spans="2:12" ht="14.4" customHeight="1">
      <c r="B6136" s="2"/>
      <c r="L6136" s="2"/>
    </row>
    <row r="6137" spans="2:12" ht="14.4" customHeight="1">
      <c r="B6137" s="2"/>
      <c r="L6137" s="2"/>
    </row>
    <row r="6138" spans="2:12" ht="14.4" customHeight="1">
      <c r="B6138" s="2"/>
      <c r="L6138" s="2"/>
    </row>
    <row r="6139" spans="2:12" ht="14.4" customHeight="1">
      <c r="B6139" s="2"/>
      <c r="L6139" s="2"/>
    </row>
    <row r="6140" spans="2:12" ht="14.4" customHeight="1">
      <c r="B6140" s="2"/>
      <c r="L6140" s="2"/>
    </row>
    <row r="6141" spans="2:12" ht="14.4" customHeight="1">
      <c r="B6141" s="2"/>
      <c r="L6141" s="2"/>
    </row>
    <row r="6142" spans="2:12" ht="14.4" customHeight="1">
      <c r="B6142" s="2"/>
      <c r="L6142" s="2"/>
    </row>
    <row r="6143" spans="2:12" ht="14.4" customHeight="1">
      <c r="B6143" s="2"/>
      <c r="L6143" s="2"/>
    </row>
    <row r="6144" spans="2:12" ht="14.4" customHeight="1">
      <c r="B6144" s="2"/>
      <c r="L6144" s="2"/>
    </row>
    <row r="6145" spans="2:12" ht="14.4" customHeight="1">
      <c r="B6145" s="2"/>
      <c r="L6145" s="2"/>
    </row>
    <row r="6146" spans="2:12" ht="14.4" customHeight="1">
      <c r="B6146" s="2"/>
      <c r="L6146" s="2"/>
    </row>
    <row r="6147" spans="2:12" ht="14.4" customHeight="1">
      <c r="B6147" s="2"/>
      <c r="L6147" s="2"/>
    </row>
    <row r="6148" spans="2:12" ht="14.4" customHeight="1">
      <c r="B6148" s="2"/>
      <c r="L6148" s="2"/>
    </row>
    <row r="6149" spans="2:12" ht="14.4" customHeight="1">
      <c r="B6149" s="2"/>
      <c r="L6149" s="2"/>
    </row>
    <row r="6150" spans="2:12" ht="14.4" customHeight="1">
      <c r="B6150" s="2"/>
      <c r="L6150" s="2"/>
    </row>
    <row r="6151" spans="2:12" ht="14.4" customHeight="1">
      <c r="B6151" s="2"/>
      <c r="L6151" s="2"/>
    </row>
    <row r="6152" spans="2:12" ht="14.4" customHeight="1">
      <c r="B6152" s="2"/>
      <c r="L6152" s="2"/>
    </row>
    <row r="6153" spans="2:12" ht="14.4" customHeight="1">
      <c r="B6153" s="2"/>
      <c r="L6153" s="2"/>
    </row>
    <row r="6154" spans="2:12" ht="14.4" customHeight="1">
      <c r="B6154" s="2"/>
      <c r="L6154" s="2"/>
    </row>
    <row r="6155" spans="2:12" ht="14.4" customHeight="1">
      <c r="B6155" s="2"/>
      <c r="L6155" s="2"/>
    </row>
    <row r="6156" spans="2:12" ht="14.4" customHeight="1">
      <c r="B6156" s="2"/>
      <c r="L6156" s="2"/>
    </row>
    <row r="6157" spans="2:12" ht="14.4" customHeight="1">
      <c r="B6157" s="2"/>
      <c r="L6157" s="2"/>
    </row>
    <row r="6158" spans="2:12" ht="14.4" customHeight="1">
      <c r="B6158" s="2"/>
      <c r="L6158" s="2"/>
    </row>
    <row r="6159" spans="2:12" ht="14.4" customHeight="1">
      <c r="B6159" s="2"/>
      <c r="L6159" s="2"/>
    </row>
    <row r="6160" spans="2:12" ht="14.4" customHeight="1">
      <c r="B6160" s="2"/>
      <c r="L6160" s="2"/>
    </row>
    <row r="6161" spans="2:12" ht="14.4" customHeight="1">
      <c r="B6161" s="2"/>
      <c r="L6161" s="2"/>
    </row>
    <row r="6162" spans="2:12" ht="14.4" customHeight="1">
      <c r="B6162" s="2"/>
      <c r="L6162" s="2"/>
    </row>
    <row r="6163" spans="2:12" ht="14.4" customHeight="1">
      <c r="B6163" s="2"/>
      <c r="L6163" s="2"/>
    </row>
    <row r="6164" spans="2:12" ht="14.4" customHeight="1">
      <c r="B6164" s="2"/>
      <c r="L6164" s="2"/>
    </row>
    <row r="6165" spans="2:12" ht="14.4" customHeight="1">
      <c r="B6165" s="2"/>
      <c r="L6165" s="2"/>
    </row>
    <row r="6166" spans="2:12" ht="14.4" customHeight="1">
      <c r="B6166" s="2"/>
      <c r="L6166" s="2"/>
    </row>
    <row r="6167" spans="2:12" ht="14.4" customHeight="1">
      <c r="B6167" s="2"/>
      <c r="L6167" s="2"/>
    </row>
    <row r="6168" spans="2:12" ht="14.4" customHeight="1">
      <c r="B6168" s="2"/>
      <c r="L6168" s="2"/>
    </row>
    <row r="6169" spans="2:12" ht="14.4" customHeight="1">
      <c r="B6169" s="2"/>
      <c r="L6169" s="2"/>
    </row>
    <row r="6170" spans="2:12" ht="14.4" customHeight="1">
      <c r="B6170" s="2"/>
      <c r="L6170" s="2"/>
    </row>
    <row r="6171" spans="2:12" ht="14.4" customHeight="1">
      <c r="B6171" s="2"/>
      <c r="L6171" s="2"/>
    </row>
    <row r="6172" spans="2:12" ht="14.4" customHeight="1">
      <c r="B6172" s="2"/>
      <c r="L6172" s="2"/>
    </row>
    <row r="6173" spans="2:12" ht="14.4" customHeight="1">
      <c r="B6173" s="2"/>
      <c r="L6173" s="2"/>
    </row>
    <row r="6174" spans="2:12" ht="14.4" customHeight="1">
      <c r="B6174" s="2"/>
      <c r="L6174" s="2"/>
    </row>
    <row r="6175" spans="2:12" ht="14.4" customHeight="1">
      <c r="B6175" s="2"/>
      <c r="L6175" s="2"/>
    </row>
    <row r="6176" spans="2:12" ht="14.4" customHeight="1">
      <c r="B6176" s="2"/>
      <c r="L6176" s="2"/>
    </row>
    <row r="6177" spans="2:12" ht="14.4" customHeight="1">
      <c r="B6177" s="2"/>
      <c r="L6177" s="2"/>
    </row>
    <row r="6178" spans="2:12" ht="14.4" customHeight="1">
      <c r="B6178" s="2"/>
      <c r="L6178" s="2"/>
    </row>
    <row r="6179" spans="2:12" ht="14.4" customHeight="1">
      <c r="B6179" s="2"/>
      <c r="L6179" s="2"/>
    </row>
    <row r="6180" spans="2:12" ht="14.4" customHeight="1">
      <c r="B6180" s="2"/>
      <c r="L6180" s="2"/>
    </row>
    <row r="6181" spans="2:12" ht="14.4" customHeight="1">
      <c r="B6181" s="2"/>
      <c r="L6181" s="2"/>
    </row>
    <row r="6182" spans="2:12" ht="14.4" customHeight="1">
      <c r="B6182" s="2"/>
      <c r="L6182" s="2"/>
    </row>
    <row r="6183" spans="2:12" ht="14.4" customHeight="1">
      <c r="B6183" s="2"/>
      <c r="L6183" s="2"/>
    </row>
    <row r="6184" spans="2:12" ht="14.4" customHeight="1">
      <c r="B6184" s="2"/>
      <c r="L6184" s="2"/>
    </row>
    <row r="6185" spans="2:12" ht="14.4" customHeight="1">
      <c r="B6185" s="2"/>
      <c r="L6185" s="2"/>
    </row>
    <row r="6186" spans="2:12" ht="14.4" customHeight="1">
      <c r="B6186" s="2"/>
      <c r="L6186" s="2"/>
    </row>
    <row r="6187" spans="2:12" ht="14.4" customHeight="1">
      <c r="B6187" s="2"/>
      <c r="L6187" s="2"/>
    </row>
    <row r="6188" spans="2:12" ht="14.4" customHeight="1">
      <c r="B6188" s="2"/>
      <c r="L6188" s="2"/>
    </row>
    <row r="6189" spans="2:12" ht="14.4" customHeight="1">
      <c r="B6189" s="2"/>
      <c r="L6189" s="2"/>
    </row>
    <row r="6190" spans="2:12" ht="14.4" customHeight="1">
      <c r="B6190" s="2"/>
      <c r="L6190" s="2"/>
    </row>
    <row r="6191" spans="2:12" ht="14.4" customHeight="1">
      <c r="B6191" s="2"/>
      <c r="L6191" s="2"/>
    </row>
    <row r="6192" spans="2:12" ht="14.4" customHeight="1">
      <c r="B6192" s="2"/>
      <c r="L6192" s="2"/>
    </row>
    <row r="6193" spans="2:12" ht="14.4" customHeight="1">
      <c r="B6193" s="2"/>
      <c r="L6193" s="2"/>
    </row>
    <row r="6194" spans="2:12" ht="14.4" customHeight="1">
      <c r="B6194" s="2"/>
      <c r="L6194" s="2"/>
    </row>
    <row r="6195" spans="2:12" ht="14.4" customHeight="1">
      <c r="B6195" s="2"/>
      <c r="L6195" s="2"/>
    </row>
    <row r="6196" spans="2:12" ht="14.4" customHeight="1">
      <c r="B6196" s="2"/>
      <c r="L6196" s="2"/>
    </row>
    <row r="6197" spans="2:12" ht="14.4" customHeight="1">
      <c r="B6197" s="2"/>
      <c r="L6197" s="2"/>
    </row>
    <row r="6198" spans="2:12" ht="14.4" customHeight="1">
      <c r="B6198" s="2"/>
      <c r="L6198" s="2"/>
    </row>
    <row r="6199" spans="2:12" ht="14.4" customHeight="1">
      <c r="B6199" s="2"/>
      <c r="L6199" s="2"/>
    </row>
    <row r="6200" spans="2:12" ht="14.4" customHeight="1">
      <c r="B6200" s="2"/>
      <c r="L6200" s="2"/>
    </row>
    <row r="6201" spans="2:12" ht="14.4" customHeight="1">
      <c r="B6201" s="2"/>
      <c r="L6201" s="2"/>
    </row>
    <row r="6202" spans="2:12" ht="14.4" customHeight="1">
      <c r="B6202" s="2"/>
      <c r="L6202" s="2"/>
    </row>
    <row r="6203" spans="2:12" ht="14.4" customHeight="1">
      <c r="B6203" s="2"/>
      <c r="L6203" s="2"/>
    </row>
    <row r="6204" spans="2:12" ht="14.4" customHeight="1">
      <c r="B6204" s="2"/>
      <c r="L6204" s="2"/>
    </row>
    <row r="6205" spans="2:12" ht="14.4" customHeight="1">
      <c r="B6205" s="2"/>
      <c r="L6205" s="2"/>
    </row>
    <row r="6206" spans="2:12" ht="14.4" customHeight="1">
      <c r="B6206" s="2"/>
      <c r="L6206" s="2"/>
    </row>
    <row r="6207" spans="2:12" ht="14.4" customHeight="1">
      <c r="B6207" s="2"/>
      <c r="L6207" s="2"/>
    </row>
    <row r="6208" spans="2:12" ht="14.4" customHeight="1">
      <c r="B6208" s="2"/>
      <c r="L6208" s="2"/>
    </row>
    <row r="6209" spans="2:12" ht="14.4" customHeight="1">
      <c r="B6209" s="2"/>
      <c r="L6209" s="2"/>
    </row>
    <row r="6210" spans="2:12" ht="14.4" customHeight="1">
      <c r="B6210" s="2"/>
      <c r="L6210" s="2"/>
    </row>
    <row r="6211" spans="2:12" ht="14.4" customHeight="1">
      <c r="B6211" s="2"/>
      <c r="L6211" s="2"/>
    </row>
    <row r="6212" spans="2:12" ht="14.4" customHeight="1">
      <c r="B6212" s="2"/>
      <c r="L6212" s="2"/>
    </row>
    <row r="6213" spans="2:12" ht="14.4" customHeight="1">
      <c r="B6213" s="2"/>
      <c r="L6213" s="2"/>
    </row>
    <row r="6214" spans="2:12" ht="14.4" customHeight="1">
      <c r="B6214" s="2"/>
      <c r="L6214" s="2"/>
    </row>
    <row r="6215" spans="2:12" ht="14.4" customHeight="1">
      <c r="B6215" s="2"/>
      <c r="L6215" s="2"/>
    </row>
    <row r="6216" spans="2:12" ht="14.4" customHeight="1">
      <c r="B6216" s="2"/>
      <c r="L6216" s="2"/>
    </row>
    <row r="6217" spans="2:12" ht="14.4" customHeight="1">
      <c r="B6217" s="2"/>
      <c r="L6217" s="2"/>
    </row>
    <row r="6218" spans="2:12" ht="14.4" customHeight="1">
      <c r="B6218" s="2"/>
      <c r="L6218" s="2"/>
    </row>
    <row r="6219" spans="2:12" ht="14.4" customHeight="1">
      <c r="B6219" s="2"/>
      <c r="L6219" s="2"/>
    </row>
    <row r="6220" spans="2:12" ht="14.4" customHeight="1">
      <c r="B6220" s="2"/>
      <c r="L6220" s="2"/>
    </row>
    <row r="6221" spans="2:12" ht="14.4" customHeight="1">
      <c r="B6221" s="2"/>
      <c r="L6221" s="2"/>
    </row>
    <row r="6222" spans="2:12" ht="14.4" customHeight="1">
      <c r="B6222" s="2"/>
      <c r="L6222" s="2"/>
    </row>
    <row r="6223" spans="2:12" ht="14.4" customHeight="1">
      <c r="B6223" s="2"/>
      <c r="L6223" s="2"/>
    </row>
    <row r="6224" spans="2:12" ht="14.4" customHeight="1">
      <c r="B6224" s="2"/>
      <c r="L6224" s="2"/>
    </row>
    <row r="6225" spans="2:12" ht="14.4" customHeight="1">
      <c r="B6225" s="2"/>
      <c r="L6225" s="2"/>
    </row>
    <row r="6226" spans="2:12" ht="14.4" customHeight="1">
      <c r="B6226" s="2"/>
      <c r="L6226" s="2"/>
    </row>
    <row r="6227" spans="2:12" ht="14.4" customHeight="1">
      <c r="B6227" s="2"/>
      <c r="L6227" s="2"/>
    </row>
    <row r="6228" spans="2:12" ht="14.4" customHeight="1">
      <c r="B6228" s="2"/>
      <c r="L6228" s="2"/>
    </row>
    <row r="6229" spans="2:12" ht="14.4" customHeight="1">
      <c r="B6229" s="2"/>
      <c r="L6229" s="2"/>
    </row>
    <row r="6230" spans="2:12" ht="14.4" customHeight="1">
      <c r="B6230" s="2"/>
      <c r="L6230" s="2"/>
    </row>
    <row r="6231" spans="2:12" ht="14.4" customHeight="1">
      <c r="B6231" s="2"/>
      <c r="L6231" s="2"/>
    </row>
    <row r="6232" spans="2:12" ht="14.4" customHeight="1">
      <c r="B6232" s="2"/>
      <c r="L6232" s="2"/>
    </row>
    <row r="6233" spans="2:12" ht="14.4" customHeight="1">
      <c r="B6233" s="2"/>
      <c r="L6233" s="2"/>
    </row>
    <row r="6234" spans="2:12" ht="14.4" customHeight="1">
      <c r="B6234" s="2"/>
      <c r="L6234" s="2"/>
    </row>
    <row r="6235" spans="2:12" ht="14.4" customHeight="1">
      <c r="B6235" s="2"/>
      <c r="L6235" s="2"/>
    </row>
    <row r="6236" spans="2:12" ht="14.4" customHeight="1">
      <c r="B6236" s="2"/>
      <c r="L6236" s="2"/>
    </row>
    <row r="6237" spans="2:12" ht="14.4" customHeight="1">
      <c r="B6237" s="2"/>
      <c r="L6237" s="2"/>
    </row>
    <row r="6238" spans="2:12" ht="14.4" customHeight="1">
      <c r="B6238" s="2"/>
      <c r="L6238" s="2"/>
    </row>
    <row r="6239" spans="2:12" ht="14.4" customHeight="1">
      <c r="B6239" s="2"/>
      <c r="L6239" s="2"/>
    </row>
    <row r="6240" spans="2:12" ht="14.4" customHeight="1">
      <c r="B6240" s="2"/>
      <c r="L6240" s="2"/>
    </row>
    <row r="6241" spans="2:12" ht="14.4" customHeight="1">
      <c r="B6241" s="2"/>
      <c r="L6241" s="2"/>
    </row>
    <row r="6242" spans="2:12" ht="14.4" customHeight="1">
      <c r="B6242" s="2"/>
      <c r="L6242" s="2"/>
    </row>
    <row r="6243" spans="2:12" ht="14.4" customHeight="1">
      <c r="B6243" s="2"/>
      <c r="L6243" s="2"/>
    </row>
    <row r="6244" spans="2:12" ht="14.4" customHeight="1">
      <c r="B6244" s="2"/>
      <c r="L6244" s="2"/>
    </row>
    <row r="6245" spans="2:12" ht="14.4" customHeight="1">
      <c r="B6245" s="2"/>
      <c r="L6245" s="2"/>
    </row>
    <row r="6246" spans="2:12" ht="14.4" customHeight="1">
      <c r="B6246" s="2"/>
      <c r="L6246" s="2"/>
    </row>
    <row r="6247" spans="2:12" ht="14.4" customHeight="1">
      <c r="B6247" s="2"/>
      <c r="L6247" s="2"/>
    </row>
    <row r="6248" spans="2:12" ht="14.4" customHeight="1">
      <c r="B6248" s="2"/>
      <c r="L6248" s="2"/>
    </row>
    <row r="6249" spans="2:12" ht="14.4" customHeight="1">
      <c r="B6249" s="2"/>
      <c r="L6249" s="2"/>
    </row>
    <row r="6250" spans="2:12" ht="14.4" customHeight="1">
      <c r="B6250" s="2"/>
      <c r="L6250" s="2"/>
    </row>
    <row r="6251" spans="2:12" ht="14.4" customHeight="1">
      <c r="B6251" s="2"/>
      <c r="L6251" s="2"/>
    </row>
    <row r="6252" spans="2:12" ht="14.4" customHeight="1">
      <c r="B6252" s="2"/>
      <c r="L6252" s="2"/>
    </row>
    <row r="6253" spans="2:12" ht="14.4" customHeight="1">
      <c r="B6253" s="2"/>
      <c r="L6253" s="2"/>
    </row>
    <row r="6254" spans="2:12" ht="14.4" customHeight="1">
      <c r="B6254" s="2"/>
      <c r="L6254" s="2"/>
    </row>
    <row r="6255" spans="2:12" ht="14.4" customHeight="1">
      <c r="B6255" s="2"/>
      <c r="L6255" s="2"/>
    </row>
    <row r="6256" spans="2:12" ht="14.4" customHeight="1">
      <c r="B6256" s="2"/>
      <c r="L6256" s="2"/>
    </row>
    <row r="6257" spans="2:12" ht="14.4" customHeight="1">
      <c r="B6257" s="2"/>
      <c r="L6257" s="2"/>
    </row>
    <row r="6258" spans="2:12" ht="14.4" customHeight="1">
      <c r="B6258" s="2"/>
      <c r="L6258" s="2"/>
    </row>
    <row r="6259" spans="2:12" ht="14.4" customHeight="1">
      <c r="B6259" s="2"/>
      <c r="L6259" s="2"/>
    </row>
    <row r="6260" spans="2:12" ht="14.4" customHeight="1">
      <c r="B6260" s="2"/>
      <c r="L6260" s="2"/>
    </row>
    <row r="6261" spans="2:12" ht="14.4" customHeight="1">
      <c r="B6261" s="2"/>
      <c r="L6261" s="2"/>
    </row>
    <row r="6262" spans="2:12" ht="14.4" customHeight="1">
      <c r="B6262" s="2"/>
      <c r="L6262" s="2"/>
    </row>
    <row r="6263" spans="2:12" ht="14.4" customHeight="1">
      <c r="B6263" s="2"/>
      <c r="L6263" s="2"/>
    </row>
    <row r="6264" spans="2:12" ht="14.4" customHeight="1">
      <c r="B6264" s="2"/>
      <c r="L6264" s="2"/>
    </row>
    <row r="6265" spans="2:12" ht="14.4" customHeight="1">
      <c r="B6265" s="2"/>
      <c r="L6265" s="2"/>
    </row>
    <row r="6266" spans="2:12" ht="14.4" customHeight="1">
      <c r="B6266" s="2"/>
      <c r="L6266" s="2"/>
    </row>
    <row r="6267" spans="2:12" ht="14.4" customHeight="1">
      <c r="B6267" s="2"/>
      <c r="L6267" s="2"/>
    </row>
    <row r="6268" spans="2:12" ht="14.4" customHeight="1">
      <c r="B6268" s="2"/>
      <c r="L6268" s="2"/>
    </row>
    <row r="6269" spans="2:12" ht="14.4" customHeight="1">
      <c r="B6269" s="2"/>
      <c r="L6269" s="2"/>
    </row>
    <row r="6270" spans="2:12" ht="14.4" customHeight="1">
      <c r="B6270" s="2"/>
      <c r="L6270" s="2"/>
    </row>
    <row r="6271" spans="2:12" ht="14.4" customHeight="1">
      <c r="B6271" s="2"/>
      <c r="L6271" s="2"/>
    </row>
    <row r="6272" spans="2:12" ht="14.4" customHeight="1">
      <c r="B6272" s="2"/>
      <c r="L6272" s="2"/>
    </row>
    <row r="6273" spans="2:12" ht="14.4" customHeight="1">
      <c r="B6273" s="2"/>
      <c r="L6273" s="2"/>
    </row>
    <row r="6274" spans="2:12" ht="14.4" customHeight="1">
      <c r="B6274" s="2"/>
      <c r="L6274" s="2"/>
    </row>
    <row r="6275" spans="2:12" ht="14.4" customHeight="1">
      <c r="B6275" s="2"/>
      <c r="L6275" s="2"/>
    </row>
    <row r="6276" spans="2:12" ht="14.4" customHeight="1">
      <c r="B6276" s="2"/>
      <c r="L6276" s="2"/>
    </row>
    <row r="6277" spans="2:12" ht="14.4" customHeight="1">
      <c r="B6277" s="2"/>
      <c r="L6277" s="2"/>
    </row>
    <row r="6278" spans="2:12" ht="14.4" customHeight="1">
      <c r="B6278" s="2"/>
      <c r="L6278" s="2"/>
    </row>
    <row r="6279" spans="2:12" ht="14.4" customHeight="1">
      <c r="B6279" s="2"/>
      <c r="L6279" s="2"/>
    </row>
    <row r="6280" spans="2:12" ht="14.4" customHeight="1">
      <c r="B6280" s="2"/>
      <c r="L6280" s="2"/>
    </row>
    <row r="6281" spans="2:12" ht="14.4" customHeight="1">
      <c r="B6281" s="2"/>
      <c r="L6281" s="2"/>
    </row>
    <row r="6282" spans="2:12" ht="14.4" customHeight="1">
      <c r="B6282" s="2"/>
      <c r="L6282" s="2"/>
    </row>
    <row r="6283" spans="2:12" ht="14.4" customHeight="1">
      <c r="B6283" s="2"/>
      <c r="L6283" s="2"/>
    </row>
    <row r="6284" spans="2:12" ht="14.4" customHeight="1">
      <c r="B6284" s="2"/>
      <c r="L6284" s="2"/>
    </row>
    <row r="6285" spans="2:12" ht="14.4" customHeight="1">
      <c r="B6285" s="2"/>
      <c r="L6285" s="2"/>
    </row>
    <row r="6286" spans="2:12" ht="14.4" customHeight="1">
      <c r="B6286" s="2"/>
      <c r="L6286" s="2"/>
    </row>
    <row r="6287" spans="2:12" ht="14.4" customHeight="1">
      <c r="B6287" s="2"/>
      <c r="L6287" s="2"/>
    </row>
    <row r="6288" spans="2:12" ht="14.4" customHeight="1">
      <c r="B6288" s="2"/>
      <c r="L6288" s="2"/>
    </row>
    <row r="6289" spans="2:12" ht="14.4" customHeight="1">
      <c r="B6289" s="2"/>
      <c r="L6289" s="2"/>
    </row>
    <row r="6290" spans="2:12" ht="14.4" customHeight="1">
      <c r="B6290" s="2"/>
      <c r="L6290" s="2"/>
    </row>
    <row r="6291" spans="2:12" ht="14.4" customHeight="1">
      <c r="B6291" s="2"/>
      <c r="L6291" s="2"/>
    </row>
    <row r="6292" spans="2:12" ht="14.4" customHeight="1">
      <c r="B6292" s="2"/>
      <c r="L6292" s="2"/>
    </row>
    <row r="6293" spans="2:12" ht="14.4" customHeight="1">
      <c r="B6293" s="2"/>
      <c r="L6293" s="2"/>
    </row>
    <row r="6294" spans="2:12" ht="14.4" customHeight="1">
      <c r="B6294" s="2"/>
      <c r="L6294" s="2"/>
    </row>
    <row r="6295" spans="2:12" ht="14.4" customHeight="1">
      <c r="B6295" s="2"/>
      <c r="L6295" s="2"/>
    </row>
    <row r="6296" spans="2:12" ht="14.4" customHeight="1">
      <c r="B6296" s="2"/>
      <c r="L6296" s="2"/>
    </row>
    <row r="6297" spans="2:12" ht="14.4" customHeight="1">
      <c r="B6297" s="2"/>
      <c r="L6297" s="2"/>
    </row>
    <row r="6298" spans="2:12" ht="14.4" customHeight="1">
      <c r="B6298" s="2"/>
      <c r="L6298" s="2"/>
    </row>
    <row r="6299" spans="2:12" ht="14.4" customHeight="1">
      <c r="B6299" s="2"/>
      <c r="L6299" s="2"/>
    </row>
    <row r="6300" spans="2:12" ht="14.4" customHeight="1">
      <c r="B6300" s="2"/>
      <c r="L6300" s="2"/>
    </row>
    <row r="6301" spans="2:12" ht="14.4" customHeight="1">
      <c r="B6301" s="2"/>
      <c r="L6301" s="2"/>
    </row>
    <row r="6302" spans="2:12" ht="14.4" customHeight="1">
      <c r="B6302" s="2"/>
      <c r="L6302" s="2"/>
    </row>
    <row r="6303" spans="2:12" ht="14.4" customHeight="1">
      <c r="B6303" s="2"/>
      <c r="L6303" s="2"/>
    </row>
    <row r="6304" spans="2:12" ht="14.4" customHeight="1">
      <c r="B6304" s="2"/>
      <c r="L6304" s="2"/>
    </row>
    <row r="6305" spans="2:12" ht="14.4" customHeight="1">
      <c r="B6305" s="2"/>
      <c r="L6305" s="2"/>
    </row>
    <row r="6306" spans="2:12" ht="14.4" customHeight="1">
      <c r="B6306" s="2"/>
      <c r="L6306" s="2"/>
    </row>
    <row r="6307" spans="2:12" ht="14.4" customHeight="1">
      <c r="B6307" s="2"/>
      <c r="L6307" s="2"/>
    </row>
    <row r="6308" spans="2:12" ht="14.4" customHeight="1">
      <c r="B6308" s="2"/>
      <c r="L6308" s="2"/>
    </row>
    <row r="6309" spans="2:12" ht="14.4" customHeight="1">
      <c r="B6309" s="2"/>
      <c r="L6309" s="2"/>
    </row>
    <row r="6310" spans="2:12" ht="14.4" customHeight="1">
      <c r="B6310" s="2"/>
      <c r="L6310" s="2"/>
    </row>
    <row r="6311" spans="2:12" ht="14.4" customHeight="1">
      <c r="B6311" s="2"/>
      <c r="L6311" s="2"/>
    </row>
    <row r="6312" spans="2:12" ht="14.4" customHeight="1">
      <c r="B6312" s="2"/>
      <c r="L6312" s="2"/>
    </row>
    <row r="6313" spans="2:12" ht="14.4" customHeight="1">
      <c r="B6313" s="2"/>
      <c r="L6313" s="2"/>
    </row>
    <row r="6314" spans="2:12" ht="14.4" customHeight="1">
      <c r="B6314" s="2"/>
      <c r="L6314" s="2"/>
    </row>
    <row r="6315" spans="2:12" ht="14.4" customHeight="1">
      <c r="B6315" s="2"/>
      <c r="L6315" s="2"/>
    </row>
    <row r="6316" spans="2:12" ht="14.4" customHeight="1">
      <c r="B6316" s="2"/>
      <c r="L6316" s="2"/>
    </row>
    <row r="6317" spans="2:12" ht="14.4" customHeight="1">
      <c r="B6317" s="2"/>
      <c r="L6317" s="2"/>
    </row>
    <row r="6318" spans="2:12" ht="14.4" customHeight="1">
      <c r="B6318" s="2"/>
      <c r="L6318" s="2"/>
    </row>
    <row r="6319" spans="2:12" ht="14.4" customHeight="1">
      <c r="B6319" s="2"/>
      <c r="L6319" s="2"/>
    </row>
    <row r="6320" spans="2:12" ht="14.4" customHeight="1">
      <c r="B6320" s="2"/>
      <c r="L6320" s="2"/>
    </row>
    <row r="6321" spans="2:12" ht="14.4" customHeight="1">
      <c r="B6321" s="2"/>
      <c r="L6321" s="2"/>
    </row>
    <row r="6322" spans="2:12" ht="14.4" customHeight="1">
      <c r="B6322" s="2"/>
      <c r="L6322" s="2"/>
    </row>
    <row r="6323" spans="2:12" ht="14.4" customHeight="1">
      <c r="B6323" s="2"/>
      <c r="L6323" s="2"/>
    </row>
    <row r="6324" spans="2:12" ht="14.4" customHeight="1">
      <c r="B6324" s="2"/>
      <c r="L6324" s="2"/>
    </row>
    <row r="6325" spans="2:12" ht="14.4" customHeight="1">
      <c r="B6325" s="2"/>
      <c r="L6325" s="2"/>
    </row>
    <row r="6326" spans="2:12" ht="14.4" customHeight="1">
      <c r="B6326" s="2"/>
      <c r="L6326" s="2"/>
    </row>
    <row r="6327" spans="2:12" ht="14.4" customHeight="1">
      <c r="B6327" s="2"/>
      <c r="L6327" s="2"/>
    </row>
    <row r="6328" spans="2:12" ht="14.4" customHeight="1">
      <c r="B6328" s="2"/>
      <c r="L6328" s="2"/>
    </row>
    <row r="6329" spans="2:12" ht="14.4" customHeight="1">
      <c r="B6329" s="2"/>
      <c r="L6329" s="2"/>
    </row>
    <row r="6330" spans="2:12" ht="14.4" customHeight="1">
      <c r="B6330" s="2"/>
      <c r="L6330" s="2"/>
    </row>
    <row r="6331" spans="2:12" ht="14.4" customHeight="1">
      <c r="B6331" s="2"/>
      <c r="L6331" s="2"/>
    </row>
    <row r="6332" spans="2:12" ht="14.4" customHeight="1">
      <c r="B6332" s="2"/>
      <c r="L6332" s="2"/>
    </row>
    <row r="6333" spans="2:12" ht="14.4" customHeight="1">
      <c r="B6333" s="2"/>
      <c r="L6333" s="2"/>
    </row>
    <row r="6334" spans="2:12" ht="14.4" customHeight="1">
      <c r="B6334" s="2"/>
      <c r="L6334" s="2"/>
    </row>
    <row r="6335" spans="2:12" ht="14.4" customHeight="1">
      <c r="B6335" s="2"/>
      <c r="L6335" s="2"/>
    </row>
    <row r="6336" spans="2:12" ht="14.4" customHeight="1">
      <c r="B6336" s="2"/>
      <c r="L6336" s="2"/>
    </row>
    <row r="6337" spans="2:12" ht="14.4" customHeight="1">
      <c r="B6337" s="2"/>
      <c r="L6337" s="2"/>
    </row>
    <row r="6338" spans="2:12" ht="14.4" customHeight="1">
      <c r="B6338" s="2"/>
      <c r="L6338" s="2"/>
    </row>
    <row r="6339" spans="2:12" ht="14.4" customHeight="1">
      <c r="B6339" s="2"/>
      <c r="L6339" s="2"/>
    </row>
    <row r="6340" spans="2:12" ht="14.4" customHeight="1">
      <c r="B6340" s="2"/>
      <c r="L6340" s="2"/>
    </row>
    <row r="6341" spans="2:12" ht="14.4" customHeight="1">
      <c r="B6341" s="2"/>
      <c r="L6341" s="2"/>
    </row>
    <row r="6342" spans="2:12" ht="14.4" customHeight="1">
      <c r="B6342" s="2"/>
      <c r="L6342" s="2"/>
    </row>
    <row r="6343" spans="2:12" ht="14.4" customHeight="1">
      <c r="B6343" s="2"/>
      <c r="L6343" s="2"/>
    </row>
    <row r="6344" spans="2:12" ht="14.4" customHeight="1">
      <c r="B6344" s="2"/>
      <c r="L6344" s="2"/>
    </row>
    <row r="6345" spans="2:12" ht="14.4" customHeight="1">
      <c r="B6345" s="2"/>
      <c r="L6345" s="2"/>
    </row>
    <row r="6346" spans="2:12" ht="14.4" customHeight="1">
      <c r="B6346" s="2"/>
      <c r="L6346" s="2"/>
    </row>
    <row r="6347" spans="2:12" ht="14.4" customHeight="1">
      <c r="B6347" s="2"/>
      <c r="L6347" s="2"/>
    </row>
    <row r="6348" spans="2:12" ht="14.4" customHeight="1">
      <c r="B6348" s="2"/>
      <c r="L6348" s="2"/>
    </row>
    <row r="6349" spans="2:12" ht="14.4" customHeight="1">
      <c r="B6349" s="2"/>
      <c r="L6349" s="2"/>
    </row>
    <row r="6350" spans="2:12" ht="14.4" customHeight="1">
      <c r="B6350" s="2"/>
      <c r="L6350" s="2"/>
    </row>
    <row r="6351" spans="2:12" ht="14.4" customHeight="1">
      <c r="B6351" s="2"/>
      <c r="L6351" s="2"/>
    </row>
    <row r="6352" spans="2:12" ht="14.4" customHeight="1">
      <c r="B6352" s="2"/>
      <c r="L6352" s="2"/>
    </row>
    <row r="6353" spans="2:12" ht="14.4" customHeight="1">
      <c r="B6353" s="2"/>
      <c r="L6353" s="2"/>
    </row>
    <row r="6354" spans="2:12" ht="14.4" customHeight="1">
      <c r="B6354" s="2"/>
      <c r="L6354" s="2"/>
    </row>
    <row r="6355" spans="2:12" ht="14.4" customHeight="1">
      <c r="B6355" s="2"/>
      <c r="L6355" s="2"/>
    </row>
    <row r="6356" spans="2:12" ht="14.4" customHeight="1">
      <c r="B6356" s="2"/>
      <c r="L6356" s="2"/>
    </row>
    <row r="6357" spans="2:12" ht="14.4" customHeight="1">
      <c r="B6357" s="2"/>
      <c r="L6357" s="2"/>
    </row>
    <row r="6358" spans="2:12" ht="14.4" customHeight="1">
      <c r="B6358" s="2"/>
      <c r="L6358" s="2"/>
    </row>
    <row r="6359" spans="2:12" ht="14.4" customHeight="1">
      <c r="B6359" s="2"/>
      <c r="L6359" s="2"/>
    </row>
    <row r="6360" spans="2:12" ht="14.4" customHeight="1">
      <c r="B6360" s="2"/>
      <c r="L6360" s="2"/>
    </row>
    <row r="6361" spans="2:12" ht="14.4" customHeight="1">
      <c r="B6361" s="2"/>
      <c r="L6361" s="2"/>
    </row>
    <row r="6362" spans="2:12" ht="14.4" customHeight="1">
      <c r="B6362" s="2"/>
      <c r="L6362" s="2"/>
    </row>
    <row r="6363" spans="2:12" ht="14.4" customHeight="1">
      <c r="B6363" s="2"/>
      <c r="L6363" s="2"/>
    </row>
    <row r="6364" spans="2:12" ht="14.4" customHeight="1">
      <c r="B6364" s="2"/>
      <c r="L6364" s="2"/>
    </row>
    <row r="6365" spans="2:12" ht="14.4" customHeight="1">
      <c r="B6365" s="2"/>
      <c r="L6365" s="2"/>
    </row>
    <row r="6366" spans="2:12" ht="14.4" customHeight="1">
      <c r="B6366" s="2"/>
      <c r="L6366" s="2"/>
    </row>
    <row r="6367" spans="2:12" ht="14.4" customHeight="1">
      <c r="B6367" s="2"/>
      <c r="L6367" s="2"/>
    </row>
    <row r="6368" spans="2:12" ht="14.4" customHeight="1">
      <c r="B6368" s="2"/>
      <c r="L6368" s="2"/>
    </row>
    <row r="6369" spans="2:12" ht="14.4" customHeight="1">
      <c r="B6369" s="2"/>
      <c r="L6369" s="2"/>
    </row>
    <row r="6370" spans="2:12" ht="14.4" customHeight="1">
      <c r="B6370" s="2"/>
      <c r="L6370" s="2"/>
    </row>
    <row r="6371" spans="2:12" ht="14.4" customHeight="1">
      <c r="B6371" s="2"/>
      <c r="L6371" s="2"/>
    </row>
    <row r="6372" spans="2:12" ht="14.4" customHeight="1">
      <c r="B6372" s="2"/>
      <c r="L6372" s="2"/>
    </row>
    <row r="6373" spans="2:12" ht="14.4" customHeight="1">
      <c r="B6373" s="2"/>
      <c r="L6373" s="2"/>
    </row>
    <row r="6374" spans="2:12" ht="14.4" customHeight="1">
      <c r="B6374" s="2"/>
      <c r="L6374" s="2"/>
    </row>
    <row r="6375" spans="2:12" ht="14.4" customHeight="1">
      <c r="B6375" s="2"/>
      <c r="L6375" s="2"/>
    </row>
    <row r="6376" spans="2:12" ht="14.4" customHeight="1">
      <c r="B6376" s="2"/>
      <c r="L6376" s="2"/>
    </row>
    <row r="6377" spans="2:12" ht="14.4" customHeight="1">
      <c r="B6377" s="2"/>
      <c r="L6377" s="2"/>
    </row>
    <row r="6378" spans="2:12" ht="14.4" customHeight="1">
      <c r="B6378" s="2"/>
      <c r="L6378" s="2"/>
    </row>
    <row r="6379" spans="2:12" ht="14.4" customHeight="1">
      <c r="B6379" s="2"/>
      <c r="L6379" s="2"/>
    </row>
    <row r="6380" spans="2:12" ht="14.4" customHeight="1">
      <c r="B6380" s="2"/>
      <c r="L6380" s="2"/>
    </row>
    <row r="6381" spans="2:12" ht="14.4" customHeight="1">
      <c r="B6381" s="2"/>
      <c r="L6381" s="2"/>
    </row>
    <row r="6382" spans="2:12" ht="14.4" customHeight="1">
      <c r="B6382" s="2"/>
      <c r="L6382" s="2"/>
    </row>
    <row r="6383" spans="2:12" ht="14.4" customHeight="1">
      <c r="B6383" s="2"/>
      <c r="L6383" s="2"/>
    </row>
    <row r="6384" spans="2:12" ht="14.4" customHeight="1">
      <c r="B6384" s="2"/>
      <c r="L6384" s="2"/>
    </row>
    <row r="6385" spans="2:12" ht="14.4" customHeight="1">
      <c r="B6385" s="2"/>
      <c r="L6385" s="2"/>
    </row>
    <row r="6386" spans="2:12" ht="14.4" customHeight="1">
      <c r="B6386" s="2"/>
      <c r="L6386" s="2"/>
    </row>
    <row r="6387" spans="2:12" ht="14.4" customHeight="1">
      <c r="B6387" s="2"/>
      <c r="L6387" s="2"/>
    </row>
    <row r="6388" spans="2:12" ht="14.4" customHeight="1">
      <c r="B6388" s="2"/>
      <c r="L6388" s="2"/>
    </row>
    <row r="6389" spans="2:12" ht="14.4" customHeight="1">
      <c r="B6389" s="2"/>
      <c r="L6389" s="2"/>
    </row>
    <row r="6390" spans="2:12" ht="14.4" customHeight="1">
      <c r="B6390" s="2"/>
      <c r="L6390" s="2"/>
    </row>
    <row r="6391" spans="2:12" ht="14.4" customHeight="1">
      <c r="B6391" s="2"/>
      <c r="L6391" s="2"/>
    </row>
    <row r="6392" spans="2:12" ht="14.4" customHeight="1">
      <c r="B6392" s="2"/>
      <c r="L6392" s="2"/>
    </row>
    <row r="6393" spans="2:12" ht="14.4" customHeight="1">
      <c r="B6393" s="2"/>
      <c r="L6393" s="2"/>
    </row>
    <row r="6394" spans="2:12" ht="14.4" customHeight="1">
      <c r="B6394" s="2"/>
      <c r="L6394" s="2"/>
    </row>
    <row r="6395" spans="2:12" ht="14.4" customHeight="1">
      <c r="B6395" s="2"/>
      <c r="L6395" s="2"/>
    </row>
    <row r="6396" spans="2:12" ht="14.4" customHeight="1">
      <c r="B6396" s="2"/>
      <c r="L6396" s="2"/>
    </row>
    <row r="6397" spans="2:12" ht="14.4" customHeight="1">
      <c r="B6397" s="2"/>
      <c r="L6397" s="2"/>
    </row>
    <row r="6398" spans="2:12" ht="14.4" customHeight="1">
      <c r="B6398" s="2"/>
      <c r="L6398" s="2"/>
    </row>
    <row r="6399" spans="2:12" ht="14.4" customHeight="1">
      <c r="B6399" s="2"/>
      <c r="L6399" s="2"/>
    </row>
    <row r="6400" spans="2:12" ht="14.4" customHeight="1">
      <c r="B6400" s="2"/>
      <c r="L6400" s="2"/>
    </row>
    <row r="6401" spans="2:12" ht="14.4" customHeight="1">
      <c r="B6401" s="2"/>
      <c r="L6401" s="2"/>
    </row>
    <row r="6402" spans="2:12" ht="14.4" customHeight="1">
      <c r="B6402" s="2"/>
      <c r="L6402" s="2"/>
    </row>
    <row r="6403" spans="2:12" ht="14.4" customHeight="1">
      <c r="B6403" s="2"/>
      <c r="L6403" s="2"/>
    </row>
    <row r="6404" spans="2:12" ht="14.4" customHeight="1">
      <c r="B6404" s="2"/>
      <c r="L6404" s="2"/>
    </row>
    <row r="6405" spans="2:12" ht="14.4" customHeight="1">
      <c r="B6405" s="2"/>
      <c r="L6405" s="2"/>
    </row>
    <row r="6406" spans="2:12" ht="14.4" customHeight="1">
      <c r="B6406" s="2"/>
      <c r="L6406" s="2"/>
    </row>
    <row r="6407" spans="2:12" ht="14.4" customHeight="1">
      <c r="B6407" s="2"/>
      <c r="L6407" s="2"/>
    </row>
    <row r="6408" spans="2:12" ht="14.4" customHeight="1">
      <c r="B6408" s="2"/>
      <c r="L6408" s="2"/>
    </row>
    <row r="6409" spans="2:12" ht="14.4" customHeight="1">
      <c r="B6409" s="2"/>
      <c r="L6409" s="2"/>
    </row>
    <row r="6410" spans="2:12" ht="14.4" customHeight="1">
      <c r="B6410" s="2"/>
      <c r="L6410" s="2"/>
    </row>
    <row r="6411" spans="2:12" ht="14.4" customHeight="1">
      <c r="B6411" s="2"/>
      <c r="L6411" s="2"/>
    </row>
    <row r="6412" spans="2:12" ht="14.4" customHeight="1">
      <c r="B6412" s="2"/>
      <c r="L6412" s="2"/>
    </row>
    <row r="6413" spans="2:12" ht="14.4" customHeight="1">
      <c r="B6413" s="2"/>
      <c r="L6413" s="2"/>
    </row>
    <row r="6414" spans="2:12" ht="14.4" customHeight="1">
      <c r="B6414" s="2"/>
      <c r="L6414" s="2"/>
    </row>
    <row r="6415" spans="2:12" ht="14.4" customHeight="1">
      <c r="B6415" s="2"/>
      <c r="L6415" s="2"/>
    </row>
    <row r="6416" spans="2:12" ht="14.4" customHeight="1">
      <c r="B6416" s="2"/>
      <c r="L6416" s="2"/>
    </row>
    <row r="6417" spans="2:12" ht="14.4" customHeight="1">
      <c r="B6417" s="2"/>
      <c r="L6417" s="2"/>
    </row>
    <row r="6418" spans="2:12" ht="14.4" customHeight="1">
      <c r="B6418" s="2"/>
      <c r="L6418" s="2"/>
    </row>
    <row r="6419" spans="2:12" ht="14.4" customHeight="1">
      <c r="B6419" s="2"/>
      <c r="L6419" s="2"/>
    </row>
    <row r="6420" spans="2:12" ht="14.4" customHeight="1">
      <c r="B6420" s="2"/>
      <c r="L6420" s="2"/>
    </row>
    <row r="6421" spans="2:12" ht="14.4" customHeight="1">
      <c r="B6421" s="2"/>
      <c r="L6421" s="2"/>
    </row>
    <row r="6422" spans="2:12" ht="14.4" customHeight="1">
      <c r="B6422" s="2"/>
      <c r="L6422" s="2"/>
    </row>
    <row r="6423" spans="2:12" ht="14.4" customHeight="1">
      <c r="B6423" s="2"/>
      <c r="L6423" s="2"/>
    </row>
    <row r="6424" spans="2:12" ht="14.4" customHeight="1">
      <c r="B6424" s="2"/>
      <c r="L6424" s="2"/>
    </row>
    <row r="6425" spans="2:12" ht="14.4" customHeight="1">
      <c r="B6425" s="2"/>
      <c r="L6425" s="2"/>
    </row>
    <row r="6426" spans="2:12" ht="14.4" customHeight="1">
      <c r="B6426" s="2"/>
      <c r="L6426" s="2"/>
    </row>
    <row r="6427" spans="2:12" ht="14.4" customHeight="1">
      <c r="B6427" s="2"/>
      <c r="L6427" s="2"/>
    </row>
    <row r="6428" spans="2:12" ht="14.4" customHeight="1">
      <c r="B6428" s="2"/>
      <c r="L6428" s="2"/>
    </row>
    <row r="6429" spans="2:12" ht="14.4" customHeight="1">
      <c r="B6429" s="2"/>
      <c r="L6429" s="2"/>
    </row>
    <row r="6430" spans="2:12" ht="14.4" customHeight="1">
      <c r="B6430" s="2"/>
      <c r="L6430" s="2"/>
    </row>
    <row r="6431" spans="2:12" ht="14.4" customHeight="1">
      <c r="B6431" s="2"/>
      <c r="L6431" s="2"/>
    </row>
    <row r="6432" spans="2:12" ht="14.4" customHeight="1">
      <c r="B6432" s="2"/>
      <c r="L6432" s="2"/>
    </row>
    <row r="6433" spans="2:12" ht="14.4" customHeight="1">
      <c r="B6433" s="2"/>
      <c r="L6433" s="2"/>
    </row>
    <row r="6434" spans="2:12" ht="14.4" customHeight="1">
      <c r="B6434" s="2"/>
      <c r="L6434" s="2"/>
    </row>
    <row r="6435" spans="2:12" ht="14.4" customHeight="1">
      <c r="B6435" s="2"/>
      <c r="L6435" s="2"/>
    </row>
    <row r="6436" spans="2:12" ht="14.4" customHeight="1">
      <c r="B6436" s="2"/>
      <c r="L6436" s="2"/>
    </row>
    <row r="6437" spans="2:12" ht="14.4" customHeight="1">
      <c r="B6437" s="2"/>
      <c r="L6437" s="2"/>
    </row>
    <row r="6438" spans="2:12" ht="14.4" customHeight="1">
      <c r="B6438" s="2"/>
      <c r="L6438" s="2"/>
    </row>
    <row r="6439" spans="2:12" ht="14.4" customHeight="1">
      <c r="B6439" s="2"/>
      <c r="L6439" s="2"/>
    </row>
    <row r="6440" spans="2:12" ht="14.4" customHeight="1">
      <c r="B6440" s="2"/>
      <c r="L6440" s="2"/>
    </row>
    <row r="6441" spans="2:12" ht="14.4" customHeight="1">
      <c r="B6441" s="2"/>
      <c r="L6441" s="2"/>
    </row>
    <row r="6442" spans="2:12" ht="14.4" customHeight="1">
      <c r="B6442" s="2"/>
      <c r="L6442" s="2"/>
    </row>
    <row r="6443" spans="2:12" ht="14.4" customHeight="1">
      <c r="B6443" s="2"/>
      <c r="L6443" s="2"/>
    </row>
    <row r="6444" spans="2:12" ht="14.4" customHeight="1">
      <c r="B6444" s="2"/>
      <c r="L6444" s="2"/>
    </row>
    <row r="6445" spans="2:12" ht="14.4" customHeight="1">
      <c r="B6445" s="2"/>
      <c r="L6445" s="2"/>
    </row>
    <row r="6446" spans="2:12" ht="14.4" customHeight="1">
      <c r="B6446" s="2"/>
      <c r="L6446" s="2"/>
    </row>
    <row r="6447" spans="2:12" ht="14.4" customHeight="1">
      <c r="B6447" s="2"/>
      <c r="L6447" s="2"/>
    </row>
    <row r="6448" spans="2:12" ht="14.4" customHeight="1">
      <c r="B6448" s="2"/>
      <c r="L6448" s="2"/>
    </row>
    <row r="6449" spans="2:12" ht="14.4" customHeight="1">
      <c r="B6449" s="2"/>
      <c r="L6449" s="2"/>
    </row>
    <row r="6450" spans="2:12" ht="14.4" customHeight="1">
      <c r="B6450" s="2"/>
      <c r="L6450" s="2"/>
    </row>
    <row r="6451" spans="2:12" ht="14.4" customHeight="1">
      <c r="B6451" s="2"/>
      <c r="L6451" s="2"/>
    </row>
    <row r="6452" spans="2:12" ht="14.4" customHeight="1">
      <c r="B6452" s="2"/>
      <c r="L6452" s="2"/>
    </row>
    <row r="6453" spans="2:12" ht="14.4" customHeight="1">
      <c r="B6453" s="2"/>
      <c r="L6453" s="2"/>
    </row>
    <row r="6454" spans="2:12" ht="14.4" customHeight="1">
      <c r="B6454" s="2"/>
      <c r="L6454" s="2"/>
    </row>
    <row r="6455" spans="2:12" ht="14.4" customHeight="1">
      <c r="B6455" s="2"/>
      <c r="L6455" s="2"/>
    </row>
    <row r="6456" spans="2:12" ht="14.4" customHeight="1">
      <c r="B6456" s="2"/>
      <c r="L6456" s="2"/>
    </row>
    <row r="6457" spans="2:12" ht="14.4" customHeight="1">
      <c r="B6457" s="2"/>
      <c r="L6457" s="2"/>
    </row>
    <row r="6458" spans="2:12" ht="14.4" customHeight="1">
      <c r="B6458" s="2"/>
      <c r="L6458" s="2"/>
    </row>
    <row r="6459" spans="2:12" ht="14.4" customHeight="1">
      <c r="B6459" s="2"/>
      <c r="L6459" s="2"/>
    </row>
    <row r="6460" spans="2:12" ht="14.4" customHeight="1">
      <c r="B6460" s="2"/>
      <c r="L6460" s="2"/>
    </row>
    <row r="6461" spans="2:12" ht="14.4" customHeight="1">
      <c r="B6461" s="2"/>
      <c r="L6461" s="2"/>
    </row>
    <row r="6462" spans="2:12" ht="14.4" customHeight="1">
      <c r="B6462" s="2"/>
      <c r="L6462" s="2"/>
    </row>
    <row r="6463" spans="2:12" ht="14.4" customHeight="1">
      <c r="B6463" s="2"/>
      <c r="L6463" s="2"/>
    </row>
    <row r="6464" spans="2:12" ht="14.4" customHeight="1">
      <c r="B6464" s="2"/>
      <c r="L6464" s="2"/>
    </row>
    <row r="6465" spans="2:12" ht="14.4" customHeight="1">
      <c r="B6465" s="2"/>
      <c r="L6465" s="2"/>
    </row>
    <row r="6466" spans="2:12" ht="14.4" customHeight="1">
      <c r="B6466" s="2"/>
      <c r="L6466" s="2"/>
    </row>
    <row r="6467" spans="2:12" ht="14.4" customHeight="1">
      <c r="B6467" s="2"/>
      <c r="L6467" s="2"/>
    </row>
    <row r="6468" spans="2:12" ht="14.4" customHeight="1">
      <c r="B6468" s="2"/>
      <c r="L6468" s="2"/>
    </row>
    <row r="6469" spans="2:12" ht="14.4" customHeight="1">
      <c r="B6469" s="2"/>
      <c r="L6469" s="2"/>
    </row>
    <row r="6470" spans="2:12" ht="14.4" customHeight="1">
      <c r="B6470" s="2"/>
      <c r="L6470" s="2"/>
    </row>
    <row r="6471" spans="2:12" ht="14.4" customHeight="1">
      <c r="B6471" s="2"/>
      <c r="L6471" s="2"/>
    </row>
    <row r="6472" spans="2:12" ht="14.4" customHeight="1">
      <c r="B6472" s="2"/>
      <c r="L6472" s="2"/>
    </row>
    <row r="6473" spans="2:12" ht="14.4" customHeight="1">
      <c r="B6473" s="2"/>
      <c r="L6473" s="2"/>
    </row>
    <row r="6474" spans="2:12" ht="14.4" customHeight="1">
      <c r="B6474" s="2"/>
      <c r="L6474" s="2"/>
    </row>
    <row r="6475" spans="2:12" ht="14.4" customHeight="1">
      <c r="B6475" s="2"/>
      <c r="L6475" s="2"/>
    </row>
    <row r="6476" spans="2:12" ht="14.4" customHeight="1">
      <c r="B6476" s="2"/>
      <c r="L6476" s="2"/>
    </row>
    <row r="6477" spans="2:12" ht="14.4" customHeight="1">
      <c r="B6477" s="2"/>
      <c r="L6477" s="2"/>
    </row>
    <row r="6478" spans="2:12" ht="14.4" customHeight="1">
      <c r="B6478" s="2"/>
      <c r="L6478" s="2"/>
    </row>
    <row r="6479" spans="2:12" ht="14.4" customHeight="1">
      <c r="B6479" s="2"/>
      <c r="L6479" s="2"/>
    </row>
    <row r="6480" spans="2:12" ht="14.4" customHeight="1">
      <c r="B6480" s="2"/>
      <c r="L6480" s="2"/>
    </row>
    <row r="6481" spans="2:12" ht="14.4" customHeight="1">
      <c r="B6481" s="2"/>
      <c r="L6481" s="2"/>
    </row>
    <row r="6482" spans="2:12" ht="14.4" customHeight="1">
      <c r="B6482" s="2"/>
      <c r="L6482" s="2"/>
    </row>
    <row r="6483" spans="2:12" ht="14.4" customHeight="1">
      <c r="B6483" s="2"/>
      <c r="L6483" s="2"/>
    </row>
    <row r="6484" spans="2:12" ht="14.4" customHeight="1">
      <c r="B6484" s="2"/>
      <c r="L6484" s="2"/>
    </row>
    <row r="6485" spans="2:12" ht="14.4" customHeight="1">
      <c r="B6485" s="2"/>
      <c r="L6485" s="2"/>
    </row>
    <row r="6486" spans="2:12" ht="14.4" customHeight="1">
      <c r="B6486" s="2"/>
      <c r="L6486" s="2"/>
    </row>
    <row r="6487" spans="2:12" ht="14.4" customHeight="1">
      <c r="B6487" s="2"/>
      <c r="L6487" s="2"/>
    </row>
    <row r="6488" spans="2:12" ht="14.4" customHeight="1">
      <c r="B6488" s="2"/>
      <c r="L6488" s="2"/>
    </row>
    <row r="6489" spans="2:12" ht="14.4" customHeight="1">
      <c r="B6489" s="2"/>
      <c r="L6489" s="2"/>
    </row>
    <row r="6490" spans="2:12" ht="14.4" customHeight="1">
      <c r="B6490" s="2"/>
      <c r="L6490" s="2"/>
    </row>
    <row r="6491" spans="2:12" ht="14.4" customHeight="1">
      <c r="B6491" s="2"/>
      <c r="L6491" s="2"/>
    </row>
    <row r="6492" spans="2:12" ht="14.4" customHeight="1">
      <c r="B6492" s="2"/>
      <c r="L6492" s="2"/>
    </row>
    <row r="6493" spans="2:12" ht="14.4" customHeight="1">
      <c r="B6493" s="2"/>
      <c r="L6493" s="2"/>
    </row>
    <row r="6494" spans="2:12" ht="14.4" customHeight="1">
      <c r="B6494" s="2"/>
      <c r="L6494" s="2"/>
    </row>
    <row r="6495" spans="2:12" ht="14.4" customHeight="1">
      <c r="B6495" s="2"/>
      <c r="L6495" s="2"/>
    </row>
    <row r="6496" spans="2:12" ht="14.4" customHeight="1">
      <c r="B6496" s="2"/>
      <c r="L6496" s="2"/>
    </row>
    <row r="6497" spans="2:12" ht="14.4" customHeight="1">
      <c r="B6497" s="2"/>
      <c r="L6497" s="2"/>
    </row>
    <row r="6498" spans="2:12" ht="14.4" customHeight="1">
      <c r="B6498" s="2"/>
      <c r="L6498" s="2"/>
    </row>
    <row r="6499" spans="2:12" ht="14.4" customHeight="1">
      <c r="B6499" s="2"/>
      <c r="L6499" s="2"/>
    </row>
    <row r="6500" spans="2:12" ht="14.4" customHeight="1">
      <c r="B6500" s="2"/>
      <c r="L6500" s="2"/>
    </row>
    <row r="6501" spans="2:12" ht="14.4" customHeight="1">
      <c r="B6501" s="2"/>
      <c r="L6501" s="2"/>
    </row>
    <row r="6502" spans="2:12" ht="14.4" customHeight="1">
      <c r="B6502" s="2"/>
      <c r="L6502" s="2"/>
    </row>
    <row r="6503" spans="2:12" ht="14.4" customHeight="1">
      <c r="B6503" s="2"/>
      <c r="L6503" s="2"/>
    </row>
    <row r="6504" spans="2:12" ht="14.4" customHeight="1">
      <c r="B6504" s="2"/>
      <c r="L6504" s="2"/>
    </row>
    <row r="6505" spans="2:12" ht="14.4" customHeight="1">
      <c r="B6505" s="2"/>
      <c r="L6505" s="2"/>
    </row>
    <row r="6506" spans="2:12" ht="14.4" customHeight="1">
      <c r="B6506" s="2"/>
      <c r="L6506" s="2"/>
    </row>
    <row r="6507" spans="2:12" ht="14.4" customHeight="1">
      <c r="B6507" s="2"/>
      <c r="L6507" s="2"/>
    </row>
    <row r="6508" spans="2:12" ht="14.4" customHeight="1">
      <c r="B6508" s="2"/>
      <c r="L6508" s="2"/>
    </row>
    <row r="6509" spans="2:12" ht="14.4" customHeight="1">
      <c r="B6509" s="2"/>
      <c r="L6509" s="2"/>
    </row>
    <row r="6510" spans="2:12" ht="14.4" customHeight="1">
      <c r="B6510" s="2"/>
      <c r="L6510" s="2"/>
    </row>
    <row r="6511" spans="2:12" ht="14.4" customHeight="1">
      <c r="B6511" s="2"/>
      <c r="L6511" s="2"/>
    </row>
    <row r="6512" spans="2:12" ht="14.4" customHeight="1">
      <c r="B6512" s="2"/>
      <c r="L6512" s="2"/>
    </row>
    <row r="6513" spans="2:12" ht="14.4" customHeight="1">
      <c r="B6513" s="2"/>
      <c r="L6513" s="2"/>
    </row>
    <row r="6514" spans="2:12" ht="14.4" customHeight="1">
      <c r="B6514" s="2"/>
      <c r="L6514" s="2"/>
    </row>
    <row r="6515" spans="2:12" ht="14.4" customHeight="1">
      <c r="B6515" s="2"/>
      <c r="L6515" s="2"/>
    </row>
    <row r="6516" spans="2:12" ht="14.4" customHeight="1">
      <c r="B6516" s="2"/>
      <c r="L6516" s="2"/>
    </row>
    <row r="6517" spans="2:12" ht="14.4" customHeight="1">
      <c r="B6517" s="2"/>
      <c r="L6517" s="2"/>
    </row>
    <row r="6518" spans="2:12" ht="14.4" customHeight="1">
      <c r="B6518" s="2"/>
      <c r="L6518" s="2"/>
    </row>
    <row r="6519" spans="2:12" ht="14.4" customHeight="1">
      <c r="B6519" s="2"/>
      <c r="L6519" s="2"/>
    </row>
    <row r="6520" spans="2:12" ht="14.4" customHeight="1">
      <c r="B6520" s="2"/>
      <c r="L6520" s="2"/>
    </row>
    <row r="6521" spans="2:12" ht="14.4" customHeight="1">
      <c r="B6521" s="2"/>
      <c r="L6521" s="2"/>
    </row>
    <row r="6522" spans="2:12" ht="14.4" customHeight="1">
      <c r="B6522" s="2"/>
      <c r="L6522" s="2"/>
    </row>
    <row r="6523" spans="2:12" ht="14.4" customHeight="1">
      <c r="B6523" s="2"/>
      <c r="L6523" s="2"/>
    </row>
    <row r="6524" spans="2:12" ht="14.4" customHeight="1">
      <c r="B6524" s="2"/>
      <c r="L6524" s="2"/>
    </row>
    <row r="6525" spans="2:12" ht="14.4" customHeight="1">
      <c r="B6525" s="2"/>
      <c r="L6525" s="2"/>
    </row>
    <row r="6526" spans="2:12" ht="14.4" customHeight="1">
      <c r="B6526" s="2"/>
      <c r="L6526" s="2"/>
    </row>
    <row r="6527" spans="2:12" ht="14.4" customHeight="1">
      <c r="B6527" s="2"/>
      <c r="L6527" s="2"/>
    </row>
    <row r="6528" spans="2:12" ht="14.4" customHeight="1">
      <c r="B6528" s="2"/>
      <c r="L6528" s="2"/>
    </row>
    <row r="6529" spans="2:12" ht="14.4" customHeight="1">
      <c r="B6529" s="2"/>
      <c r="L6529" s="2"/>
    </row>
    <row r="6530" spans="2:12" ht="14.4" customHeight="1">
      <c r="B6530" s="2"/>
      <c r="L6530" s="2"/>
    </row>
    <row r="6531" spans="2:12" ht="14.4" customHeight="1">
      <c r="B6531" s="2"/>
      <c r="L6531" s="2"/>
    </row>
    <row r="6532" spans="2:12" ht="14.4" customHeight="1">
      <c r="B6532" s="2"/>
      <c r="L6532" s="2"/>
    </row>
    <row r="6533" spans="2:12" ht="14.4" customHeight="1">
      <c r="B6533" s="2"/>
      <c r="L6533" s="2"/>
    </row>
    <row r="6534" spans="2:12" ht="14.4" customHeight="1">
      <c r="B6534" s="2"/>
      <c r="L6534" s="2"/>
    </row>
    <row r="6535" spans="2:12" ht="14.4" customHeight="1">
      <c r="B6535" s="2"/>
      <c r="L6535" s="2"/>
    </row>
    <row r="6536" spans="2:12" ht="14.4" customHeight="1">
      <c r="B6536" s="2"/>
      <c r="L6536" s="2"/>
    </row>
    <row r="6537" spans="2:12" ht="14.4" customHeight="1">
      <c r="B6537" s="2"/>
      <c r="L6537" s="2"/>
    </row>
    <row r="6538" spans="2:12" ht="14.4" customHeight="1">
      <c r="B6538" s="2"/>
      <c r="L6538" s="2"/>
    </row>
    <row r="6539" spans="2:12" ht="14.4" customHeight="1">
      <c r="B6539" s="2"/>
      <c r="L6539" s="2"/>
    </row>
    <row r="6540" spans="2:12" ht="14.4" customHeight="1">
      <c r="B6540" s="2"/>
      <c r="L6540" s="2"/>
    </row>
    <row r="6541" spans="2:12" ht="14.4" customHeight="1">
      <c r="B6541" s="2"/>
      <c r="L6541" s="2"/>
    </row>
    <row r="6542" spans="2:12" ht="14.4" customHeight="1">
      <c r="B6542" s="2"/>
      <c r="L6542" s="2"/>
    </row>
    <row r="6543" spans="2:12" ht="14.4" customHeight="1">
      <c r="B6543" s="2"/>
      <c r="L6543" s="2"/>
    </row>
    <row r="6544" spans="2:12" ht="14.4" customHeight="1">
      <c r="B6544" s="2"/>
      <c r="L6544" s="2"/>
    </row>
    <row r="6545" spans="2:12" ht="14.4" customHeight="1">
      <c r="B6545" s="2"/>
      <c r="L6545" s="2"/>
    </row>
    <row r="6546" spans="2:12" ht="14.4" customHeight="1">
      <c r="B6546" s="2"/>
      <c r="L6546" s="2"/>
    </row>
    <row r="6547" spans="2:12" ht="14.4" customHeight="1">
      <c r="B6547" s="2"/>
      <c r="L6547" s="2"/>
    </row>
    <row r="6548" spans="2:12" ht="14.4" customHeight="1">
      <c r="B6548" s="2"/>
      <c r="L6548" s="2"/>
    </row>
    <row r="6549" spans="2:12" ht="14.4" customHeight="1">
      <c r="B6549" s="2"/>
      <c r="L6549" s="2"/>
    </row>
    <row r="6550" spans="2:12" ht="14.4" customHeight="1">
      <c r="B6550" s="2"/>
      <c r="L6550" s="2"/>
    </row>
    <row r="6551" spans="2:12" ht="14.4" customHeight="1">
      <c r="B6551" s="2"/>
      <c r="L6551" s="2"/>
    </row>
    <row r="6552" spans="2:12" ht="14.4" customHeight="1">
      <c r="B6552" s="2"/>
      <c r="L6552" s="2"/>
    </row>
    <row r="6553" spans="2:12" ht="14.4" customHeight="1">
      <c r="B6553" s="2"/>
      <c r="L6553" s="2"/>
    </row>
    <row r="6554" spans="2:12" ht="14.4" customHeight="1">
      <c r="B6554" s="2"/>
      <c r="L6554" s="2"/>
    </row>
    <row r="6555" spans="2:12" ht="14.4" customHeight="1">
      <c r="B6555" s="2"/>
      <c r="L6555" s="2"/>
    </row>
    <row r="6556" spans="2:12" ht="14.4" customHeight="1">
      <c r="B6556" s="2"/>
      <c r="L6556" s="2"/>
    </row>
    <row r="6557" spans="2:12" ht="14.4" customHeight="1">
      <c r="B6557" s="2"/>
      <c r="L6557" s="2"/>
    </row>
    <row r="6558" spans="2:12" ht="14.4" customHeight="1">
      <c r="B6558" s="2"/>
      <c r="L6558" s="2"/>
    </row>
    <row r="6559" spans="2:12" ht="14.4" customHeight="1">
      <c r="B6559" s="2"/>
      <c r="L6559" s="2"/>
    </row>
    <row r="6560" spans="2:12" ht="14.4" customHeight="1">
      <c r="B6560" s="2"/>
      <c r="L6560" s="2"/>
    </row>
    <row r="6561" spans="2:12" ht="14.4" customHeight="1">
      <c r="B6561" s="2"/>
      <c r="L6561" s="2"/>
    </row>
    <row r="6562" spans="2:12" ht="14.4" customHeight="1">
      <c r="B6562" s="2"/>
      <c r="L6562" s="2"/>
    </row>
    <row r="6563" spans="2:12" ht="14.4" customHeight="1">
      <c r="B6563" s="2"/>
      <c r="L6563" s="2"/>
    </row>
    <row r="6564" spans="2:12" ht="14.4" customHeight="1">
      <c r="B6564" s="2"/>
      <c r="L6564" s="2"/>
    </row>
    <row r="6565" spans="2:12" ht="14.4" customHeight="1">
      <c r="B6565" s="2"/>
      <c r="L6565" s="2"/>
    </row>
    <row r="6566" spans="2:12" ht="14.4" customHeight="1">
      <c r="B6566" s="2"/>
      <c r="L6566" s="2"/>
    </row>
    <row r="6567" spans="2:12" ht="14.4" customHeight="1">
      <c r="B6567" s="2"/>
      <c r="L6567" s="2"/>
    </row>
    <row r="6568" spans="2:12" ht="14.4" customHeight="1">
      <c r="B6568" s="2"/>
      <c r="L6568" s="2"/>
    </row>
    <row r="6569" spans="2:12" ht="14.4" customHeight="1">
      <c r="B6569" s="2"/>
      <c r="L6569" s="2"/>
    </row>
    <row r="6570" spans="2:12" ht="14.4" customHeight="1">
      <c r="B6570" s="2"/>
      <c r="L6570" s="2"/>
    </row>
    <row r="6571" spans="2:12" ht="14.4" customHeight="1">
      <c r="B6571" s="2"/>
      <c r="L6571" s="2"/>
    </row>
    <row r="6572" spans="2:12" ht="14.4" customHeight="1">
      <c r="B6572" s="2"/>
      <c r="L6572" s="2"/>
    </row>
    <row r="6573" spans="2:12" ht="14.4" customHeight="1">
      <c r="B6573" s="2"/>
      <c r="L6573" s="2"/>
    </row>
    <row r="6574" spans="2:12" ht="14.4" customHeight="1">
      <c r="B6574" s="2"/>
      <c r="L6574" s="2"/>
    </row>
    <row r="6575" spans="2:12" ht="14.4" customHeight="1">
      <c r="B6575" s="2"/>
      <c r="L6575" s="2"/>
    </row>
    <row r="6576" spans="2:12" ht="14.4" customHeight="1">
      <c r="B6576" s="2"/>
      <c r="L6576" s="2"/>
    </row>
    <row r="6577" spans="2:12" ht="14.4" customHeight="1">
      <c r="B6577" s="2"/>
      <c r="L6577" s="2"/>
    </row>
    <row r="6578" spans="2:12" ht="14.4" customHeight="1">
      <c r="B6578" s="2"/>
      <c r="L6578" s="2"/>
    </row>
    <row r="6579" spans="2:12" ht="14.4" customHeight="1">
      <c r="B6579" s="2"/>
      <c r="L6579" s="2"/>
    </row>
    <row r="6580" spans="2:12" ht="14.4" customHeight="1">
      <c r="B6580" s="2"/>
      <c r="L6580" s="2"/>
    </row>
    <row r="6581" spans="2:12" ht="14.4" customHeight="1">
      <c r="B6581" s="2"/>
      <c r="L6581" s="2"/>
    </row>
    <row r="6582" spans="2:12" ht="14.4" customHeight="1">
      <c r="B6582" s="2"/>
      <c r="L6582" s="2"/>
    </row>
    <row r="6583" spans="2:12" ht="14.4" customHeight="1">
      <c r="B6583" s="2"/>
      <c r="L6583" s="2"/>
    </row>
    <row r="6584" spans="2:12" ht="14.4" customHeight="1">
      <c r="B6584" s="2"/>
      <c r="L6584" s="2"/>
    </row>
    <row r="6585" spans="2:12" ht="14.4" customHeight="1">
      <c r="B6585" s="2"/>
      <c r="L6585" s="2"/>
    </row>
    <row r="6586" spans="2:12" ht="14.4" customHeight="1">
      <c r="B6586" s="2"/>
      <c r="L6586" s="2"/>
    </row>
    <row r="6587" spans="2:12" ht="14.4" customHeight="1">
      <c r="B6587" s="2"/>
      <c r="L6587" s="2"/>
    </row>
    <row r="6588" spans="2:12" ht="14.4" customHeight="1">
      <c r="B6588" s="2"/>
      <c r="L6588" s="2"/>
    </row>
    <row r="6589" spans="2:12" ht="14.4" customHeight="1">
      <c r="B6589" s="2"/>
      <c r="L6589" s="2"/>
    </row>
    <row r="6590" spans="2:12" ht="14.4" customHeight="1">
      <c r="B6590" s="2"/>
      <c r="L6590" s="2"/>
    </row>
    <row r="6591" spans="2:12" ht="14.4" customHeight="1">
      <c r="B6591" s="2"/>
      <c r="L6591" s="2"/>
    </row>
    <row r="6592" spans="2:12" ht="14.4" customHeight="1">
      <c r="B6592" s="2"/>
      <c r="L6592" s="2"/>
    </row>
    <row r="6593" spans="2:12" ht="14.4" customHeight="1">
      <c r="B6593" s="2"/>
      <c r="L6593" s="2"/>
    </row>
    <row r="6594" spans="2:12" ht="14.4" customHeight="1">
      <c r="B6594" s="2"/>
      <c r="L6594" s="2"/>
    </row>
    <row r="6595" spans="2:12" ht="14.4" customHeight="1">
      <c r="B6595" s="2"/>
      <c r="L6595" s="2"/>
    </row>
    <row r="6596" spans="2:12" ht="14.4" customHeight="1">
      <c r="B6596" s="2"/>
      <c r="L6596" s="2"/>
    </row>
    <row r="6597" spans="2:12" ht="14.4" customHeight="1">
      <c r="B6597" s="2"/>
      <c r="L6597" s="2"/>
    </row>
    <row r="6598" spans="2:12" ht="14.4" customHeight="1">
      <c r="B6598" s="2"/>
      <c r="L6598" s="2"/>
    </row>
    <row r="6599" spans="2:12" ht="14.4" customHeight="1">
      <c r="B6599" s="2"/>
      <c r="L6599" s="2"/>
    </row>
    <row r="6600" spans="2:12" ht="14.4" customHeight="1">
      <c r="B6600" s="2"/>
      <c r="L6600" s="2"/>
    </row>
    <row r="6601" spans="2:12" ht="14.4" customHeight="1">
      <c r="B6601" s="2"/>
      <c r="L6601" s="2"/>
    </row>
    <row r="6602" spans="2:12" ht="14.4" customHeight="1">
      <c r="B6602" s="2"/>
      <c r="L6602" s="2"/>
    </row>
    <row r="6603" spans="2:12" ht="14.4" customHeight="1">
      <c r="B6603" s="2"/>
      <c r="L6603" s="2"/>
    </row>
    <row r="6604" spans="2:12" ht="14.4" customHeight="1">
      <c r="B6604" s="2"/>
      <c r="L6604" s="2"/>
    </row>
    <row r="6605" spans="2:12" ht="14.4" customHeight="1">
      <c r="B6605" s="2"/>
      <c r="L6605" s="2"/>
    </row>
    <row r="6606" spans="2:12" ht="14.4" customHeight="1">
      <c r="B6606" s="2"/>
      <c r="L6606" s="2"/>
    </row>
    <row r="6607" spans="2:12" ht="14.4" customHeight="1">
      <c r="B6607" s="2"/>
      <c r="L6607" s="2"/>
    </row>
    <row r="6608" spans="2:12" ht="14.4" customHeight="1">
      <c r="B6608" s="2"/>
      <c r="L6608" s="2"/>
    </row>
    <row r="6609" spans="2:12" ht="14.4" customHeight="1">
      <c r="B6609" s="2"/>
      <c r="L6609" s="2"/>
    </row>
    <row r="6610" spans="2:12" ht="14.4" customHeight="1">
      <c r="B6610" s="2"/>
      <c r="L6610" s="2"/>
    </row>
    <row r="6611" spans="2:12" ht="14.4" customHeight="1">
      <c r="B6611" s="2"/>
      <c r="L6611" s="2"/>
    </row>
    <row r="6612" spans="2:12" ht="14.4" customHeight="1">
      <c r="B6612" s="2"/>
      <c r="L6612" s="2"/>
    </row>
    <row r="6613" spans="2:12" ht="14.4" customHeight="1">
      <c r="B6613" s="2"/>
      <c r="L6613" s="2"/>
    </row>
    <row r="6614" spans="2:12" ht="14.4" customHeight="1">
      <c r="B6614" s="2"/>
      <c r="L6614" s="2"/>
    </row>
    <row r="6615" spans="2:12" ht="14.4" customHeight="1">
      <c r="B6615" s="2"/>
      <c r="L6615" s="2"/>
    </row>
    <row r="6616" spans="2:12" ht="14.4" customHeight="1">
      <c r="B6616" s="2"/>
      <c r="L6616" s="2"/>
    </row>
    <row r="6617" spans="2:12" ht="14.4" customHeight="1">
      <c r="B6617" s="2"/>
      <c r="L6617" s="2"/>
    </row>
    <row r="6618" spans="2:12" ht="14.4" customHeight="1">
      <c r="B6618" s="2"/>
      <c r="L6618" s="2"/>
    </row>
    <row r="6619" spans="2:12" ht="14.4" customHeight="1">
      <c r="B6619" s="2"/>
      <c r="L6619" s="2"/>
    </row>
    <row r="6620" spans="2:12" ht="14.4" customHeight="1">
      <c r="B6620" s="2"/>
      <c r="L6620" s="2"/>
    </row>
    <row r="6621" spans="2:12" ht="14.4" customHeight="1">
      <c r="B6621" s="2"/>
      <c r="L6621" s="2"/>
    </row>
    <row r="6622" spans="2:12" ht="14.4" customHeight="1">
      <c r="B6622" s="2"/>
      <c r="L6622" s="2"/>
    </row>
    <row r="6623" spans="2:12" ht="14.4" customHeight="1">
      <c r="B6623" s="2"/>
      <c r="L6623" s="2"/>
    </row>
    <row r="6624" spans="2:12" ht="14.4" customHeight="1">
      <c r="B6624" s="2"/>
      <c r="L6624" s="2"/>
    </row>
    <row r="6625" spans="2:12" ht="14.4" customHeight="1">
      <c r="B6625" s="2"/>
      <c r="L6625" s="2"/>
    </row>
    <row r="6626" spans="2:12" ht="14.4" customHeight="1">
      <c r="B6626" s="2"/>
      <c r="L6626" s="2"/>
    </row>
    <row r="6627" spans="2:12" ht="14.4" customHeight="1">
      <c r="B6627" s="2"/>
      <c r="L6627" s="2"/>
    </row>
    <row r="6628" spans="2:12" ht="14.4" customHeight="1">
      <c r="B6628" s="2"/>
      <c r="L6628" s="2"/>
    </row>
    <row r="6629" spans="2:12" ht="14.4" customHeight="1">
      <c r="B6629" s="2"/>
      <c r="L6629" s="2"/>
    </row>
    <row r="6630" spans="2:12" ht="14.4" customHeight="1">
      <c r="B6630" s="2"/>
      <c r="L6630" s="2"/>
    </row>
    <row r="6631" spans="2:12" ht="14.4" customHeight="1">
      <c r="B6631" s="2"/>
      <c r="L6631" s="2"/>
    </row>
    <row r="6632" spans="2:12" ht="14.4" customHeight="1">
      <c r="B6632" s="2"/>
      <c r="L6632" s="2"/>
    </row>
    <row r="6633" spans="2:12" ht="14.4" customHeight="1">
      <c r="B6633" s="2"/>
      <c r="L6633" s="2"/>
    </row>
    <row r="6634" spans="2:12" ht="14.4" customHeight="1">
      <c r="B6634" s="2"/>
      <c r="L6634" s="2"/>
    </row>
    <row r="6635" spans="2:12" ht="14.4" customHeight="1">
      <c r="B6635" s="2"/>
      <c r="L6635" s="2"/>
    </row>
    <row r="6636" spans="2:12" ht="14.4" customHeight="1">
      <c r="B6636" s="2"/>
      <c r="L6636" s="2"/>
    </row>
    <row r="6637" spans="2:12" ht="14.4" customHeight="1">
      <c r="B6637" s="2"/>
      <c r="L6637" s="2"/>
    </row>
    <row r="6638" spans="2:12" ht="14.4" customHeight="1">
      <c r="B6638" s="2"/>
      <c r="L6638" s="2"/>
    </row>
    <row r="6639" spans="2:12" ht="14.4" customHeight="1">
      <c r="B6639" s="2"/>
      <c r="L6639" s="2"/>
    </row>
    <row r="6640" spans="2:12" ht="14.4" customHeight="1">
      <c r="B6640" s="2"/>
      <c r="L6640" s="2"/>
    </row>
    <row r="6641" spans="2:12" ht="14.4" customHeight="1">
      <c r="B6641" s="2"/>
      <c r="L6641" s="2"/>
    </row>
    <row r="6642" spans="2:12" ht="14.4" customHeight="1">
      <c r="B6642" s="2"/>
      <c r="L6642" s="2"/>
    </row>
    <row r="6643" spans="2:12" ht="14.4" customHeight="1">
      <c r="B6643" s="2"/>
      <c r="L6643" s="2"/>
    </row>
    <row r="6644" spans="2:12" ht="14.4" customHeight="1">
      <c r="B6644" s="2"/>
      <c r="L6644" s="2"/>
    </row>
    <row r="6645" spans="2:12" ht="14.4" customHeight="1">
      <c r="B6645" s="2"/>
      <c r="L6645" s="2"/>
    </row>
    <row r="6646" spans="2:12" ht="14.4" customHeight="1">
      <c r="B6646" s="2"/>
      <c r="L6646" s="2"/>
    </row>
    <row r="6647" spans="2:12" ht="14.4" customHeight="1">
      <c r="B6647" s="2"/>
      <c r="L6647" s="2"/>
    </row>
    <row r="6648" spans="2:12" ht="14.4" customHeight="1">
      <c r="B6648" s="2"/>
      <c r="L6648" s="2"/>
    </row>
    <row r="6649" spans="2:12" ht="14.4" customHeight="1">
      <c r="B6649" s="2"/>
      <c r="L6649" s="2"/>
    </row>
    <row r="6650" spans="2:12" ht="14.4" customHeight="1">
      <c r="B6650" s="2"/>
      <c r="L6650" s="2"/>
    </row>
    <row r="6651" spans="2:12" ht="14.4" customHeight="1">
      <c r="B6651" s="2"/>
      <c r="L6651" s="2"/>
    </row>
    <row r="6652" spans="2:12" ht="14.4" customHeight="1">
      <c r="B6652" s="2"/>
      <c r="L6652" s="2"/>
    </row>
    <row r="6653" spans="2:12" ht="14.4" customHeight="1">
      <c r="B6653" s="2"/>
      <c r="L6653" s="2"/>
    </row>
    <row r="6654" spans="2:12" ht="14.4" customHeight="1">
      <c r="B6654" s="2"/>
      <c r="L6654" s="2"/>
    </row>
    <row r="6655" spans="2:12" ht="14.4" customHeight="1">
      <c r="B6655" s="2"/>
      <c r="L6655" s="2"/>
    </row>
    <row r="6656" spans="2:12" ht="14.4" customHeight="1">
      <c r="B6656" s="2"/>
      <c r="L6656" s="2"/>
    </row>
    <row r="6657" spans="2:12" ht="14.4" customHeight="1">
      <c r="B6657" s="2"/>
      <c r="L6657" s="2"/>
    </row>
    <row r="6658" spans="2:12" ht="14.4" customHeight="1">
      <c r="B6658" s="2"/>
      <c r="L6658" s="2"/>
    </row>
    <row r="6659" spans="2:12" ht="14.4" customHeight="1">
      <c r="B6659" s="2"/>
      <c r="L6659" s="2"/>
    </row>
    <row r="6660" spans="2:12" ht="14.4" customHeight="1">
      <c r="B6660" s="2"/>
      <c r="L6660" s="2"/>
    </row>
    <row r="6661" spans="2:12" ht="14.4" customHeight="1">
      <c r="B6661" s="2"/>
      <c r="L6661" s="2"/>
    </row>
    <row r="6662" spans="2:12" ht="14.4" customHeight="1">
      <c r="B6662" s="2"/>
      <c r="L6662" s="2"/>
    </row>
    <row r="6663" spans="2:12" ht="14.4" customHeight="1">
      <c r="B6663" s="2"/>
      <c r="L6663" s="2"/>
    </row>
    <row r="6664" spans="2:12" ht="14.4" customHeight="1">
      <c r="B6664" s="2"/>
      <c r="L6664" s="2"/>
    </row>
    <row r="6665" spans="2:12" ht="14.4" customHeight="1">
      <c r="B6665" s="2"/>
      <c r="L6665" s="2"/>
    </row>
    <row r="6666" spans="2:12" ht="14.4" customHeight="1">
      <c r="B6666" s="2"/>
      <c r="L6666" s="2"/>
    </row>
    <row r="6667" spans="2:12" ht="14.4" customHeight="1">
      <c r="B6667" s="2"/>
      <c r="L6667" s="2"/>
    </row>
    <row r="6668" spans="2:12" ht="14.4" customHeight="1">
      <c r="B6668" s="2"/>
      <c r="L6668" s="2"/>
    </row>
    <row r="6669" spans="2:12" ht="14.4" customHeight="1">
      <c r="B6669" s="2"/>
      <c r="L6669" s="2"/>
    </row>
    <row r="6670" spans="2:12" ht="14.4" customHeight="1">
      <c r="B6670" s="2"/>
      <c r="L6670" s="2"/>
    </row>
    <row r="6671" spans="2:12" ht="14.4" customHeight="1">
      <c r="B6671" s="2"/>
      <c r="L6671" s="2"/>
    </row>
    <row r="6672" spans="2:12" ht="14.4" customHeight="1">
      <c r="B6672" s="2"/>
      <c r="L6672" s="2"/>
    </row>
    <row r="6673" spans="2:12" ht="14.4" customHeight="1">
      <c r="B6673" s="2"/>
      <c r="L6673" s="2"/>
    </row>
    <row r="6674" spans="2:12" ht="14.4" customHeight="1">
      <c r="B6674" s="2"/>
      <c r="L6674" s="2"/>
    </row>
    <row r="6675" spans="2:12" ht="14.4" customHeight="1">
      <c r="B6675" s="2"/>
      <c r="L6675" s="2"/>
    </row>
    <row r="6676" spans="2:12" ht="14.4" customHeight="1">
      <c r="B6676" s="2"/>
      <c r="L6676" s="2"/>
    </row>
    <row r="6677" spans="2:12" ht="14.4" customHeight="1">
      <c r="B6677" s="2"/>
      <c r="L6677" s="2"/>
    </row>
    <row r="6678" spans="2:12" ht="14.4" customHeight="1">
      <c r="B6678" s="2"/>
      <c r="L6678" s="2"/>
    </row>
    <row r="6679" spans="2:12" ht="14.4" customHeight="1">
      <c r="B6679" s="2"/>
      <c r="L6679" s="2"/>
    </row>
    <row r="6680" spans="2:12" ht="14.4" customHeight="1">
      <c r="B6680" s="2"/>
      <c r="L6680" s="2"/>
    </row>
    <row r="6681" spans="2:12" ht="14.4" customHeight="1">
      <c r="B6681" s="2"/>
      <c r="L6681" s="2"/>
    </row>
    <row r="6682" spans="2:12" ht="14.4" customHeight="1">
      <c r="B6682" s="2"/>
      <c r="L6682" s="2"/>
    </row>
    <row r="6683" spans="2:12" ht="14.4" customHeight="1">
      <c r="B6683" s="2"/>
      <c r="L6683" s="2"/>
    </row>
    <row r="6684" spans="2:12" ht="14.4" customHeight="1">
      <c r="B6684" s="2"/>
      <c r="L6684" s="2"/>
    </row>
    <row r="6685" spans="2:12" ht="14.4" customHeight="1">
      <c r="B6685" s="2"/>
      <c r="L6685" s="2"/>
    </row>
    <row r="6686" spans="2:12" ht="14.4" customHeight="1">
      <c r="B6686" s="2"/>
      <c r="L6686" s="2"/>
    </row>
    <row r="6687" spans="2:12" ht="14.4" customHeight="1">
      <c r="B6687" s="2"/>
      <c r="L6687" s="2"/>
    </row>
    <row r="6688" spans="2:12" ht="14.4" customHeight="1">
      <c r="B6688" s="2"/>
      <c r="L6688" s="2"/>
    </row>
    <row r="6689" spans="2:12" ht="14.4" customHeight="1">
      <c r="B6689" s="2"/>
      <c r="L6689" s="2"/>
    </row>
    <row r="6690" spans="2:12" ht="14.4" customHeight="1">
      <c r="B6690" s="2"/>
      <c r="L6690" s="2"/>
    </row>
    <row r="6691" spans="2:12" ht="14.4" customHeight="1">
      <c r="B6691" s="2"/>
      <c r="L6691" s="2"/>
    </row>
    <row r="6692" spans="2:12" ht="14.4" customHeight="1">
      <c r="B6692" s="2"/>
      <c r="L6692" s="2"/>
    </row>
    <row r="6693" spans="2:12" ht="14.4" customHeight="1">
      <c r="B6693" s="2"/>
      <c r="L6693" s="2"/>
    </row>
    <row r="6694" spans="2:12" ht="14.4" customHeight="1">
      <c r="B6694" s="2"/>
      <c r="L6694" s="2"/>
    </row>
    <row r="6695" spans="2:12" ht="14.4" customHeight="1">
      <c r="B6695" s="2"/>
      <c r="L6695" s="2"/>
    </row>
    <row r="6696" spans="2:12" ht="14.4" customHeight="1">
      <c r="B6696" s="2"/>
      <c r="L6696" s="2"/>
    </row>
    <row r="6697" spans="2:12" ht="14.4" customHeight="1">
      <c r="B6697" s="2"/>
      <c r="L6697" s="2"/>
    </row>
    <row r="6698" spans="2:12" ht="14.4" customHeight="1">
      <c r="B6698" s="2"/>
      <c r="L6698" s="2"/>
    </row>
    <row r="6699" spans="2:12" ht="14.4" customHeight="1">
      <c r="B6699" s="2"/>
      <c r="L6699" s="2"/>
    </row>
    <row r="6700" spans="2:12" ht="14.4" customHeight="1">
      <c r="B6700" s="2"/>
      <c r="L6700" s="2"/>
    </row>
    <row r="6701" spans="2:12" ht="14.4" customHeight="1">
      <c r="B6701" s="2"/>
      <c r="L6701" s="2"/>
    </row>
    <row r="6702" spans="2:12" ht="14.4" customHeight="1">
      <c r="B6702" s="2"/>
      <c r="L6702" s="2"/>
    </row>
    <row r="6703" spans="2:12" ht="14.4" customHeight="1">
      <c r="B6703" s="2"/>
      <c r="L6703" s="2"/>
    </row>
    <row r="6704" spans="2:12" ht="14.4" customHeight="1">
      <c r="B6704" s="2"/>
      <c r="L6704" s="2"/>
    </row>
    <row r="6705" spans="2:12" ht="14.4" customHeight="1">
      <c r="B6705" s="2"/>
      <c r="L6705" s="2"/>
    </row>
    <row r="6706" spans="2:12" ht="14.4" customHeight="1">
      <c r="B6706" s="2"/>
      <c r="L6706" s="2"/>
    </row>
    <row r="6707" spans="2:12" ht="14.4" customHeight="1">
      <c r="B6707" s="2"/>
      <c r="L6707" s="2"/>
    </row>
    <row r="6708" spans="2:12" ht="14.4" customHeight="1">
      <c r="B6708" s="2"/>
      <c r="L6708" s="2"/>
    </row>
    <row r="6709" spans="2:12" ht="14.4" customHeight="1">
      <c r="B6709" s="2"/>
      <c r="L6709" s="2"/>
    </row>
    <row r="6710" spans="2:12" ht="14.4" customHeight="1">
      <c r="B6710" s="2"/>
      <c r="L6710" s="2"/>
    </row>
    <row r="6711" spans="2:12" ht="14.4" customHeight="1">
      <c r="B6711" s="2"/>
      <c r="L6711" s="2"/>
    </row>
    <row r="6712" spans="2:12" ht="14.4" customHeight="1">
      <c r="B6712" s="2"/>
      <c r="L6712" s="2"/>
    </row>
    <row r="6713" spans="2:12" ht="14.4" customHeight="1">
      <c r="B6713" s="2"/>
      <c r="L6713" s="2"/>
    </row>
    <row r="6714" spans="2:12" ht="14.4" customHeight="1">
      <c r="B6714" s="2"/>
      <c r="L6714" s="2"/>
    </row>
    <row r="6715" spans="2:12" ht="14.4" customHeight="1">
      <c r="B6715" s="2"/>
      <c r="L6715" s="2"/>
    </row>
    <row r="6716" spans="2:12" ht="14.4" customHeight="1">
      <c r="B6716" s="2"/>
      <c r="L6716" s="2"/>
    </row>
    <row r="6717" spans="2:12" ht="14.4" customHeight="1">
      <c r="B6717" s="2"/>
      <c r="L6717" s="2"/>
    </row>
    <row r="6718" spans="2:12" ht="14.4" customHeight="1">
      <c r="B6718" s="2"/>
      <c r="L6718" s="2"/>
    </row>
    <row r="6719" spans="2:12" ht="14.4" customHeight="1">
      <c r="B6719" s="2"/>
      <c r="L6719" s="2"/>
    </row>
    <row r="6720" spans="2:12" ht="14.4" customHeight="1">
      <c r="B6720" s="2"/>
      <c r="L6720" s="2"/>
    </row>
    <row r="6721" spans="2:12" ht="14.4" customHeight="1">
      <c r="B6721" s="2"/>
      <c r="L6721" s="2"/>
    </row>
    <row r="6722" spans="2:12" ht="14.4" customHeight="1">
      <c r="B6722" s="2"/>
      <c r="L6722" s="2"/>
    </row>
    <row r="6723" spans="2:12" ht="14.4" customHeight="1">
      <c r="B6723" s="2"/>
      <c r="L6723" s="2"/>
    </row>
    <row r="6724" spans="2:12" ht="14.4" customHeight="1">
      <c r="B6724" s="2"/>
      <c r="L6724" s="2"/>
    </row>
    <row r="6725" spans="2:12" ht="14.4" customHeight="1">
      <c r="B6725" s="2"/>
      <c r="L6725" s="2"/>
    </row>
    <row r="6726" spans="2:12" ht="14.4" customHeight="1">
      <c r="B6726" s="2"/>
      <c r="L6726" s="2"/>
    </row>
    <row r="6727" spans="2:12" ht="14.4" customHeight="1">
      <c r="B6727" s="2"/>
      <c r="L6727" s="2"/>
    </row>
    <row r="6728" spans="2:12" ht="14.4" customHeight="1">
      <c r="B6728" s="2"/>
      <c r="L6728" s="2"/>
    </row>
    <row r="6729" spans="2:12" ht="14.4" customHeight="1">
      <c r="B6729" s="2"/>
      <c r="L6729" s="2"/>
    </row>
    <row r="6730" spans="2:12" ht="14.4" customHeight="1">
      <c r="B6730" s="2"/>
      <c r="L6730" s="2"/>
    </row>
    <row r="6731" spans="2:12" ht="14.4" customHeight="1">
      <c r="B6731" s="2"/>
      <c r="L6731" s="2"/>
    </row>
    <row r="6732" spans="2:12" ht="14.4" customHeight="1">
      <c r="B6732" s="2"/>
      <c r="L6732" s="2"/>
    </row>
    <row r="6733" spans="2:12" ht="14.4" customHeight="1">
      <c r="B6733" s="2"/>
      <c r="L6733" s="2"/>
    </row>
    <row r="6734" spans="2:12" ht="14.4" customHeight="1">
      <c r="B6734" s="2"/>
      <c r="L6734" s="2"/>
    </row>
    <row r="6735" spans="2:12" ht="14.4" customHeight="1">
      <c r="B6735" s="2"/>
      <c r="L6735" s="2"/>
    </row>
    <row r="6736" spans="2:12" ht="14.4" customHeight="1">
      <c r="B6736" s="2"/>
      <c r="L6736" s="2"/>
    </row>
    <row r="6737" spans="2:12" ht="14.4" customHeight="1">
      <c r="B6737" s="2"/>
      <c r="L6737" s="2"/>
    </row>
    <row r="6738" spans="2:12" ht="14.4" customHeight="1">
      <c r="B6738" s="2"/>
      <c r="L6738" s="2"/>
    </row>
    <row r="6739" spans="2:12" ht="14.4" customHeight="1">
      <c r="B6739" s="2"/>
      <c r="L6739" s="2"/>
    </row>
    <row r="6740" spans="2:12" ht="14.4" customHeight="1">
      <c r="B6740" s="2"/>
      <c r="L6740" s="2"/>
    </row>
    <row r="6741" spans="2:12" ht="14.4" customHeight="1">
      <c r="B6741" s="2"/>
      <c r="L6741" s="2"/>
    </row>
    <row r="6742" spans="2:12" ht="14.4" customHeight="1">
      <c r="B6742" s="2"/>
      <c r="L6742" s="2"/>
    </row>
    <row r="6743" spans="2:12" ht="14.4" customHeight="1">
      <c r="B6743" s="2"/>
      <c r="L6743" s="2"/>
    </row>
    <row r="6744" spans="2:12" ht="14.4" customHeight="1">
      <c r="B6744" s="2"/>
      <c r="L6744" s="2"/>
    </row>
    <row r="6745" spans="2:12" ht="14.4" customHeight="1">
      <c r="B6745" s="2"/>
      <c r="L6745" s="2"/>
    </row>
    <row r="6746" spans="2:12" ht="14.4" customHeight="1">
      <c r="B6746" s="2"/>
      <c r="L6746" s="2"/>
    </row>
    <row r="6747" spans="2:12" ht="14.4" customHeight="1">
      <c r="B6747" s="2"/>
      <c r="L6747" s="2"/>
    </row>
    <row r="6748" spans="2:12" ht="14.4" customHeight="1">
      <c r="B6748" s="2"/>
      <c r="L6748" s="2"/>
    </row>
    <row r="6749" spans="2:12" ht="14.4" customHeight="1">
      <c r="B6749" s="2"/>
      <c r="L6749" s="2"/>
    </row>
    <row r="6750" spans="2:12" ht="14.4" customHeight="1">
      <c r="B6750" s="2"/>
      <c r="L6750" s="2"/>
    </row>
    <row r="6751" spans="2:12" ht="14.4" customHeight="1">
      <c r="B6751" s="2"/>
      <c r="L6751" s="2"/>
    </row>
    <row r="6752" spans="2:12" ht="14.4" customHeight="1">
      <c r="B6752" s="2"/>
      <c r="L6752" s="2"/>
    </row>
    <row r="6753" spans="2:12" ht="14.4" customHeight="1">
      <c r="B6753" s="2"/>
      <c r="L6753" s="2"/>
    </row>
    <row r="6754" spans="2:12" ht="14.4" customHeight="1">
      <c r="B6754" s="2"/>
      <c r="L6754" s="2"/>
    </row>
    <row r="6755" spans="2:12" ht="14.4" customHeight="1">
      <c r="B6755" s="2"/>
      <c r="L6755" s="2"/>
    </row>
    <row r="6756" spans="2:12" ht="14.4" customHeight="1">
      <c r="B6756" s="2"/>
      <c r="L6756" s="2"/>
    </row>
    <row r="6757" spans="2:12" ht="14.4" customHeight="1">
      <c r="B6757" s="2"/>
      <c r="L6757" s="2"/>
    </row>
    <row r="6758" spans="2:12" ht="14.4" customHeight="1">
      <c r="B6758" s="2"/>
      <c r="L6758" s="2"/>
    </row>
    <row r="6759" spans="2:12" ht="14.4" customHeight="1">
      <c r="B6759" s="2"/>
      <c r="L6759" s="2"/>
    </row>
    <row r="6760" spans="2:12" ht="14.4" customHeight="1">
      <c r="B6760" s="2"/>
      <c r="L6760" s="2"/>
    </row>
    <row r="6761" spans="2:12" ht="14.4" customHeight="1">
      <c r="B6761" s="2"/>
      <c r="L6761" s="2"/>
    </row>
    <row r="6762" spans="2:12" ht="14.4" customHeight="1">
      <c r="B6762" s="2"/>
      <c r="L6762" s="2"/>
    </row>
    <row r="6763" spans="2:12" ht="14.4" customHeight="1">
      <c r="B6763" s="2"/>
      <c r="L6763" s="2"/>
    </row>
    <row r="6764" spans="2:12" ht="14.4" customHeight="1">
      <c r="B6764" s="2"/>
      <c r="L6764" s="2"/>
    </row>
    <row r="6765" spans="2:12" ht="14.4" customHeight="1">
      <c r="B6765" s="2"/>
      <c r="L6765" s="2"/>
    </row>
    <row r="6766" spans="2:12" ht="14.4" customHeight="1">
      <c r="B6766" s="2"/>
      <c r="L6766" s="2"/>
    </row>
    <row r="6767" spans="2:12" ht="14.4" customHeight="1">
      <c r="B6767" s="2"/>
      <c r="L6767" s="2"/>
    </row>
    <row r="6768" spans="2:12" ht="14.4" customHeight="1">
      <c r="B6768" s="2"/>
      <c r="L6768" s="2"/>
    </row>
    <row r="6769" spans="2:12" ht="14.4" customHeight="1">
      <c r="B6769" s="2"/>
      <c r="L6769" s="2"/>
    </row>
    <row r="6770" spans="2:12" ht="14.4" customHeight="1">
      <c r="B6770" s="2"/>
      <c r="L6770" s="2"/>
    </row>
    <row r="6771" spans="2:12" ht="14.4" customHeight="1">
      <c r="B6771" s="2"/>
      <c r="L6771" s="2"/>
    </row>
    <row r="6772" spans="2:12" ht="14.4" customHeight="1">
      <c r="B6772" s="2"/>
      <c r="L6772" s="2"/>
    </row>
    <row r="6773" spans="2:12" ht="14.4" customHeight="1">
      <c r="B6773" s="2"/>
      <c r="L6773" s="2"/>
    </row>
    <row r="6774" spans="2:12" ht="14.4" customHeight="1">
      <c r="B6774" s="2"/>
      <c r="L6774" s="2"/>
    </row>
    <row r="6775" spans="2:12" ht="14.4" customHeight="1">
      <c r="B6775" s="2"/>
      <c r="L6775" s="2"/>
    </row>
    <row r="6776" spans="2:12" ht="14.4" customHeight="1">
      <c r="B6776" s="2"/>
      <c r="L6776" s="2"/>
    </row>
    <row r="6777" spans="2:12" ht="14.4" customHeight="1">
      <c r="B6777" s="2"/>
      <c r="L6777" s="2"/>
    </row>
    <row r="6778" spans="2:12" ht="14.4" customHeight="1">
      <c r="B6778" s="2"/>
      <c r="L6778" s="2"/>
    </row>
    <row r="6779" spans="2:12" ht="14.4" customHeight="1">
      <c r="B6779" s="2"/>
      <c r="L6779" s="2"/>
    </row>
    <row r="6780" spans="2:12" ht="14.4" customHeight="1">
      <c r="B6780" s="2"/>
      <c r="L6780" s="2"/>
    </row>
    <row r="6781" spans="2:12" ht="14.4" customHeight="1">
      <c r="B6781" s="2"/>
      <c r="L6781" s="2"/>
    </row>
    <row r="6782" spans="2:12" ht="14.4" customHeight="1">
      <c r="B6782" s="2"/>
      <c r="L6782" s="2"/>
    </row>
    <row r="6783" spans="2:12" ht="14.4" customHeight="1">
      <c r="B6783" s="2"/>
      <c r="L6783" s="2"/>
    </row>
    <row r="6784" spans="2:12" ht="14.4" customHeight="1">
      <c r="B6784" s="2"/>
      <c r="L6784" s="2"/>
    </row>
    <row r="6785" spans="2:12" ht="14.4" customHeight="1">
      <c r="B6785" s="2"/>
      <c r="L6785" s="2"/>
    </row>
    <row r="6786" spans="2:12" ht="14.4" customHeight="1">
      <c r="B6786" s="2"/>
      <c r="L6786" s="2"/>
    </row>
    <row r="6787" spans="2:12" ht="14.4" customHeight="1">
      <c r="B6787" s="2"/>
      <c r="L6787" s="2"/>
    </row>
    <row r="6788" spans="2:12" ht="14.4" customHeight="1">
      <c r="B6788" s="2"/>
      <c r="L6788" s="2"/>
    </row>
    <row r="6789" spans="2:12" ht="14.4" customHeight="1">
      <c r="B6789" s="2"/>
      <c r="L6789" s="2"/>
    </row>
    <row r="6790" spans="2:12" ht="14.4" customHeight="1">
      <c r="B6790" s="2"/>
      <c r="L6790" s="2"/>
    </row>
    <row r="6791" spans="2:12" ht="14.4" customHeight="1">
      <c r="B6791" s="2"/>
      <c r="L6791" s="2"/>
    </row>
    <row r="6792" spans="2:12" ht="14.4" customHeight="1">
      <c r="B6792" s="2"/>
      <c r="L6792" s="2"/>
    </row>
    <row r="6793" spans="2:12" ht="14.4" customHeight="1">
      <c r="B6793" s="2"/>
      <c r="L6793" s="2"/>
    </row>
    <row r="6794" spans="2:12" ht="14.4" customHeight="1">
      <c r="B6794" s="2"/>
      <c r="L6794" s="2"/>
    </row>
    <row r="6795" spans="2:12" ht="14.4" customHeight="1">
      <c r="B6795" s="2"/>
      <c r="L6795" s="2"/>
    </row>
    <row r="6796" spans="2:12" ht="14.4" customHeight="1">
      <c r="B6796" s="2"/>
      <c r="L6796" s="2"/>
    </row>
    <row r="6797" spans="2:12" ht="14.4" customHeight="1">
      <c r="B6797" s="2"/>
      <c r="L6797" s="2"/>
    </row>
    <row r="6798" spans="2:12" ht="14.4" customHeight="1">
      <c r="B6798" s="2"/>
      <c r="L6798" s="2"/>
    </row>
    <row r="6799" spans="2:12" ht="14.4" customHeight="1">
      <c r="B6799" s="2"/>
      <c r="L6799" s="2"/>
    </row>
    <row r="6800" spans="2:12" ht="14.4" customHeight="1">
      <c r="B6800" s="2"/>
      <c r="L6800" s="2"/>
    </row>
    <row r="6801" spans="2:12" ht="14.4" customHeight="1">
      <c r="B6801" s="2"/>
      <c r="L6801" s="2"/>
    </row>
    <row r="6802" spans="2:12" ht="14.4" customHeight="1">
      <c r="B6802" s="2"/>
      <c r="L6802" s="2"/>
    </row>
    <row r="6803" spans="2:12" ht="14.4" customHeight="1">
      <c r="B6803" s="2"/>
      <c r="L6803" s="2"/>
    </row>
    <row r="6804" spans="2:12" ht="14.4" customHeight="1">
      <c r="B6804" s="2"/>
      <c r="L6804" s="2"/>
    </row>
    <row r="6805" spans="2:12" ht="14.4" customHeight="1">
      <c r="B6805" s="2"/>
      <c r="L6805" s="2"/>
    </row>
    <row r="6806" spans="2:12" ht="14.4" customHeight="1">
      <c r="B6806" s="2"/>
      <c r="L6806" s="2"/>
    </row>
    <row r="6807" spans="2:12" ht="14.4" customHeight="1">
      <c r="B6807" s="2"/>
      <c r="L6807" s="2"/>
    </row>
    <row r="6808" spans="2:12" ht="14.4" customHeight="1">
      <c r="B6808" s="2"/>
      <c r="L6808" s="2"/>
    </row>
    <row r="6809" spans="2:12" ht="14.4" customHeight="1">
      <c r="B6809" s="2"/>
      <c r="L6809" s="2"/>
    </row>
    <row r="6810" spans="2:12" ht="14.4" customHeight="1">
      <c r="B6810" s="2"/>
      <c r="L6810" s="2"/>
    </row>
    <row r="6811" spans="2:12" ht="14.4" customHeight="1">
      <c r="B6811" s="2"/>
      <c r="L6811" s="2"/>
    </row>
    <row r="6812" spans="2:12" ht="14.4" customHeight="1">
      <c r="B6812" s="2"/>
      <c r="L6812" s="2"/>
    </row>
    <row r="6813" spans="2:12" ht="14.4" customHeight="1">
      <c r="B6813" s="2"/>
      <c r="L6813" s="2"/>
    </row>
    <row r="6814" spans="2:12" ht="14.4" customHeight="1">
      <c r="B6814" s="2"/>
      <c r="L6814" s="2"/>
    </row>
    <row r="6815" spans="2:12" ht="14.4" customHeight="1">
      <c r="B6815" s="2"/>
      <c r="L6815" s="2"/>
    </row>
    <row r="6816" spans="2:12" ht="14.4" customHeight="1">
      <c r="B6816" s="2"/>
      <c r="L6816" s="2"/>
    </row>
    <row r="6817" spans="2:12" ht="14.4" customHeight="1">
      <c r="B6817" s="2"/>
      <c r="L6817" s="2"/>
    </row>
    <row r="6818" spans="2:12" ht="14.4" customHeight="1">
      <c r="B6818" s="2"/>
      <c r="L6818" s="2"/>
    </row>
    <row r="6819" spans="2:12" ht="14.4" customHeight="1">
      <c r="B6819" s="2"/>
      <c r="L6819" s="2"/>
    </row>
    <row r="6820" spans="2:12" ht="14.4" customHeight="1">
      <c r="B6820" s="2"/>
      <c r="L6820" s="2"/>
    </row>
    <row r="6821" spans="2:12" ht="14.4" customHeight="1">
      <c r="B6821" s="2"/>
      <c r="L6821" s="2"/>
    </row>
    <row r="6822" spans="2:12" ht="14.4" customHeight="1">
      <c r="B6822" s="2"/>
      <c r="L6822" s="2"/>
    </row>
    <row r="6823" spans="2:12" ht="14.4" customHeight="1">
      <c r="B6823" s="2"/>
      <c r="L6823" s="2"/>
    </row>
    <row r="6824" spans="2:12" ht="14.4" customHeight="1">
      <c r="B6824" s="2"/>
      <c r="L6824" s="2"/>
    </row>
    <row r="6825" spans="2:12" ht="14.4" customHeight="1">
      <c r="B6825" s="2"/>
      <c r="L6825" s="2"/>
    </row>
    <row r="6826" spans="2:12" ht="14.4" customHeight="1">
      <c r="B6826" s="2"/>
      <c r="L6826" s="2"/>
    </row>
    <row r="6827" spans="2:12" ht="14.4" customHeight="1">
      <c r="B6827" s="2"/>
      <c r="L6827" s="2"/>
    </row>
    <row r="6828" spans="2:12" ht="14.4" customHeight="1">
      <c r="B6828" s="2"/>
      <c r="L6828" s="2"/>
    </row>
    <row r="6829" spans="2:12" ht="14.4" customHeight="1">
      <c r="B6829" s="2"/>
      <c r="L6829" s="2"/>
    </row>
    <row r="6830" spans="2:12" ht="14.4" customHeight="1">
      <c r="B6830" s="2"/>
      <c r="L6830" s="2"/>
    </row>
    <row r="6831" spans="2:12" ht="14.4" customHeight="1">
      <c r="B6831" s="2"/>
      <c r="L6831" s="2"/>
    </row>
    <row r="6832" spans="2:12" ht="14.4" customHeight="1">
      <c r="B6832" s="2"/>
      <c r="L6832" s="2"/>
    </row>
    <row r="6833" spans="2:12" ht="14.4" customHeight="1">
      <c r="B6833" s="2"/>
      <c r="L6833" s="2"/>
    </row>
    <row r="6834" spans="2:12" ht="14.4" customHeight="1">
      <c r="B6834" s="2"/>
      <c r="L6834" s="2"/>
    </row>
    <row r="6835" spans="2:12" ht="14.4" customHeight="1">
      <c r="B6835" s="2"/>
      <c r="L6835" s="2"/>
    </row>
    <row r="6836" spans="2:12" ht="14.4" customHeight="1">
      <c r="B6836" s="2"/>
      <c r="L6836" s="2"/>
    </row>
    <row r="6837" spans="2:12" ht="14.4" customHeight="1">
      <c r="B6837" s="2"/>
      <c r="L6837" s="2"/>
    </row>
    <row r="6838" spans="2:12" ht="14.4" customHeight="1">
      <c r="B6838" s="2"/>
      <c r="L6838" s="2"/>
    </row>
    <row r="6839" spans="2:12" ht="14.4" customHeight="1">
      <c r="B6839" s="2"/>
      <c r="L6839" s="2"/>
    </row>
    <row r="6840" spans="2:12" ht="14.4" customHeight="1">
      <c r="B6840" s="2"/>
      <c r="L6840" s="2"/>
    </row>
    <row r="6841" spans="2:12" ht="14.4" customHeight="1">
      <c r="B6841" s="2"/>
      <c r="L6841" s="2"/>
    </row>
    <row r="6842" spans="2:12" ht="14.4" customHeight="1">
      <c r="B6842" s="2"/>
      <c r="L6842" s="2"/>
    </row>
    <row r="6843" spans="2:12" ht="14.4" customHeight="1">
      <c r="B6843" s="2"/>
      <c r="L6843" s="2"/>
    </row>
    <row r="6844" spans="2:12" ht="14.4" customHeight="1">
      <c r="B6844" s="2"/>
      <c r="L6844" s="2"/>
    </row>
    <row r="6845" spans="2:12" ht="14.4" customHeight="1">
      <c r="B6845" s="2"/>
      <c r="L6845" s="2"/>
    </row>
    <row r="6846" spans="2:12" ht="14.4" customHeight="1">
      <c r="B6846" s="2"/>
      <c r="L6846" s="2"/>
    </row>
    <row r="6847" spans="2:12" ht="14.4" customHeight="1">
      <c r="B6847" s="2"/>
      <c r="L6847" s="2"/>
    </row>
    <row r="6848" spans="2:12" ht="14.4" customHeight="1">
      <c r="B6848" s="2"/>
      <c r="L6848" s="2"/>
    </row>
    <row r="6849" spans="2:12" ht="14.4" customHeight="1">
      <c r="B6849" s="2"/>
      <c r="L6849" s="2"/>
    </row>
    <row r="6850" spans="2:12" ht="14.4" customHeight="1">
      <c r="B6850" s="2"/>
      <c r="L6850" s="2"/>
    </row>
    <row r="6851" spans="2:12" ht="14.4" customHeight="1">
      <c r="B6851" s="2"/>
      <c r="L6851" s="2"/>
    </row>
    <row r="6852" spans="2:12" ht="14.4" customHeight="1">
      <c r="B6852" s="2"/>
      <c r="L6852" s="2"/>
    </row>
    <row r="6853" spans="2:12" ht="14.4" customHeight="1">
      <c r="B6853" s="2"/>
      <c r="L6853" s="2"/>
    </row>
    <row r="6854" spans="2:12" ht="14.4" customHeight="1">
      <c r="B6854" s="2"/>
      <c r="L6854" s="2"/>
    </row>
    <row r="6855" spans="2:12" ht="14.4" customHeight="1">
      <c r="B6855" s="2"/>
      <c r="L6855" s="2"/>
    </row>
    <row r="6856" spans="2:12" ht="14.4" customHeight="1">
      <c r="B6856" s="2"/>
      <c r="L6856" s="2"/>
    </row>
    <row r="6857" spans="2:12" ht="14.4" customHeight="1">
      <c r="B6857" s="2"/>
      <c r="L6857" s="2"/>
    </row>
    <row r="6858" spans="2:12" ht="14.4" customHeight="1">
      <c r="B6858" s="2"/>
      <c r="L6858" s="2"/>
    </row>
    <row r="6859" spans="2:12" ht="14.4" customHeight="1">
      <c r="B6859" s="2"/>
      <c r="L6859" s="2"/>
    </row>
    <row r="6860" spans="2:12" ht="14.4" customHeight="1">
      <c r="B6860" s="2"/>
      <c r="L6860" s="2"/>
    </row>
    <row r="6861" spans="2:12" ht="14.4" customHeight="1">
      <c r="B6861" s="2"/>
      <c r="L6861" s="2"/>
    </row>
    <row r="6862" spans="2:12" ht="14.4" customHeight="1">
      <c r="B6862" s="2"/>
      <c r="L6862" s="2"/>
    </row>
    <row r="6863" spans="2:12" ht="14.4" customHeight="1">
      <c r="B6863" s="2"/>
      <c r="L6863" s="2"/>
    </row>
    <row r="6864" spans="2:12" ht="14.4" customHeight="1">
      <c r="B6864" s="2"/>
      <c r="L6864" s="2"/>
    </row>
    <row r="6865" spans="2:12" ht="14.4" customHeight="1">
      <c r="B6865" s="2"/>
      <c r="L6865" s="2"/>
    </row>
    <row r="6866" spans="2:12" ht="14.4" customHeight="1">
      <c r="B6866" s="2"/>
      <c r="L6866" s="2"/>
    </row>
    <row r="6867" spans="2:12" ht="14.4" customHeight="1">
      <c r="B6867" s="2"/>
      <c r="L6867" s="2"/>
    </row>
    <row r="6868" spans="2:12" ht="14.4" customHeight="1">
      <c r="B6868" s="2"/>
      <c r="L6868" s="2"/>
    </row>
    <row r="6869" spans="2:12" ht="14.4" customHeight="1">
      <c r="B6869" s="2"/>
      <c r="L6869" s="2"/>
    </row>
    <row r="6870" spans="2:12" ht="14.4" customHeight="1">
      <c r="B6870" s="2"/>
      <c r="L6870" s="2"/>
    </row>
    <row r="6871" spans="2:12" ht="14.4" customHeight="1">
      <c r="B6871" s="2"/>
      <c r="L6871" s="2"/>
    </row>
    <row r="6872" spans="2:12" ht="14.4" customHeight="1">
      <c r="B6872" s="2"/>
      <c r="L6872" s="2"/>
    </row>
    <row r="6873" spans="2:12" ht="14.4" customHeight="1">
      <c r="B6873" s="2"/>
      <c r="L6873" s="2"/>
    </row>
    <row r="6874" spans="2:12" ht="14.4" customHeight="1">
      <c r="B6874" s="2"/>
      <c r="L6874" s="2"/>
    </row>
    <row r="6875" spans="2:12" ht="14.4" customHeight="1">
      <c r="B6875" s="2"/>
      <c r="L6875" s="2"/>
    </row>
    <row r="6876" spans="2:12" ht="14.4" customHeight="1">
      <c r="B6876" s="2"/>
      <c r="L6876" s="2"/>
    </row>
    <row r="6877" spans="2:12" ht="14.4" customHeight="1">
      <c r="B6877" s="2"/>
      <c r="L6877" s="2"/>
    </row>
    <row r="6878" spans="2:12" ht="14.4" customHeight="1">
      <c r="B6878" s="2"/>
      <c r="L6878" s="2"/>
    </row>
    <row r="6879" spans="2:12" ht="14.4" customHeight="1">
      <c r="B6879" s="2"/>
      <c r="L6879" s="2"/>
    </row>
    <row r="6880" spans="2:12" ht="14.4" customHeight="1">
      <c r="B6880" s="2"/>
      <c r="L6880" s="2"/>
    </row>
    <row r="6881" spans="2:12" ht="14.4" customHeight="1">
      <c r="B6881" s="2"/>
      <c r="L6881" s="2"/>
    </row>
    <row r="6882" spans="2:12" ht="14.4" customHeight="1">
      <c r="B6882" s="2"/>
      <c r="L6882" s="2"/>
    </row>
    <row r="6883" spans="2:12" ht="14.4" customHeight="1">
      <c r="B6883" s="2"/>
      <c r="L6883" s="2"/>
    </row>
    <row r="6884" spans="2:12" ht="14.4" customHeight="1">
      <c r="B6884" s="2"/>
      <c r="L6884" s="2"/>
    </row>
    <row r="6885" spans="2:12" ht="14.4" customHeight="1">
      <c r="B6885" s="2"/>
      <c r="L6885" s="2"/>
    </row>
    <row r="6886" spans="2:12" ht="14.4" customHeight="1">
      <c r="B6886" s="2"/>
      <c r="L6886" s="2"/>
    </row>
    <row r="6887" spans="2:12" ht="14.4" customHeight="1">
      <c r="B6887" s="2"/>
      <c r="L6887" s="2"/>
    </row>
    <row r="6888" spans="2:12" ht="14.4" customHeight="1">
      <c r="B6888" s="2"/>
      <c r="L6888" s="2"/>
    </row>
    <row r="6889" spans="2:12" ht="14.4" customHeight="1">
      <c r="B6889" s="2"/>
      <c r="L6889" s="2"/>
    </row>
    <row r="6890" spans="2:12" ht="14.4" customHeight="1">
      <c r="B6890" s="2"/>
      <c r="L6890" s="2"/>
    </row>
    <row r="6891" spans="2:12" ht="14.4" customHeight="1">
      <c r="B6891" s="2"/>
      <c r="L6891" s="2"/>
    </row>
    <row r="6892" spans="2:12" ht="14.4" customHeight="1">
      <c r="B6892" s="2"/>
      <c r="L6892" s="2"/>
    </row>
    <row r="6893" spans="2:12" ht="14.4" customHeight="1">
      <c r="B6893" s="2"/>
      <c r="L6893" s="2"/>
    </row>
    <row r="6894" spans="2:12" ht="14.4" customHeight="1">
      <c r="B6894" s="2"/>
      <c r="L6894" s="2"/>
    </row>
    <row r="6895" spans="2:12" ht="14.4" customHeight="1">
      <c r="B6895" s="2"/>
      <c r="L6895" s="2"/>
    </row>
    <row r="6896" spans="2:12" ht="14.4" customHeight="1">
      <c r="B6896" s="2"/>
      <c r="L6896" s="2"/>
    </row>
    <row r="6897" spans="2:12" ht="14.4" customHeight="1">
      <c r="B6897" s="2"/>
      <c r="L6897" s="2"/>
    </row>
    <row r="6898" spans="2:12" ht="14.4" customHeight="1">
      <c r="B6898" s="2"/>
      <c r="L6898" s="2"/>
    </row>
    <row r="6899" spans="2:12" ht="14.4" customHeight="1">
      <c r="B6899" s="2"/>
      <c r="L6899" s="2"/>
    </row>
    <row r="6900" spans="2:12" ht="14.4" customHeight="1">
      <c r="B6900" s="2"/>
      <c r="L6900" s="2"/>
    </row>
    <row r="6901" spans="2:12" ht="14.4" customHeight="1">
      <c r="B6901" s="2"/>
      <c r="L6901" s="2"/>
    </row>
    <row r="6902" spans="2:12" ht="14.4" customHeight="1">
      <c r="B6902" s="2"/>
      <c r="L6902" s="2"/>
    </row>
    <row r="6903" spans="2:12" ht="14.4" customHeight="1">
      <c r="B6903" s="2"/>
      <c r="L6903" s="2"/>
    </row>
    <row r="6904" spans="2:12" ht="14.4" customHeight="1">
      <c r="B6904" s="2"/>
      <c r="L6904" s="2"/>
    </row>
    <row r="6905" spans="2:12" ht="14.4" customHeight="1">
      <c r="B6905" s="2"/>
      <c r="L6905" s="2"/>
    </row>
    <row r="6906" spans="2:12" ht="14.4" customHeight="1">
      <c r="B6906" s="2"/>
      <c r="L6906" s="2"/>
    </row>
    <row r="6907" spans="2:12" ht="14.4" customHeight="1">
      <c r="B6907" s="2"/>
      <c r="L6907" s="2"/>
    </row>
    <row r="6908" spans="2:12" ht="14.4" customHeight="1">
      <c r="B6908" s="2"/>
      <c r="L6908" s="2"/>
    </row>
    <row r="6909" spans="2:12" ht="14.4" customHeight="1">
      <c r="B6909" s="2"/>
      <c r="L6909" s="2"/>
    </row>
    <row r="6910" spans="2:12" ht="14.4" customHeight="1">
      <c r="B6910" s="2"/>
      <c r="L6910" s="2"/>
    </row>
    <row r="6911" spans="2:12" ht="14.4" customHeight="1">
      <c r="B6911" s="2"/>
      <c r="L6911" s="2"/>
    </row>
    <row r="6912" spans="2:12" ht="14.4" customHeight="1">
      <c r="B6912" s="2"/>
      <c r="L6912" s="2"/>
    </row>
    <row r="6913" spans="2:12" ht="14.4" customHeight="1">
      <c r="B6913" s="2"/>
      <c r="L6913" s="2"/>
    </row>
    <row r="6914" spans="2:12" ht="14.4" customHeight="1">
      <c r="B6914" s="2"/>
      <c r="L6914" s="2"/>
    </row>
    <row r="6915" spans="2:12" ht="14.4" customHeight="1">
      <c r="B6915" s="2"/>
      <c r="L6915" s="2"/>
    </row>
    <row r="6916" spans="2:12" ht="14.4" customHeight="1">
      <c r="B6916" s="2"/>
      <c r="L6916" s="2"/>
    </row>
    <row r="6917" spans="2:12" ht="14.4" customHeight="1">
      <c r="B6917" s="2"/>
      <c r="L6917" s="2"/>
    </row>
    <row r="6918" spans="2:12" ht="14.4" customHeight="1">
      <c r="B6918" s="2"/>
      <c r="L6918" s="2"/>
    </row>
    <row r="6919" spans="2:12" ht="14.4" customHeight="1">
      <c r="B6919" s="2"/>
      <c r="L6919" s="2"/>
    </row>
    <row r="6920" spans="2:12" ht="14.4" customHeight="1">
      <c r="B6920" s="2"/>
      <c r="L6920" s="2"/>
    </row>
    <row r="6921" spans="2:12" ht="14.4" customHeight="1">
      <c r="B6921" s="2"/>
      <c r="L6921" s="2"/>
    </row>
    <row r="6922" spans="2:12" ht="14.4" customHeight="1">
      <c r="B6922" s="2"/>
      <c r="L6922" s="2"/>
    </row>
    <row r="6923" spans="2:12" ht="14.4" customHeight="1">
      <c r="B6923" s="2"/>
      <c r="L6923" s="2"/>
    </row>
    <row r="6924" spans="2:12" ht="14.4" customHeight="1">
      <c r="B6924" s="2"/>
      <c r="L6924" s="2"/>
    </row>
    <row r="6925" spans="2:12" ht="14.4" customHeight="1">
      <c r="B6925" s="2"/>
      <c r="L6925" s="2"/>
    </row>
    <row r="6926" spans="2:12" ht="14.4" customHeight="1">
      <c r="B6926" s="2"/>
      <c r="L6926" s="2"/>
    </row>
    <row r="6927" spans="2:12" ht="14.4" customHeight="1">
      <c r="B6927" s="2"/>
      <c r="L6927" s="2"/>
    </row>
    <row r="6928" spans="2:12" ht="14.4" customHeight="1">
      <c r="B6928" s="2"/>
      <c r="L6928" s="2"/>
    </row>
    <row r="6929" spans="2:12" ht="14.4" customHeight="1">
      <c r="B6929" s="2"/>
      <c r="L6929" s="2"/>
    </row>
    <row r="6930" spans="2:12" ht="14.4" customHeight="1">
      <c r="B6930" s="2"/>
      <c r="L6930" s="2"/>
    </row>
    <row r="6931" spans="2:12" ht="14.4" customHeight="1">
      <c r="B6931" s="2"/>
      <c r="L6931" s="2"/>
    </row>
    <row r="6932" spans="2:12" ht="14.4" customHeight="1">
      <c r="B6932" s="2"/>
      <c r="L6932" s="2"/>
    </row>
    <row r="6933" spans="2:12" ht="14.4" customHeight="1">
      <c r="B6933" s="2"/>
      <c r="L6933" s="2"/>
    </row>
    <row r="6934" spans="2:12" ht="14.4" customHeight="1">
      <c r="B6934" s="2"/>
      <c r="L6934" s="2"/>
    </row>
    <row r="6935" spans="2:12" ht="14.4" customHeight="1">
      <c r="B6935" s="2"/>
      <c r="L6935" s="2"/>
    </row>
    <row r="6936" spans="2:12" ht="14.4" customHeight="1">
      <c r="B6936" s="2"/>
      <c r="L6936" s="2"/>
    </row>
    <row r="6937" spans="2:12" ht="14.4" customHeight="1">
      <c r="B6937" s="2"/>
      <c r="L6937" s="2"/>
    </row>
    <row r="6938" spans="2:12" ht="14.4" customHeight="1">
      <c r="B6938" s="2"/>
      <c r="L6938" s="2"/>
    </row>
    <row r="6939" spans="2:12" ht="14.4" customHeight="1">
      <c r="B6939" s="2"/>
      <c r="L6939" s="2"/>
    </row>
    <row r="6940" spans="2:12" ht="14.4" customHeight="1">
      <c r="B6940" s="2"/>
      <c r="L6940" s="2"/>
    </row>
    <row r="6941" spans="2:12" ht="14.4" customHeight="1">
      <c r="B6941" s="2"/>
      <c r="L6941" s="2"/>
    </row>
    <row r="6942" spans="2:12" ht="14.4" customHeight="1">
      <c r="B6942" s="2"/>
      <c r="L6942" s="2"/>
    </row>
    <row r="6943" spans="2:12" ht="14.4" customHeight="1">
      <c r="B6943" s="2"/>
      <c r="L6943" s="2"/>
    </row>
    <row r="6944" spans="2:12" ht="14.4" customHeight="1">
      <c r="B6944" s="2"/>
      <c r="L6944" s="2"/>
    </row>
    <row r="6945" spans="2:12" ht="14.4" customHeight="1">
      <c r="B6945" s="2"/>
      <c r="L6945" s="2"/>
    </row>
    <row r="6946" spans="2:12" ht="14.4" customHeight="1">
      <c r="B6946" s="2"/>
      <c r="L6946" s="2"/>
    </row>
    <row r="6947" spans="2:12" ht="14.4" customHeight="1">
      <c r="B6947" s="2"/>
      <c r="L6947" s="2"/>
    </row>
    <row r="6948" spans="2:12" ht="14.4" customHeight="1">
      <c r="B6948" s="2"/>
      <c r="L6948" s="2"/>
    </row>
    <row r="6949" spans="2:12" ht="14.4" customHeight="1">
      <c r="B6949" s="2"/>
      <c r="L6949" s="2"/>
    </row>
    <row r="6950" spans="2:12" ht="14.4" customHeight="1">
      <c r="B6950" s="2"/>
      <c r="L6950" s="2"/>
    </row>
    <row r="6951" spans="2:12" ht="14.4" customHeight="1">
      <c r="B6951" s="2"/>
      <c r="L6951" s="2"/>
    </row>
    <row r="6952" spans="2:12" ht="14.4" customHeight="1">
      <c r="B6952" s="2"/>
      <c r="L6952" s="2"/>
    </row>
    <row r="6953" spans="2:12" ht="14.4" customHeight="1">
      <c r="B6953" s="2"/>
      <c r="L6953" s="2"/>
    </row>
    <row r="6954" spans="2:12" ht="14.4" customHeight="1">
      <c r="B6954" s="2"/>
      <c r="L6954" s="2"/>
    </row>
    <row r="6955" spans="2:12" ht="14.4" customHeight="1">
      <c r="B6955" s="2"/>
      <c r="L6955" s="2"/>
    </row>
    <row r="6956" spans="2:12" ht="14.4" customHeight="1">
      <c r="B6956" s="2"/>
      <c r="L6956" s="2"/>
    </row>
    <row r="6957" spans="2:12" ht="14.4" customHeight="1">
      <c r="B6957" s="2"/>
      <c r="L6957" s="2"/>
    </row>
    <row r="6958" spans="2:12" ht="14.4" customHeight="1">
      <c r="B6958" s="2"/>
      <c r="L6958" s="2"/>
    </row>
    <row r="6959" spans="2:12" ht="14.4" customHeight="1">
      <c r="B6959" s="2"/>
      <c r="L6959" s="2"/>
    </row>
    <row r="6960" spans="2:12" ht="14.4" customHeight="1">
      <c r="B6960" s="2"/>
      <c r="L6960" s="2"/>
    </row>
    <row r="6961" spans="2:12" ht="14.4" customHeight="1">
      <c r="B6961" s="2"/>
      <c r="L6961" s="2"/>
    </row>
    <row r="6962" spans="2:12" ht="14.4" customHeight="1">
      <c r="B6962" s="2"/>
      <c r="L6962" s="2"/>
    </row>
    <row r="6963" spans="2:12" ht="14.4" customHeight="1">
      <c r="B6963" s="2"/>
      <c r="L6963" s="2"/>
    </row>
    <row r="6964" spans="2:12" ht="14.4" customHeight="1">
      <c r="B6964" s="2"/>
      <c r="L6964" s="2"/>
    </row>
    <row r="6965" spans="2:12" ht="14.4" customHeight="1">
      <c r="B6965" s="2"/>
      <c r="L6965" s="2"/>
    </row>
    <row r="6966" spans="2:12" ht="14.4" customHeight="1">
      <c r="B6966" s="2"/>
      <c r="L6966" s="2"/>
    </row>
    <row r="6967" spans="2:12" ht="14.4" customHeight="1">
      <c r="B6967" s="2"/>
      <c r="L6967" s="2"/>
    </row>
    <row r="6968" spans="2:12" ht="14.4" customHeight="1">
      <c r="B6968" s="2"/>
      <c r="L6968" s="2"/>
    </row>
    <row r="6969" spans="2:12" ht="14.4" customHeight="1">
      <c r="B6969" s="2"/>
      <c r="L6969" s="2"/>
    </row>
    <row r="6970" spans="2:12" ht="14.4" customHeight="1">
      <c r="B6970" s="2"/>
      <c r="L6970" s="2"/>
    </row>
    <row r="6971" spans="2:12" ht="14.4" customHeight="1">
      <c r="B6971" s="2"/>
      <c r="L6971" s="2"/>
    </row>
    <row r="6972" spans="2:12" ht="14.4" customHeight="1">
      <c r="B6972" s="2"/>
      <c r="L6972" s="2"/>
    </row>
    <row r="6973" spans="2:12" ht="14.4" customHeight="1">
      <c r="B6973" s="2"/>
      <c r="L6973" s="2"/>
    </row>
    <row r="6974" spans="2:12" ht="14.4" customHeight="1">
      <c r="B6974" s="2"/>
      <c r="L6974" s="2"/>
    </row>
    <row r="6975" spans="2:12" ht="14.4" customHeight="1">
      <c r="B6975" s="2"/>
      <c r="L6975" s="2"/>
    </row>
    <row r="6976" spans="2:12" ht="14.4" customHeight="1">
      <c r="B6976" s="2"/>
      <c r="L6976" s="2"/>
    </row>
    <row r="6977" spans="2:12" ht="14.4" customHeight="1">
      <c r="B6977" s="2"/>
      <c r="L6977" s="2"/>
    </row>
    <row r="6978" spans="2:12" ht="14.4" customHeight="1">
      <c r="B6978" s="2"/>
      <c r="L6978" s="2"/>
    </row>
    <row r="6979" spans="2:12" ht="14.4" customHeight="1">
      <c r="B6979" s="2"/>
      <c r="L6979" s="2"/>
    </row>
    <row r="6980" spans="2:12" ht="14.4" customHeight="1">
      <c r="B6980" s="2"/>
      <c r="L6980" s="2"/>
    </row>
    <row r="6981" spans="2:12" ht="14.4" customHeight="1">
      <c r="B6981" s="2"/>
      <c r="L6981" s="2"/>
    </row>
    <row r="6982" spans="2:12" ht="14.4" customHeight="1">
      <c r="B6982" s="2"/>
      <c r="L6982" s="2"/>
    </row>
    <row r="6983" spans="2:12" ht="14.4" customHeight="1">
      <c r="B6983" s="2"/>
      <c r="L6983" s="2"/>
    </row>
    <row r="6984" spans="2:12" ht="14.4" customHeight="1">
      <c r="B6984" s="2"/>
      <c r="L6984" s="2"/>
    </row>
    <row r="6985" spans="2:12" ht="14.4" customHeight="1">
      <c r="B6985" s="2"/>
      <c r="L6985" s="2"/>
    </row>
    <row r="6986" spans="2:12" ht="14.4" customHeight="1">
      <c r="B6986" s="2"/>
      <c r="L6986" s="2"/>
    </row>
    <row r="6987" spans="2:12" ht="14.4" customHeight="1">
      <c r="B6987" s="2"/>
      <c r="L6987" s="2"/>
    </row>
    <row r="6988" spans="2:12" ht="14.4" customHeight="1">
      <c r="B6988" s="2"/>
      <c r="L6988" s="2"/>
    </row>
    <row r="6989" spans="2:12" ht="14.4" customHeight="1">
      <c r="B6989" s="2"/>
      <c r="L6989" s="2"/>
    </row>
    <row r="6990" spans="2:12" ht="14.4" customHeight="1">
      <c r="B6990" s="2"/>
      <c r="L6990" s="2"/>
    </row>
    <row r="6991" spans="2:12" ht="14.4" customHeight="1">
      <c r="B6991" s="2"/>
      <c r="L6991" s="2"/>
    </row>
    <row r="6992" spans="2:12" ht="14.4" customHeight="1">
      <c r="B6992" s="2"/>
      <c r="L6992" s="2"/>
    </row>
    <row r="6993" spans="2:12" ht="14.4" customHeight="1">
      <c r="B6993" s="2"/>
      <c r="L6993" s="2"/>
    </row>
    <row r="6994" spans="2:12" ht="14.4" customHeight="1">
      <c r="B6994" s="2"/>
      <c r="L6994" s="2"/>
    </row>
    <row r="6995" spans="2:12" ht="14.4" customHeight="1">
      <c r="B6995" s="2"/>
      <c r="L6995" s="2"/>
    </row>
    <row r="6996" spans="2:12" ht="14.4" customHeight="1">
      <c r="B6996" s="2"/>
      <c r="L6996" s="2"/>
    </row>
    <row r="6997" spans="2:12" ht="14.4" customHeight="1">
      <c r="B6997" s="2"/>
      <c r="L6997" s="2"/>
    </row>
    <row r="6998" spans="2:12" ht="14.4" customHeight="1">
      <c r="B6998" s="2"/>
      <c r="L6998" s="2"/>
    </row>
    <row r="6999" spans="2:12" ht="14.4" customHeight="1">
      <c r="B6999" s="2"/>
      <c r="L6999" s="2"/>
    </row>
    <row r="7000" spans="2:12" ht="14.4" customHeight="1">
      <c r="B7000" s="2"/>
      <c r="L7000" s="2"/>
    </row>
    <row r="7001" spans="2:12" ht="14.4" customHeight="1">
      <c r="B7001" s="2"/>
      <c r="L7001" s="2"/>
    </row>
    <row r="7002" spans="2:12" ht="14.4" customHeight="1">
      <c r="B7002" s="2"/>
      <c r="L7002" s="2"/>
    </row>
    <row r="7003" spans="2:12" ht="14.4" customHeight="1">
      <c r="B7003" s="2"/>
      <c r="L7003" s="2"/>
    </row>
    <row r="7004" spans="2:12" ht="14.4" customHeight="1">
      <c r="B7004" s="2"/>
      <c r="L7004" s="2"/>
    </row>
    <row r="7005" spans="2:12" ht="14.4" customHeight="1">
      <c r="B7005" s="2"/>
      <c r="L7005" s="2"/>
    </row>
    <row r="7006" spans="2:12" ht="14.4" customHeight="1">
      <c r="B7006" s="2"/>
      <c r="L7006" s="2"/>
    </row>
    <row r="7007" spans="2:12" ht="14.4" customHeight="1">
      <c r="B7007" s="2"/>
      <c r="L7007" s="2"/>
    </row>
    <row r="7008" spans="2:12" ht="14.4" customHeight="1">
      <c r="B7008" s="2"/>
      <c r="L7008" s="2"/>
    </row>
    <row r="7009" spans="2:12" ht="14.4" customHeight="1">
      <c r="B7009" s="2"/>
      <c r="L7009" s="2"/>
    </row>
    <row r="7010" spans="2:12" ht="14.4" customHeight="1">
      <c r="B7010" s="2"/>
      <c r="L7010" s="2"/>
    </row>
    <row r="7011" spans="2:12" ht="14.4" customHeight="1">
      <c r="B7011" s="2"/>
      <c r="L7011" s="2"/>
    </row>
    <row r="7012" spans="2:12" ht="14.4" customHeight="1">
      <c r="B7012" s="2"/>
      <c r="L7012" s="2"/>
    </row>
    <row r="7013" spans="2:12" ht="14.4" customHeight="1">
      <c r="B7013" s="2"/>
      <c r="L7013" s="2"/>
    </row>
    <row r="7014" spans="2:12" ht="14.4" customHeight="1">
      <c r="B7014" s="2"/>
      <c r="L7014" s="2"/>
    </row>
    <row r="7015" spans="2:12" ht="14.4" customHeight="1">
      <c r="B7015" s="2"/>
      <c r="L7015" s="2"/>
    </row>
    <row r="7016" spans="2:12" ht="14.4" customHeight="1">
      <c r="B7016" s="2"/>
      <c r="L7016" s="2"/>
    </row>
    <row r="7017" spans="2:12" ht="14.4" customHeight="1">
      <c r="B7017" s="2"/>
      <c r="L7017" s="2"/>
    </row>
    <row r="7018" spans="2:12" ht="14.4" customHeight="1">
      <c r="B7018" s="2"/>
      <c r="L7018" s="2"/>
    </row>
    <row r="7019" spans="2:12" ht="14.4" customHeight="1">
      <c r="B7019" s="2"/>
      <c r="L7019" s="2"/>
    </row>
    <row r="7020" spans="2:12" ht="14.4" customHeight="1">
      <c r="B7020" s="2"/>
      <c r="L7020" s="2"/>
    </row>
    <row r="7021" spans="2:12" ht="14.4" customHeight="1">
      <c r="B7021" s="2"/>
      <c r="L7021" s="2"/>
    </row>
    <row r="7022" spans="2:12" ht="14.4" customHeight="1">
      <c r="B7022" s="2"/>
      <c r="L7022" s="2"/>
    </row>
    <row r="7023" spans="2:12" ht="14.4" customHeight="1">
      <c r="B7023" s="2"/>
      <c r="L7023" s="2"/>
    </row>
    <row r="7024" spans="2:12" ht="14.4" customHeight="1">
      <c r="B7024" s="2"/>
      <c r="L7024" s="2"/>
    </row>
    <row r="7025" spans="2:12" ht="14.4" customHeight="1">
      <c r="B7025" s="2"/>
      <c r="L7025" s="2"/>
    </row>
    <row r="7026" spans="2:12" ht="14.4" customHeight="1">
      <c r="B7026" s="2"/>
      <c r="L7026" s="2"/>
    </row>
    <row r="7027" spans="2:12" ht="14.4" customHeight="1">
      <c r="B7027" s="2"/>
      <c r="L7027" s="2"/>
    </row>
    <row r="7028" spans="2:12" ht="14.4" customHeight="1">
      <c r="B7028" s="2"/>
      <c r="L7028" s="2"/>
    </row>
    <row r="7029" spans="2:12" ht="14.4" customHeight="1">
      <c r="B7029" s="2"/>
      <c r="L7029" s="2"/>
    </row>
    <row r="7030" spans="2:12" ht="14.4" customHeight="1">
      <c r="B7030" s="2"/>
      <c r="L7030" s="2"/>
    </row>
    <row r="7031" spans="2:12" ht="14.4" customHeight="1">
      <c r="B7031" s="2"/>
      <c r="L7031" s="2"/>
    </row>
    <row r="7032" spans="2:12" ht="14.4" customHeight="1">
      <c r="B7032" s="2"/>
      <c r="L7032" s="2"/>
    </row>
    <row r="7033" spans="2:12" ht="14.4" customHeight="1">
      <c r="B7033" s="2"/>
      <c r="L7033" s="2"/>
    </row>
    <row r="7034" spans="2:12" ht="14.4" customHeight="1">
      <c r="B7034" s="2"/>
      <c r="L7034" s="2"/>
    </row>
    <row r="7035" spans="2:12" ht="14.4" customHeight="1">
      <c r="B7035" s="2"/>
      <c r="L7035" s="2"/>
    </row>
    <row r="7036" spans="2:12" ht="14.4" customHeight="1">
      <c r="B7036" s="2"/>
      <c r="L7036" s="2"/>
    </row>
    <row r="7037" spans="2:12" ht="14.4" customHeight="1">
      <c r="B7037" s="2"/>
      <c r="L7037" s="2"/>
    </row>
    <row r="7038" spans="2:12" ht="14.4" customHeight="1">
      <c r="B7038" s="2"/>
      <c r="L7038" s="2"/>
    </row>
    <row r="7039" spans="2:12" ht="14.4" customHeight="1">
      <c r="B7039" s="2"/>
      <c r="L7039" s="2"/>
    </row>
    <row r="7040" spans="2:12" ht="14.4" customHeight="1">
      <c r="B7040" s="2"/>
      <c r="L7040" s="2"/>
    </row>
    <row r="7041" spans="2:12" ht="14.4" customHeight="1">
      <c r="B7041" s="2"/>
      <c r="L7041" s="2"/>
    </row>
    <row r="7042" spans="2:12" ht="14.4" customHeight="1">
      <c r="B7042" s="2"/>
      <c r="L7042" s="2"/>
    </row>
    <row r="7043" spans="2:12" ht="14.4" customHeight="1">
      <c r="B7043" s="2"/>
      <c r="L7043" s="2"/>
    </row>
    <row r="7044" spans="2:12" ht="14.4" customHeight="1">
      <c r="B7044" s="2"/>
      <c r="L7044" s="2"/>
    </row>
    <row r="7045" spans="2:12" ht="14.4" customHeight="1">
      <c r="B7045" s="2"/>
      <c r="L7045" s="2"/>
    </row>
    <row r="7046" spans="2:12" ht="14.4" customHeight="1">
      <c r="B7046" s="2"/>
      <c r="L7046" s="2"/>
    </row>
    <row r="7047" spans="2:12" ht="14.4" customHeight="1">
      <c r="B7047" s="2"/>
      <c r="L7047" s="2"/>
    </row>
    <row r="7048" spans="2:12" ht="14.4" customHeight="1">
      <c r="B7048" s="2"/>
      <c r="L7048" s="2"/>
    </row>
    <row r="7049" spans="2:12" ht="14.4" customHeight="1">
      <c r="B7049" s="2"/>
      <c r="L7049" s="2"/>
    </row>
    <row r="7050" spans="2:12" ht="14.4" customHeight="1">
      <c r="B7050" s="2"/>
      <c r="L7050" s="2"/>
    </row>
    <row r="7051" spans="2:12" ht="14.4" customHeight="1">
      <c r="B7051" s="2"/>
      <c r="L7051" s="2"/>
    </row>
    <row r="7052" spans="2:12" ht="14.4" customHeight="1">
      <c r="B7052" s="2"/>
      <c r="L7052" s="2"/>
    </row>
    <row r="7053" spans="2:12" ht="14.4" customHeight="1">
      <c r="B7053" s="2"/>
      <c r="L7053" s="2"/>
    </row>
    <row r="7054" spans="2:12" ht="14.4" customHeight="1">
      <c r="B7054" s="2"/>
      <c r="L7054" s="2"/>
    </row>
    <row r="7055" spans="2:12" ht="14.4" customHeight="1">
      <c r="B7055" s="2"/>
      <c r="L7055" s="2"/>
    </row>
    <row r="7056" spans="2:12" ht="14.4" customHeight="1">
      <c r="B7056" s="2"/>
      <c r="L7056" s="2"/>
    </row>
    <row r="7057" spans="2:12" ht="14.4" customHeight="1">
      <c r="B7057" s="2"/>
      <c r="L7057" s="2"/>
    </row>
    <row r="7058" spans="2:12" ht="14.4" customHeight="1">
      <c r="B7058" s="2"/>
      <c r="L7058" s="2"/>
    </row>
    <row r="7059" spans="2:12" ht="14.4" customHeight="1">
      <c r="B7059" s="2"/>
      <c r="L7059" s="2"/>
    </row>
    <row r="7060" spans="2:12" ht="14.4" customHeight="1">
      <c r="B7060" s="2"/>
      <c r="L7060" s="2"/>
    </row>
    <row r="7061" spans="2:12" ht="14.4" customHeight="1">
      <c r="B7061" s="2"/>
      <c r="L7061" s="2"/>
    </row>
    <row r="7062" spans="2:12" ht="14.4" customHeight="1">
      <c r="B7062" s="2"/>
      <c r="L7062" s="2"/>
    </row>
    <row r="7063" spans="2:12" ht="14.4" customHeight="1">
      <c r="B7063" s="2"/>
      <c r="L7063" s="2"/>
    </row>
    <row r="7064" spans="2:12" ht="14.4" customHeight="1">
      <c r="B7064" s="2"/>
      <c r="L7064" s="2"/>
    </row>
    <row r="7065" spans="2:12" ht="14.4" customHeight="1">
      <c r="B7065" s="2"/>
      <c r="L7065" s="2"/>
    </row>
    <row r="7066" spans="2:12" ht="14.4" customHeight="1">
      <c r="B7066" s="2"/>
      <c r="L7066" s="2"/>
    </row>
    <row r="7067" spans="2:12" ht="14.4" customHeight="1">
      <c r="B7067" s="2"/>
      <c r="L7067" s="2"/>
    </row>
    <row r="7068" spans="2:12" ht="14.4" customHeight="1">
      <c r="B7068" s="2"/>
      <c r="L7068" s="2"/>
    </row>
    <row r="7069" spans="2:12" ht="14.4" customHeight="1">
      <c r="B7069" s="2"/>
      <c r="L7069" s="2"/>
    </row>
    <row r="7070" spans="2:12" ht="14.4" customHeight="1">
      <c r="B7070" s="2"/>
      <c r="L7070" s="2"/>
    </row>
    <row r="7071" spans="2:12" ht="14.4" customHeight="1">
      <c r="B7071" s="2"/>
      <c r="L7071" s="2"/>
    </row>
    <row r="7072" spans="2:12" ht="14.4" customHeight="1">
      <c r="B7072" s="2"/>
      <c r="L7072" s="2"/>
    </row>
    <row r="7073" spans="2:12" ht="14.4" customHeight="1">
      <c r="B7073" s="2"/>
      <c r="L7073" s="2"/>
    </row>
    <row r="7074" spans="2:12" ht="14.4" customHeight="1">
      <c r="B7074" s="2"/>
      <c r="L7074" s="2"/>
    </row>
    <row r="7075" spans="2:12" ht="14.4" customHeight="1">
      <c r="B7075" s="2"/>
      <c r="L7075" s="2"/>
    </row>
    <row r="7076" spans="2:12" ht="14.4" customHeight="1">
      <c r="B7076" s="2"/>
      <c r="L7076" s="2"/>
    </row>
    <row r="7077" spans="2:12" ht="14.4" customHeight="1">
      <c r="B7077" s="2"/>
      <c r="L7077" s="2"/>
    </row>
    <row r="7078" spans="2:12" ht="14.4" customHeight="1">
      <c r="B7078" s="2"/>
      <c r="L7078" s="2"/>
    </row>
    <row r="7079" spans="2:12" ht="14.4" customHeight="1">
      <c r="B7079" s="2"/>
      <c r="L7079" s="2"/>
    </row>
    <row r="7080" spans="2:12" ht="14.4" customHeight="1">
      <c r="B7080" s="2"/>
      <c r="L7080" s="2"/>
    </row>
    <row r="7081" spans="2:12" ht="14.4" customHeight="1">
      <c r="B7081" s="2"/>
      <c r="L7081" s="2"/>
    </row>
    <row r="7082" spans="2:12" ht="14.4" customHeight="1">
      <c r="B7082" s="2"/>
      <c r="L7082" s="2"/>
    </row>
    <row r="7083" spans="2:12" ht="14.4" customHeight="1">
      <c r="B7083" s="2"/>
      <c r="L7083" s="2"/>
    </row>
    <row r="7084" spans="2:12" ht="14.4" customHeight="1">
      <c r="B7084" s="2"/>
      <c r="L7084" s="2"/>
    </row>
    <row r="7085" spans="2:12" ht="14.4" customHeight="1">
      <c r="B7085" s="2"/>
      <c r="L7085" s="2"/>
    </row>
    <row r="7086" spans="2:12" ht="14.4" customHeight="1">
      <c r="B7086" s="2"/>
      <c r="L7086" s="2"/>
    </row>
    <row r="7087" spans="2:12" ht="14.4" customHeight="1">
      <c r="B7087" s="2"/>
      <c r="L7087" s="2"/>
    </row>
    <row r="7088" spans="2:12" ht="14.4" customHeight="1">
      <c r="B7088" s="2"/>
      <c r="L7088" s="2"/>
    </row>
    <row r="7089" spans="2:12" ht="14.4" customHeight="1">
      <c r="B7089" s="2"/>
      <c r="L7089" s="2"/>
    </row>
    <row r="7090" spans="2:12" ht="14.4" customHeight="1">
      <c r="B7090" s="2"/>
      <c r="L7090" s="2"/>
    </row>
    <row r="7091" spans="2:12" ht="14.4" customHeight="1">
      <c r="B7091" s="2"/>
      <c r="L7091" s="2"/>
    </row>
    <row r="7092" spans="2:12" ht="14.4" customHeight="1">
      <c r="B7092" s="2"/>
      <c r="L7092" s="2"/>
    </row>
    <row r="7093" spans="2:12" ht="14.4" customHeight="1">
      <c r="B7093" s="2"/>
      <c r="L7093" s="2"/>
    </row>
    <row r="7094" spans="2:12" ht="14.4" customHeight="1">
      <c r="B7094" s="2"/>
      <c r="L7094" s="2"/>
    </row>
    <row r="7095" spans="2:12" ht="14.4" customHeight="1">
      <c r="B7095" s="2"/>
      <c r="L7095" s="2"/>
    </row>
    <row r="7096" spans="2:12" ht="14.4" customHeight="1">
      <c r="B7096" s="2"/>
      <c r="L7096" s="2"/>
    </row>
    <row r="7097" spans="2:12" ht="14.4" customHeight="1">
      <c r="B7097" s="2"/>
      <c r="L7097" s="2"/>
    </row>
    <row r="7098" spans="2:12" ht="14.4" customHeight="1">
      <c r="B7098" s="2"/>
      <c r="L7098" s="2"/>
    </row>
    <row r="7099" spans="2:12" ht="14.4" customHeight="1">
      <c r="B7099" s="2"/>
      <c r="L7099" s="2"/>
    </row>
    <row r="7100" spans="2:12" ht="14.4" customHeight="1">
      <c r="B7100" s="2"/>
      <c r="L7100" s="2"/>
    </row>
    <row r="7101" spans="2:12" ht="14.4" customHeight="1">
      <c r="B7101" s="2"/>
      <c r="L7101" s="2"/>
    </row>
    <row r="7102" spans="2:12" ht="14.4" customHeight="1">
      <c r="B7102" s="2"/>
      <c r="L7102" s="2"/>
    </row>
    <row r="7103" spans="2:12" ht="14.4" customHeight="1">
      <c r="B7103" s="2"/>
      <c r="L7103" s="2"/>
    </row>
    <row r="7104" spans="2:12" ht="14.4" customHeight="1">
      <c r="B7104" s="2"/>
      <c r="L7104" s="2"/>
    </row>
    <row r="7105" spans="2:12" ht="14.4" customHeight="1">
      <c r="B7105" s="2"/>
      <c r="L7105" s="2"/>
    </row>
    <row r="7106" spans="2:12" ht="14.4" customHeight="1">
      <c r="B7106" s="2"/>
      <c r="L7106" s="2"/>
    </row>
    <row r="7107" spans="2:12" ht="14.4" customHeight="1">
      <c r="B7107" s="2"/>
      <c r="L7107" s="2"/>
    </row>
    <row r="7108" spans="2:12" ht="14.4" customHeight="1">
      <c r="B7108" s="2"/>
      <c r="L7108" s="2"/>
    </row>
    <row r="7109" spans="2:12" ht="14.4" customHeight="1">
      <c r="B7109" s="2"/>
      <c r="L7109" s="2"/>
    </row>
    <row r="7110" spans="2:12" ht="14.4" customHeight="1">
      <c r="B7110" s="2"/>
      <c r="L7110" s="2"/>
    </row>
    <row r="7111" spans="2:12" ht="14.4" customHeight="1">
      <c r="B7111" s="2"/>
      <c r="L7111" s="2"/>
    </row>
    <row r="7112" spans="2:12" ht="14.4" customHeight="1">
      <c r="B7112" s="2"/>
      <c r="L7112" s="2"/>
    </row>
    <row r="7113" spans="2:12" ht="14.4" customHeight="1">
      <c r="B7113" s="2"/>
      <c r="L7113" s="2"/>
    </row>
    <row r="7114" spans="2:12" ht="14.4" customHeight="1">
      <c r="B7114" s="2"/>
      <c r="L7114" s="2"/>
    </row>
    <row r="7115" spans="2:12" ht="14.4" customHeight="1">
      <c r="B7115" s="2"/>
      <c r="L7115" s="2"/>
    </row>
    <row r="7116" spans="2:12" ht="14.4" customHeight="1">
      <c r="B7116" s="2"/>
      <c r="L7116" s="2"/>
    </row>
    <row r="7117" spans="2:12" ht="14.4" customHeight="1">
      <c r="B7117" s="2"/>
      <c r="L7117" s="2"/>
    </row>
    <row r="7118" spans="2:12" ht="14.4" customHeight="1">
      <c r="B7118" s="2"/>
      <c r="L7118" s="2"/>
    </row>
    <row r="7119" spans="2:12" ht="14.4" customHeight="1">
      <c r="B7119" s="2"/>
      <c r="L7119" s="2"/>
    </row>
    <row r="7120" spans="2:12" ht="14.4" customHeight="1">
      <c r="B7120" s="2"/>
      <c r="L7120" s="2"/>
    </row>
    <row r="7121" spans="2:12" ht="14.4" customHeight="1">
      <c r="B7121" s="2"/>
      <c r="L7121" s="2"/>
    </row>
    <row r="7122" spans="2:12" ht="14.4" customHeight="1">
      <c r="B7122" s="2"/>
      <c r="L7122" s="2"/>
    </row>
    <row r="7123" spans="2:12" ht="14.4" customHeight="1">
      <c r="B7123" s="2"/>
      <c r="L7123" s="2"/>
    </row>
    <row r="7124" spans="2:12" ht="14.4" customHeight="1">
      <c r="B7124" s="2"/>
      <c r="L7124" s="2"/>
    </row>
    <row r="7125" spans="2:12" ht="14.4" customHeight="1">
      <c r="B7125" s="2"/>
      <c r="L7125" s="2"/>
    </row>
    <row r="7126" spans="2:12" ht="14.4" customHeight="1">
      <c r="B7126" s="2"/>
      <c r="L7126" s="2"/>
    </row>
    <row r="7127" spans="2:12" ht="14.4" customHeight="1">
      <c r="B7127" s="2"/>
      <c r="L7127" s="2"/>
    </row>
    <row r="7128" spans="2:12" ht="14.4" customHeight="1">
      <c r="B7128" s="2"/>
      <c r="L7128" s="2"/>
    </row>
    <row r="7129" spans="2:12" ht="14.4" customHeight="1">
      <c r="B7129" s="2"/>
      <c r="L7129" s="2"/>
    </row>
    <row r="7130" spans="2:12" ht="14.4" customHeight="1">
      <c r="B7130" s="2"/>
      <c r="L7130" s="2"/>
    </row>
    <row r="7131" spans="2:12" ht="14.4" customHeight="1">
      <c r="B7131" s="2"/>
      <c r="L7131" s="2"/>
    </row>
    <row r="7132" spans="2:12" ht="14.4" customHeight="1">
      <c r="B7132" s="2"/>
      <c r="L7132" s="2"/>
    </row>
    <row r="7133" spans="2:12" ht="14.4" customHeight="1">
      <c r="B7133" s="2"/>
      <c r="L7133" s="2"/>
    </row>
    <row r="7134" spans="2:12" ht="14.4" customHeight="1">
      <c r="B7134" s="2"/>
      <c r="L7134" s="2"/>
    </row>
    <row r="7135" spans="2:12" ht="14.4" customHeight="1">
      <c r="B7135" s="2"/>
      <c r="L7135" s="2"/>
    </row>
    <row r="7136" spans="2:12" ht="14.4" customHeight="1">
      <c r="B7136" s="2"/>
      <c r="L7136" s="2"/>
    </row>
    <row r="7137" spans="2:12" ht="14.4" customHeight="1">
      <c r="B7137" s="2"/>
      <c r="L7137" s="2"/>
    </row>
    <row r="7138" spans="2:12" ht="14.4" customHeight="1">
      <c r="B7138" s="2"/>
      <c r="L7138" s="2"/>
    </row>
    <row r="7139" spans="2:12" ht="14.4" customHeight="1">
      <c r="B7139" s="2"/>
      <c r="L7139" s="2"/>
    </row>
    <row r="7140" spans="2:12" ht="14.4" customHeight="1">
      <c r="B7140" s="2"/>
      <c r="L7140" s="2"/>
    </row>
    <row r="7141" spans="2:12" ht="14.4" customHeight="1">
      <c r="B7141" s="2"/>
      <c r="L7141" s="2"/>
    </row>
    <row r="7142" spans="2:12" ht="14.4" customHeight="1">
      <c r="B7142" s="2"/>
      <c r="L7142" s="2"/>
    </row>
    <row r="7143" spans="2:12" ht="14.4" customHeight="1">
      <c r="B7143" s="2"/>
      <c r="L7143" s="2"/>
    </row>
    <row r="7144" spans="2:12" ht="14.4" customHeight="1">
      <c r="B7144" s="2"/>
      <c r="L7144" s="2"/>
    </row>
    <row r="7145" spans="2:12" ht="14.4" customHeight="1">
      <c r="B7145" s="2"/>
      <c r="L7145" s="2"/>
    </row>
    <row r="7146" spans="2:12" ht="14.4" customHeight="1">
      <c r="B7146" s="2"/>
      <c r="L7146" s="2"/>
    </row>
    <row r="7147" spans="2:12" ht="14.4" customHeight="1">
      <c r="B7147" s="2"/>
      <c r="L7147" s="2"/>
    </row>
    <row r="7148" spans="2:12" ht="14.4" customHeight="1">
      <c r="B7148" s="2"/>
      <c r="L7148" s="2"/>
    </row>
    <row r="7149" spans="2:12" ht="14.4" customHeight="1">
      <c r="B7149" s="2"/>
      <c r="L7149" s="2"/>
    </row>
    <row r="7150" spans="2:12" ht="14.4" customHeight="1">
      <c r="B7150" s="2"/>
      <c r="L7150" s="2"/>
    </row>
    <row r="7151" spans="2:12" ht="14.4" customHeight="1">
      <c r="B7151" s="2"/>
      <c r="L7151" s="2"/>
    </row>
    <row r="7152" spans="2:12" ht="14.4" customHeight="1">
      <c r="B7152" s="2"/>
      <c r="L7152" s="2"/>
    </row>
    <row r="7153" spans="2:12" ht="14.4" customHeight="1">
      <c r="B7153" s="2"/>
      <c r="L7153" s="2"/>
    </row>
    <row r="7154" spans="2:12" ht="14.4" customHeight="1">
      <c r="B7154" s="2"/>
      <c r="L7154" s="2"/>
    </row>
    <row r="7155" spans="2:12" ht="14.4" customHeight="1">
      <c r="B7155" s="2"/>
      <c r="L7155" s="2"/>
    </row>
    <row r="7156" spans="2:12" ht="14.4" customHeight="1">
      <c r="B7156" s="2"/>
      <c r="L7156" s="2"/>
    </row>
    <row r="7157" spans="2:12" ht="14.4" customHeight="1">
      <c r="B7157" s="2"/>
      <c r="L7157" s="2"/>
    </row>
    <row r="7158" spans="2:12" ht="14.4" customHeight="1">
      <c r="B7158" s="2"/>
      <c r="L7158" s="2"/>
    </row>
    <row r="7159" spans="2:12" ht="14.4" customHeight="1">
      <c r="B7159" s="2"/>
      <c r="L7159" s="2"/>
    </row>
    <row r="7160" spans="2:12" ht="14.4" customHeight="1">
      <c r="B7160" s="2"/>
      <c r="L7160" s="2"/>
    </row>
    <row r="7161" spans="2:12" ht="14.4" customHeight="1">
      <c r="B7161" s="2"/>
      <c r="L7161" s="2"/>
    </row>
    <row r="7162" spans="2:12" ht="14.4" customHeight="1">
      <c r="B7162" s="2"/>
      <c r="L7162" s="2"/>
    </row>
    <row r="7163" spans="2:12" ht="14.4" customHeight="1">
      <c r="B7163" s="2"/>
      <c r="L7163" s="2"/>
    </row>
    <row r="7164" spans="2:12" ht="14.4" customHeight="1">
      <c r="B7164" s="2"/>
      <c r="L7164" s="2"/>
    </row>
    <row r="7165" spans="2:12" ht="14.4" customHeight="1">
      <c r="B7165" s="2"/>
      <c r="L7165" s="2"/>
    </row>
    <row r="7166" spans="2:12" ht="14.4" customHeight="1">
      <c r="B7166" s="2"/>
      <c r="L7166" s="2"/>
    </row>
    <row r="7167" spans="2:12" ht="14.4" customHeight="1">
      <c r="B7167" s="2"/>
      <c r="L7167" s="2"/>
    </row>
    <row r="7168" spans="2:12" ht="14.4" customHeight="1">
      <c r="B7168" s="2"/>
      <c r="L7168" s="2"/>
    </row>
    <row r="7169" spans="2:12" ht="14.4" customHeight="1">
      <c r="B7169" s="2"/>
      <c r="L7169" s="2"/>
    </row>
    <row r="7170" spans="2:12" ht="14.4" customHeight="1">
      <c r="B7170" s="2"/>
      <c r="L7170" s="2"/>
    </row>
    <row r="7171" spans="2:12" ht="14.4" customHeight="1">
      <c r="B7171" s="2"/>
      <c r="L7171" s="2"/>
    </row>
    <row r="7172" spans="2:12" ht="14.4" customHeight="1">
      <c r="B7172" s="2"/>
      <c r="L7172" s="2"/>
    </row>
    <row r="7173" spans="2:12" ht="14.4" customHeight="1">
      <c r="B7173" s="2"/>
      <c r="L7173" s="2"/>
    </row>
    <row r="7174" spans="2:12" ht="14.4" customHeight="1">
      <c r="B7174" s="2"/>
      <c r="L7174" s="2"/>
    </row>
    <row r="7175" spans="2:12" ht="14.4" customHeight="1">
      <c r="B7175" s="2"/>
      <c r="L7175" s="2"/>
    </row>
    <row r="7176" spans="2:12" ht="14.4" customHeight="1">
      <c r="B7176" s="2"/>
      <c r="L7176" s="2"/>
    </row>
    <row r="7177" spans="2:12" ht="14.4" customHeight="1">
      <c r="B7177" s="2"/>
      <c r="L7177" s="2"/>
    </row>
    <row r="7178" spans="2:12" ht="14.4" customHeight="1">
      <c r="B7178" s="2"/>
      <c r="L7178" s="2"/>
    </row>
    <row r="7179" spans="2:12" ht="14.4" customHeight="1">
      <c r="B7179" s="2"/>
      <c r="L7179" s="2"/>
    </row>
    <row r="7180" spans="2:12" ht="14.4" customHeight="1">
      <c r="B7180" s="2"/>
      <c r="L7180" s="2"/>
    </row>
    <row r="7181" spans="2:12" ht="14.4" customHeight="1">
      <c r="B7181" s="2"/>
      <c r="L7181" s="2"/>
    </row>
    <row r="7182" spans="2:12" ht="14.4" customHeight="1">
      <c r="B7182" s="2"/>
      <c r="L7182" s="2"/>
    </row>
    <row r="7183" spans="2:12" ht="14.4" customHeight="1">
      <c r="B7183" s="2"/>
      <c r="L7183" s="2"/>
    </row>
    <row r="7184" spans="2:12" ht="14.4" customHeight="1">
      <c r="B7184" s="2"/>
      <c r="L7184" s="2"/>
    </row>
    <row r="7185" spans="2:12" ht="14.4" customHeight="1">
      <c r="B7185" s="2"/>
      <c r="L7185" s="2"/>
    </row>
    <row r="7186" spans="2:12" ht="14.4" customHeight="1">
      <c r="B7186" s="2"/>
      <c r="L7186" s="2"/>
    </row>
    <row r="7187" spans="2:12" ht="14.4" customHeight="1">
      <c r="B7187" s="2"/>
      <c r="L7187" s="2"/>
    </row>
    <row r="7188" spans="2:12" ht="14.4" customHeight="1">
      <c r="B7188" s="2"/>
      <c r="L7188" s="2"/>
    </row>
    <row r="7189" spans="2:12" ht="14.4" customHeight="1">
      <c r="B7189" s="2"/>
      <c r="L7189" s="2"/>
    </row>
    <row r="7190" spans="2:12" ht="14.4" customHeight="1">
      <c r="B7190" s="2"/>
      <c r="L7190" s="2"/>
    </row>
    <row r="7191" spans="2:12" ht="14.4" customHeight="1">
      <c r="B7191" s="2"/>
      <c r="L7191" s="2"/>
    </row>
    <row r="7192" spans="2:12" ht="14.4" customHeight="1">
      <c r="B7192" s="2"/>
      <c r="L7192" s="2"/>
    </row>
    <row r="7193" spans="2:12" ht="14.4" customHeight="1">
      <c r="B7193" s="2"/>
      <c r="L7193" s="2"/>
    </row>
    <row r="7194" spans="2:12" ht="14.4" customHeight="1">
      <c r="B7194" s="2"/>
      <c r="L7194" s="2"/>
    </row>
    <row r="7195" spans="2:12" ht="14.4" customHeight="1">
      <c r="B7195" s="2"/>
      <c r="L7195" s="2"/>
    </row>
    <row r="7196" spans="2:12" ht="14.4" customHeight="1">
      <c r="B7196" s="2"/>
      <c r="L7196" s="2"/>
    </row>
    <row r="7197" spans="2:12" ht="14.4" customHeight="1">
      <c r="B7197" s="2"/>
      <c r="L7197" s="2"/>
    </row>
    <row r="7198" spans="2:12" ht="14.4" customHeight="1">
      <c r="B7198" s="2"/>
      <c r="L7198" s="2"/>
    </row>
    <row r="7199" spans="2:12" ht="14.4" customHeight="1">
      <c r="B7199" s="2"/>
      <c r="L7199" s="2"/>
    </row>
    <row r="7200" spans="2:12" ht="14.4" customHeight="1">
      <c r="B7200" s="2"/>
      <c r="L7200" s="2"/>
    </row>
    <row r="7201" spans="2:12" ht="14.4" customHeight="1">
      <c r="B7201" s="2"/>
      <c r="L7201" s="2"/>
    </row>
    <row r="7202" spans="2:12" ht="14.4" customHeight="1">
      <c r="B7202" s="2"/>
      <c r="L7202" s="2"/>
    </row>
    <row r="7203" spans="2:12" ht="14.4" customHeight="1">
      <c r="B7203" s="2"/>
      <c r="L7203" s="2"/>
    </row>
    <row r="7204" spans="2:12" ht="14.4" customHeight="1">
      <c r="B7204" s="2"/>
      <c r="L7204" s="2"/>
    </row>
    <row r="7205" spans="2:12" ht="14.4" customHeight="1">
      <c r="B7205" s="2"/>
      <c r="L7205" s="2"/>
    </row>
    <row r="7206" spans="2:12" ht="14.4" customHeight="1">
      <c r="B7206" s="2"/>
      <c r="L7206" s="2"/>
    </row>
    <row r="7207" spans="2:12" ht="14.4" customHeight="1">
      <c r="B7207" s="2"/>
      <c r="L7207" s="2"/>
    </row>
    <row r="7208" spans="2:12" ht="14.4" customHeight="1">
      <c r="B7208" s="2"/>
      <c r="L7208" s="2"/>
    </row>
    <row r="7209" spans="2:12" ht="14.4" customHeight="1">
      <c r="B7209" s="2"/>
      <c r="L7209" s="2"/>
    </row>
    <row r="7210" spans="2:12" ht="14.4" customHeight="1">
      <c r="B7210" s="2"/>
      <c r="L7210" s="2"/>
    </row>
    <row r="7211" spans="2:12" ht="14.4" customHeight="1">
      <c r="B7211" s="2"/>
      <c r="L7211" s="2"/>
    </row>
    <row r="7212" spans="2:12" ht="14.4" customHeight="1">
      <c r="B7212" s="2"/>
      <c r="L7212" s="2"/>
    </row>
    <row r="7213" spans="2:12" ht="14.4" customHeight="1">
      <c r="B7213" s="2"/>
      <c r="L7213" s="2"/>
    </row>
    <row r="7214" spans="2:12" ht="14.4" customHeight="1">
      <c r="B7214" s="2"/>
      <c r="L7214" s="2"/>
    </row>
    <row r="7215" spans="2:12" ht="14.4" customHeight="1">
      <c r="B7215" s="2"/>
      <c r="L7215" s="2"/>
    </row>
    <row r="7216" spans="2:12" ht="14.4" customHeight="1">
      <c r="B7216" s="2"/>
      <c r="L7216" s="2"/>
    </row>
    <row r="7217" spans="2:12" ht="14.4" customHeight="1">
      <c r="B7217" s="2"/>
      <c r="L7217" s="2"/>
    </row>
    <row r="7218" spans="2:12" ht="14.4" customHeight="1">
      <c r="B7218" s="2"/>
      <c r="L7218" s="2"/>
    </row>
    <row r="7219" spans="2:12" ht="14.4" customHeight="1">
      <c r="B7219" s="2"/>
      <c r="L7219" s="2"/>
    </row>
    <row r="7220" spans="2:12" ht="14.4" customHeight="1">
      <c r="B7220" s="2"/>
      <c r="L7220" s="2"/>
    </row>
    <row r="7221" spans="2:12" ht="14.4" customHeight="1">
      <c r="B7221" s="2"/>
      <c r="L7221" s="2"/>
    </row>
    <row r="7222" spans="2:12" ht="14.4" customHeight="1">
      <c r="B7222" s="2"/>
      <c r="L7222" s="2"/>
    </row>
    <row r="7223" spans="2:12" ht="14.4" customHeight="1">
      <c r="B7223" s="2"/>
      <c r="L7223" s="2"/>
    </row>
    <row r="7224" spans="2:12" ht="14.4" customHeight="1">
      <c r="B7224" s="2"/>
      <c r="L7224" s="2"/>
    </row>
    <row r="7225" spans="2:12" ht="14.4" customHeight="1">
      <c r="B7225" s="2"/>
      <c r="L7225" s="2"/>
    </row>
    <row r="7226" spans="2:12" ht="14.4" customHeight="1">
      <c r="B7226" s="2"/>
      <c r="L7226" s="2"/>
    </row>
    <row r="7227" spans="2:12" ht="14.4" customHeight="1">
      <c r="B7227" s="2"/>
      <c r="L7227" s="2"/>
    </row>
    <row r="7228" spans="2:12" ht="14.4" customHeight="1">
      <c r="B7228" s="2"/>
      <c r="L7228" s="2"/>
    </row>
    <row r="7229" spans="2:12" ht="14.4" customHeight="1">
      <c r="B7229" s="2"/>
      <c r="L7229" s="2"/>
    </row>
    <row r="7230" spans="2:12" ht="14.4" customHeight="1">
      <c r="B7230" s="2"/>
      <c r="L7230" s="2"/>
    </row>
    <row r="7231" spans="2:12" ht="14.4" customHeight="1">
      <c r="B7231" s="2"/>
      <c r="L7231" s="2"/>
    </row>
    <row r="7232" spans="2:12" ht="14.4" customHeight="1">
      <c r="B7232" s="2"/>
      <c r="L7232" s="2"/>
    </row>
    <row r="7233" spans="2:12" ht="14.4" customHeight="1">
      <c r="B7233" s="2"/>
      <c r="L7233" s="2"/>
    </row>
    <row r="7234" spans="2:12" ht="14.4" customHeight="1">
      <c r="B7234" s="2"/>
      <c r="L7234" s="2"/>
    </row>
    <row r="7235" spans="2:12" ht="14.4" customHeight="1">
      <c r="B7235" s="2"/>
      <c r="L7235" s="2"/>
    </row>
    <row r="7236" spans="2:12" ht="14.4" customHeight="1">
      <c r="B7236" s="2"/>
      <c r="L7236" s="2"/>
    </row>
    <row r="7237" spans="2:12" ht="14.4" customHeight="1">
      <c r="B7237" s="2"/>
      <c r="L7237" s="2"/>
    </row>
    <row r="7238" spans="2:12" ht="14.4" customHeight="1">
      <c r="B7238" s="2"/>
      <c r="L7238" s="2"/>
    </row>
    <row r="7239" spans="2:12" ht="14.4" customHeight="1">
      <c r="B7239" s="2"/>
      <c r="L7239" s="2"/>
    </row>
    <row r="7240" spans="2:12" ht="14.4" customHeight="1">
      <c r="B7240" s="2"/>
      <c r="L7240" s="2"/>
    </row>
    <row r="7241" spans="2:12" ht="14.4" customHeight="1">
      <c r="B7241" s="2"/>
      <c r="L7241" s="2"/>
    </row>
    <row r="7242" spans="2:12" ht="14.4" customHeight="1">
      <c r="B7242" s="2"/>
      <c r="L7242" s="2"/>
    </row>
    <row r="7243" spans="2:12" ht="14.4" customHeight="1">
      <c r="B7243" s="2"/>
      <c r="L7243" s="2"/>
    </row>
    <row r="7244" spans="2:12" ht="14.4" customHeight="1">
      <c r="B7244" s="2"/>
      <c r="L7244" s="2"/>
    </row>
    <row r="7245" spans="2:12" ht="14.4" customHeight="1">
      <c r="B7245" s="2"/>
      <c r="L7245" s="2"/>
    </row>
    <row r="7246" spans="2:12" ht="14.4" customHeight="1">
      <c r="B7246" s="2"/>
      <c r="L7246" s="2"/>
    </row>
    <row r="7247" spans="2:12" ht="14.4" customHeight="1">
      <c r="B7247" s="2"/>
      <c r="L7247" s="2"/>
    </row>
    <row r="7248" spans="2:12" ht="14.4" customHeight="1">
      <c r="B7248" s="2"/>
      <c r="L7248" s="2"/>
    </row>
    <row r="7249" spans="2:12" ht="14.4" customHeight="1">
      <c r="B7249" s="2"/>
      <c r="L7249" s="2"/>
    </row>
    <row r="7250" spans="2:12" ht="14.4" customHeight="1">
      <c r="B7250" s="2"/>
      <c r="L7250" s="2"/>
    </row>
    <row r="7251" spans="2:12" ht="14.4" customHeight="1">
      <c r="B7251" s="2"/>
      <c r="L7251" s="2"/>
    </row>
    <row r="7252" spans="2:12" ht="14.4" customHeight="1">
      <c r="B7252" s="2"/>
      <c r="L7252" s="2"/>
    </row>
    <row r="7253" spans="2:12" ht="14.4" customHeight="1">
      <c r="B7253" s="2"/>
      <c r="L7253" s="2"/>
    </row>
    <row r="7254" spans="2:12" ht="14.4" customHeight="1">
      <c r="B7254" s="2"/>
      <c r="L7254" s="2"/>
    </row>
    <row r="7255" spans="2:12" ht="14.4" customHeight="1">
      <c r="B7255" s="2"/>
      <c r="L7255" s="2"/>
    </row>
    <row r="7256" spans="2:12" ht="14.4" customHeight="1">
      <c r="B7256" s="2"/>
      <c r="L7256" s="2"/>
    </row>
    <row r="7257" spans="2:12" ht="14.4" customHeight="1">
      <c r="B7257" s="2"/>
      <c r="L7257" s="2"/>
    </row>
    <row r="7258" spans="2:12" ht="14.4" customHeight="1">
      <c r="B7258" s="2"/>
      <c r="L7258" s="2"/>
    </row>
    <row r="7259" spans="2:12" ht="14.4" customHeight="1">
      <c r="B7259" s="2"/>
      <c r="L7259" s="2"/>
    </row>
    <row r="7260" spans="2:12" ht="14.4" customHeight="1">
      <c r="B7260" s="2"/>
      <c r="L7260" s="2"/>
    </row>
    <row r="7261" spans="2:12" ht="14.4" customHeight="1">
      <c r="B7261" s="2"/>
      <c r="L7261" s="2"/>
    </row>
    <row r="7262" spans="2:12" ht="14.4" customHeight="1">
      <c r="B7262" s="2"/>
      <c r="L7262" s="2"/>
    </row>
    <row r="7263" spans="2:12" ht="14.4" customHeight="1">
      <c r="B7263" s="2"/>
      <c r="L7263" s="2"/>
    </row>
    <row r="7264" spans="2:12" ht="14.4" customHeight="1">
      <c r="B7264" s="2"/>
      <c r="L7264" s="2"/>
    </row>
    <row r="7265" spans="2:12" ht="14.4" customHeight="1">
      <c r="B7265" s="2"/>
      <c r="L7265" s="2"/>
    </row>
    <row r="7266" spans="2:12" ht="14.4" customHeight="1">
      <c r="B7266" s="2"/>
      <c r="L7266" s="2"/>
    </row>
    <row r="7267" spans="2:12" ht="14.4" customHeight="1">
      <c r="B7267" s="2"/>
      <c r="L7267" s="2"/>
    </row>
    <row r="7268" spans="2:12" ht="14.4" customHeight="1">
      <c r="B7268" s="2"/>
      <c r="L7268" s="2"/>
    </row>
    <row r="7269" spans="2:12" ht="14.4" customHeight="1">
      <c r="B7269" s="2"/>
      <c r="L7269" s="2"/>
    </row>
    <row r="7270" spans="2:12" ht="14.4" customHeight="1">
      <c r="B7270" s="2"/>
      <c r="L7270" s="2"/>
    </row>
    <row r="7271" spans="2:12" ht="14.4" customHeight="1">
      <c r="B7271" s="2"/>
      <c r="L7271" s="2"/>
    </row>
    <row r="7272" spans="2:12" ht="14.4" customHeight="1">
      <c r="B7272" s="2"/>
      <c r="L7272" s="2"/>
    </row>
    <row r="7273" spans="2:12" ht="14.4" customHeight="1">
      <c r="B7273" s="2"/>
      <c r="L7273" s="2"/>
    </row>
    <row r="7274" spans="2:12" ht="14.4" customHeight="1">
      <c r="B7274" s="2"/>
      <c r="L7274" s="2"/>
    </row>
    <row r="7275" spans="2:12" ht="14.4" customHeight="1">
      <c r="B7275" s="2"/>
      <c r="L7275" s="2"/>
    </row>
    <row r="7276" spans="2:12" ht="14.4" customHeight="1">
      <c r="B7276" s="2"/>
      <c r="L7276" s="2"/>
    </row>
    <row r="7277" spans="2:12" ht="14.4" customHeight="1">
      <c r="B7277" s="2"/>
      <c r="L7277" s="2"/>
    </row>
    <row r="7278" spans="2:12" ht="14.4" customHeight="1">
      <c r="B7278" s="2"/>
      <c r="L7278" s="2"/>
    </row>
    <row r="7279" spans="2:12" ht="14.4" customHeight="1">
      <c r="B7279" s="2"/>
      <c r="L7279" s="2"/>
    </row>
    <row r="7280" spans="2:12" ht="14.4" customHeight="1">
      <c r="B7280" s="2"/>
      <c r="L7280" s="2"/>
    </row>
    <row r="7281" spans="2:12" ht="14.4" customHeight="1">
      <c r="B7281" s="2"/>
      <c r="L7281" s="2"/>
    </row>
    <row r="7282" spans="2:12" ht="14.4" customHeight="1">
      <c r="B7282" s="2"/>
      <c r="L7282" s="2"/>
    </row>
    <row r="7283" spans="2:12" ht="14.4" customHeight="1">
      <c r="B7283" s="2"/>
      <c r="L7283" s="2"/>
    </row>
    <row r="7284" spans="2:12" ht="14.4" customHeight="1">
      <c r="B7284" s="2"/>
      <c r="L7284" s="2"/>
    </row>
    <row r="7285" spans="2:12" ht="14.4" customHeight="1">
      <c r="B7285" s="2"/>
      <c r="L7285" s="2"/>
    </row>
    <row r="7286" spans="2:12" ht="14.4" customHeight="1">
      <c r="B7286" s="2"/>
      <c r="L7286" s="2"/>
    </row>
    <row r="7287" spans="2:12" ht="14.4" customHeight="1">
      <c r="B7287" s="2"/>
      <c r="L7287" s="2"/>
    </row>
    <row r="7288" spans="2:12" ht="14.4" customHeight="1">
      <c r="B7288" s="2"/>
      <c r="L7288" s="2"/>
    </row>
    <row r="7289" spans="2:12" ht="14.4" customHeight="1">
      <c r="B7289" s="2"/>
      <c r="L7289" s="2"/>
    </row>
    <row r="7290" spans="2:12" ht="14.4" customHeight="1">
      <c r="B7290" s="2"/>
      <c r="L7290" s="2"/>
    </row>
    <row r="7291" spans="2:12" ht="14.4" customHeight="1">
      <c r="B7291" s="2"/>
      <c r="L7291" s="2"/>
    </row>
    <row r="7292" spans="2:12" ht="14.4" customHeight="1">
      <c r="B7292" s="2"/>
      <c r="L7292" s="2"/>
    </row>
    <row r="7293" spans="2:12" ht="14.4" customHeight="1">
      <c r="B7293" s="2"/>
      <c r="L7293" s="2"/>
    </row>
    <row r="7294" spans="2:12" ht="14.4" customHeight="1">
      <c r="B7294" s="2"/>
      <c r="L7294" s="2"/>
    </row>
    <row r="7295" spans="2:12" ht="14.4" customHeight="1">
      <c r="B7295" s="2"/>
      <c r="L7295" s="2"/>
    </row>
    <row r="7296" spans="2:12" ht="14.4" customHeight="1">
      <c r="B7296" s="2"/>
      <c r="L7296" s="2"/>
    </row>
    <row r="7297" spans="2:12" ht="14.4" customHeight="1">
      <c r="B7297" s="2"/>
      <c r="L7297" s="2"/>
    </row>
    <row r="7298" spans="2:12" ht="14.4" customHeight="1">
      <c r="B7298" s="2"/>
      <c r="L7298" s="2"/>
    </row>
    <row r="7299" spans="2:12" ht="14.4" customHeight="1">
      <c r="B7299" s="2"/>
      <c r="L7299" s="2"/>
    </row>
    <row r="7300" spans="2:12" ht="14.4" customHeight="1">
      <c r="B7300" s="2"/>
      <c r="L7300" s="2"/>
    </row>
    <row r="7301" spans="2:12" ht="14.4" customHeight="1">
      <c r="B7301" s="2"/>
      <c r="L7301" s="2"/>
    </row>
    <row r="7302" spans="2:12" ht="14.4" customHeight="1">
      <c r="B7302" s="2"/>
      <c r="L7302" s="2"/>
    </row>
    <row r="7303" spans="2:12" ht="14.4" customHeight="1">
      <c r="B7303" s="2"/>
      <c r="L7303" s="2"/>
    </row>
    <row r="7304" spans="2:12" ht="14.4" customHeight="1">
      <c r="B7304" s="2"/>
      <c r="L7304" s="2"/>
    </row>
    <row r="7305" spans="2:12" ht="14.4" customHeight="1">
      <c r="B7305" s="2"/>
      <c r="L7305" s="2"/>
    </row>
    <row r="7306" spans="2:12" ht="14.4" customHeight="1">
      <c r="B7306" s="2"/>
      <c r="L7306" s="2"/>
    </row>
    <row r="7307" spans="2:12" ht="14.4" customHeight="1">
      <c r="B7307" s="2"/>
      <c r="L7307" s="2"/>
    </row>
    <row r="7308" spans="2:12" ht="14.4" customHeight="1">
      <c r="B7308" s="2"/>
      <c r="L7308" s="2"/>
    </row>
    <row r="7309" spans="2:12" ht="14.4" customHeight="1">
      <c r="B7309" s="2"/>
      <c r="L7309" s="2"/>
    </row>
    <row r="7310" spans="2:12" ht="14.4" customHeight="1">
      <c r="B7310" s="2"/>
      <c r="L7310" s="2"/>
    </row>
    <row r="7311" spans="2:12" ht="14.4" customHeight="1">
      <c r="B7311" s="2"/>
      <c r="L7311" s="2"/>
    </row>
    <row r="7312" spans="2:12" ht="14.4" customHeight="1">
      <c r="B7312" s="2"/>
      <c r="L7312" s="2"/>
    </row>
    <row r="7313" spans="2:12" ht="14.4" customHeight="1">
      <c r="B7313" s="2"/>
      <c r="L7313" s="2"/>
    </row>
    <row r="7314" spans="2:12" ht="14.4" customHeight="1">
      <c r="B7314" s="2"/>
      <c r="L7314" s="2"/>
    </row>
    <row r="7315" spans="2:12" ht="14.4" customHeight="1">
      <c r="B7315" s="2"/>
      <c r="L7315" s="2"/>
    </row>
    <row r="7316" spans="2:12" ht="14.4" customHeight="1">
      <c r="B7316" s="2"/>
      <c r="L7316" s="2"/>
    </row>
    <row r="7317" spans="2:12" ht="14.4" customHeight="1">
      <c r="B7317" s="2"/>
      <c r="L7317" s="2"/>
    </row>
    <row r="7318" spans="2:12" ht="14.4" customHeight="1">
      <c r="B7318" s="2"/>
      <c r="L7318" s="2"/>
    </row>
    <row r="7319" spans="2:12" ht="14.4" customHeight="1">
      <c r="B7319" s="2"/>
      <c r="L7319" s="2"/>
    </row>
    <row r="7320" spans="2:12" ht="14.4" customHeight="1">
      <c r="B7320" s="2"/>
      <c r="L7320" s="2"/>
    </row>
    <row r="7321" spans="2:12" ht="14.4" customHeight="1">
      <c r="B7321" s="2"/>
      <c r="L7321" s="2"/>
    </row>
    <row r="7322" spans="2:12" ht="14.4" customHeight="1">
      <c r="B7322" s="2"/>
      <c r="L7322" s="2"/>
    </row>
    <row r="7323" spans="2:12" ht="14.4" customHeight="1">
      <c r="B7323" s="2"/>
      <c r="L7323" s="2"/>
    </row>
    <row r="7324" spans="2:12" ht="14.4" customHeight="1">
      <c r="B7324" s="2"/>
      <c r="L7324" s="2"/>
    </row>
    <row r="7325" spans="2:12" ht="14.4" customHeight="1">
      <c r="B7325" s="2"/>
      <c r="L7325" s="2"/>
    </row>
    <row r="7326" spans="2:12" ht="14.4" customHeight="1">
      <c r="B7326" s="2"/>
      <c r="L7326" s="2"/>
    </row>
    <row r="7327" spans="2:12" ht="14.4" customHeight="1">
      <c r="B7327" s="2"/>
      <c r="L7327" s="2"/>
    </row>
    <row r="7328" spans="2:12" ht="14.4" customHeight="1">
      <c r="B7328" s="2"/>
      <c r="L7328" s="2"/>
    </row>
    <row r="7329" spans="2:12" ht="14.4" customHeight="1">
      <c r="B7329" s="2"/>
      <c r="L7329" s="2"/>
    </row>
    <row r="7330" spans="2:12" ht="14.4" customHeight="1">
      <c r="B7330" s="2"/>
      <c r="L7330" s="2"/>
    </row>
    <row r="7331" spans="2:12" ht="14.4" customHeight="1">
      <c r="B7331" s="2"/>
      <c r="L7331" s="2"/>
    </row>
    <row r="7332" spans="2:12" ht="14.4" customHeight="1">
      <c r="B7332" s="2"/>
      <c r="L7332" s="2"/>
    </row>
    <row r="7333" spans="2:12" ht="14.4" customHeight="1">
      <c r="B7333" s="2"/>
      <c r="L7333" s="2"/>
    </row>
    <row r="7334" spans="2:12" ht="14.4" customHeight="1">
      <c r="B7334" s="2"/>
      <c r="L7334" s="2"/>
    </row>
    <row r="7335" spans="2:12" ht="14.4" customHeight="1">
      <c r="B7335" s="2"/>
      <c r="L7335" s="2"/>
    </row>
    <row r="7336" spans="2:12" ht="14.4" customHeight="1">
      <c r="B7336" s="2"/>
      <c r="L7336" s="2"/>
    </row>
    <row r="7337" spans="2:12" ht="14.4" customHeight="1">
      <c r="B7337" s="2"/>
      <c r="L7337" s="2"/>
    </row>
    <row r="7338" spans="2:12" ht="14.4" customHeight="1">
      <c r="B7338" s="2"/>
      <c r="L7338" s="2"/>
    </row>
    <row r="7339" spans="2:12" ht="14.4" customHeight="1">
      <c r="B7339" s="2"/>
      <c r="L7339" s="2"/>
    </row>
    <row r="7340" spans="2:12" ht="14.4" customHeight="1">
      <c r="B7340" s="2"/>
      <c r="L7340" s="2"/>
    </row>
    <row r="7341" spans="2:12" ht="14.4" customHeight="1">
      <c r="B7341" s="2"/>
      <c r="L7341" s="2"/>
    </row>
    <row r="7342" spans="2:12" ht="14.4" customHeight="1">
      <c r="B7342" s="2"/>
      <c r="L7342" s="2"/>
    </row>
    <row r="7343" spans="2:12" ht="14.4" customHeight="1">
      <c r="B7343" s="2"/>
      <c r="L7343" s="2"/>
    </row>
    <row r="7344" spans="2:12" ht="14.4" customHeight="1">
      <c r="B7344" s="2"/>
      <c r="L7344" s="2"/>
    </row>
    <row r="7345" spans="2:12" ht="14.4" customHeight="1">
      <c r="B7345" s="2"/>
      <c r="L7345" s="2"/>
    </row>
    <row r="7346" spans="2:12" ht="14.4" customHeight="1">
      <c r="B7346" s="2"/>
      <c r="L7346" s="2"/>
    </row>
    <row r="7347" spans="2:12" ht="14.4" customHeight="1">
      <c r="B7347" s="2"/>
      <c r="L7347" s="2"/>
    </row>
    <row r="7348" spans="2:12" ht="14.4" customHeight="1">
      <c r="B7348" s="2"/>
      <c r="L7348" s="2"/>
    </row>
    <row r="7349" spans="2:12" ht="14.4" customHeight="1">
      <c r="B7349" s="2"/>
      <c r="L7349" s="2"/>
    </row>
    <row r="7350" spans="2:12" ht="14.4" customHeight="1">
      <c r="B7350" s="2"/>
      <c r="L7350" s="2"/>
    </row>
    <row r="7351" spans="2:12" ht="14.4" customHeight="1">
      <c r="B7351" s="2"/>
      <c r="L7351" s="2"/>
    </row>
    <row r="7352" spans="2:12" ht="14.4" customHeight="1">
      <c r="B7352" s="2"/>
      <c r="L7352" s="2"/>
    </row>
    <row r="7353" spans="2:12" ht="14.4" customHeight="1">
      <c r="B7353" s="2"/>
      <c r="L7353" s="2"/>
    </row>
    <row r="7354" spans="2:12" ht="14.4" customHeight="1">
      <c r="B7354" s="2"/>
      <c r="L7354" s="2"/>
    </row>
    <row r="7355" spans="2:12" ht="14.4" customHeight="1">
      <c r="B7355" s="2"/>
      <c r="L7355" s="2"/>
    </row>
    <row r="7356" spans="2:12" ht="14.4" customHeight="1">
      <c r="B7356" s="2"/>
      <c r="L7356" s="2"/>
    </row>
    <row r="7357" spans="2:12" ht="14.4" customHeight="1">
      <c r="B7357" s="2"/>
      <c r="L7357" s="2"/>
    </row>
    <row r="7358" spans="2:12" ht="14.4" customHeight="1">
      <c r="B7358" s="2"/>
      <c r="L7358" s="2"/>
    </row>
    <row r="7359" spans="2:12" ht="14.4" customHeight="1">
      <c r="B7359" s="2"/>
      <c r="L7359" s="2"/>
    </row>
    <row r="7360" spans="2:12" ht="14.4" customHeight="1">
      <c r="B7360" s="2"/>
      <c r="L7360" s="2"/>
    </row>
    <row r="7361" spans="2:12" ht="14.4" customHeight="1">
      <c r="B7361" s="2"/>
      <c r="L7361" s="2"/>
    </row>
    <row r="7362" spans="2:12" ht="14.4" customHeight="1">
      <c r="B7362" s="2"/>
      <c r="L7362" s="2"/>
    </row>
    <row r="7363" spans="2:12" ht="14.4" customHeight="1">
      <c r="B7363" s="2"/>
      <c r="L7363" s="2"/>
    </row>
    <row r="7364" spans="2:12" ht="14.4" customHeight="1">
      <c r="B7364" s="2"/>
      <c r="L7364" s="2"/>
    </row>
    <row r="7365" spans="2:12" ht="14.4" customHeight="1">
      <c r="B7365" s="2"/>
      <c r="L7365" s="2"/>
    </row>
    <row r="7366" spans="2:12" ht="14.4" customHeight="1">
      <c r="B7366" s="2"/>
      <c r="L7366" s="2"/>
    </row>
    <row r="7367" spans="2:12" ht="14.4" customHeight="1">
      <c r="B7367" s="2"/>
      <c r="L7367" s="2"/>
    </row>
    <row r="7368" spans="2:12" ht="14.4" customHeight="1">
      <c r="B7368" s="2"/>
      <c r="L7368" s="2"/>
    </row>
    <row r="7369" spans="2:12" ht="14.4" customHeight="1">
      <c r="B7369" s="2"/>
      <c r="L7369" s="2"/>
    </row>
    <row r="7370" spans="2:12" ht="14.4" customHeight="1">
      <c r="B7370" s="2"/>
      <c r="L7370" s="2"/>
    </row>
    <row r="7371" spans="2:12" ht="14.4" customHeight="1">
      <c r="B7371" s="2"/>
      <c r="L7371" s="2"/>
    </row>
    <row r="7372" spans="2:12" ht="14.4" customHeight="1">
      <c r="B7372" s="2"/>
      <c r="L7372" s="2"/>
    </row>
    <row r="7373" spans="2:12" ht="14.4" customHeight="1">
      <c r="B7373" s="2"/>
      <c r="L7373" s="2"/>
    </row>
    <row r="7374" spans="2:12" ht="14.4" customHeight="1">
      <c r="B7374" s="2"/>
      <c r="L7374" s="2"/>
    </row>
    <row r="7375" spans="2:12" ht="14.4" customHeight="1">
      <c r="B7375" s="2"/>
      <c r="L7375" s="2"/>
    </row>
    <row r="7376" spans="2:12" ht="14.4" customHeight="1">
      <c r="B7376" s="2"/>
      <c r="L7376" s="2"/>
    </row>
    <row r="7377" spans="2:12" ht="14.4" customHeight="1">
      <c r="B7377" s="2"/>
      <c r="L7377" s="2"/>
    </row>
    <row r="7378" spans="2:12" ht="14.4" customHeight="1">
      <c r="B7378" s="2"/>
      <c r="L7378" s="2"/>
    </row>
    <row r="7379" spans="2:12" ht="14.4" customHeight="1">
      <c r="B7379" s="2"/>
      <c r="L7379" s="2"/>
    </row>
    <row r="7380" spans="2:12" ht="14.4" customHeight="1">
      <c r="B7380" s="2"/>
      <c r="L7380" s="2"/>
    </row>
    <row r="7381" spans="2:12" ht="14.4" customHeight="1">
      <c r="B7381" s="2"/>
      <c r="L7381" s="2"/>
    </row>
    <row r="7382" spans="2:12" ht="14.4" customHeight="1">
      <c r="B7382" s="2"/>
      <c r="L7382" s="2"/>
    </row>
    <row r="7383" spans="2:12" ht="14.4" customHeight="1">
      <c r="B7383" s="2"/>
      <c r="L7383" s="2"/>
    </row>
    <row r="7384" spans="2:12" ht="14.4" customHeight="1">
      <c r="B7384" s="2"/>
      <c r="L7384" s="2"/>
    </row>
    <row r="7385" spans="2:12" ht="14.4" customHeight="1">
      <c r="B7385" s="2"/>
      <c r="L7385" s="2"/>
    </row>
    <row r="7386" spans="2:12" ht="14.4" customHeight="1">
      <c r="B7386" s="2"/>
      <c r="L7386" s="2"/>
    </row>
    <row r="7387" spans="2:12" ht="14.4" customHeight="1">
      <c r="B7387" s="2"/>
      <c r="L7387" s="2"/>
    </row>
    <row r="7388" spans="2:12" ht="14.4" customHeight="1">
      <c r="B7388" s="2"/>
      <c r="L7388" s="2"/>
    </row>
    <row r="7389" spans="2:12" ht="14.4" customHeight="1">
      <c r="B7389" s="2"/>
      <c r="L7389" s="2"/>
    </row>
    <row r="7390" spans="2:12" ht="14.4" customHeight="1">
      <c r="B7390" s="2"/>
      <c r="L7390" s="2"/>
    </row>
    <row r="7391" spans="2:12" ht="14.4" customHeight="1">
      <c r="B7391" s="2"/>
      <c r="L7391" s="2"/>
    </row>
    <row r="7392" spans="2:12" ht="14.4" customHeight="1">
      <c r="B7392" s="2"/>
      <c r="L7392" s="2"/>
    </row>
    <row r="7393" spans="2:12" ht="14.4" customHeight="1">
      <c r="B7393" s="2"/>
      <c r="L7393" s="2"/>
    </row>
    <row r="7394" spans="2:12" ht="14.4" customHeight="1">
      <c r="B7394" s="2"/>
      <c r="L7394" s="2"/>
    </row>
    <row r="7395" spans="2:12" ht="14.4" customHeight="1">
      <c r="B7395" s="2"/>
      <c r="L7395" s="2"/>
    </row>
    <row r="7396" spans="2:12" ht="14.4" customHeight="1">
      <c r="B7396" s="2"/>
      <c r="L7396" s="2"/>
    </row>
    <row r="7397" spans="2:12" ht="14.4" customHeight="1">
      <c r="B7397" s="2"/>
      <c r="L7397" s="2"/>
    </row>
    <row r="7398" spans="2:12" ht="14.4" customHeight="1">
      <c r="B7398" s="2"/>
      <c r="L7398" s="2"/>
    </row>
    <row r="7399" spans="2:12" ht="14.4" customHeight="1">
      <c r="B7399" s="2"/>
      <c r="L7399" s="2"/>
    </row>
    <row r="7400" spans="2:12" ht="14.4" customHeight="1">
      <c r="B7400" s="2"/>
      <c r="L7400" s="2"/>
    </row>
    <row r="7401" spans="2:12" ht="14.4" customHeight="1">
      <c r="B7401" s="2"/>
      <c r="L7401" s="2"/>
    </row>
    <row r="7402" spans="2:12" ht="14.4" customHeight="1">
      <c r="B7402" s="2"/>
      <c r="L7402" s="2"/>
    </row>
    <row r="7403" spans="2:12" ht="14.4" customHeight="1">
      <c r="B7403" s="2"/>
      <c r="L7403" s="2"/>
    </row>
    <row r="7404" spans="2:12" ht="14.4" customHeight="1">
      <c r="B7404" s="2"/>
      <c r="L7404" s="2"/>
    </row>
    <row r="7405" spans="2:12" ht="14.4" customHeight="1">
      <c r="B7405" s="2"/>
      <c r="L7405" s="2"/>
    </row>
    <row r="7406" spans="2:12" ht="14.4" customHeight="1">
      <c r="B7406" s="2"/>
      <c r="L7406" s="2"/>
    </row>
    <row r="7407" spans="2:12" ht="14.4" customHeight="1">
      <c r="B7407" s="2"/>
      <c r="L7407" s="2"/>
    </row>
    <row r="7408" spans="2:12" ht="14.4" customHeight="1">
      <c r="B7408" s="2"/>
      <c r="L7408" s="2"/>
    </row>
    <row r="7409" spans="2:12" ht="14.4" customHeight="1">
      <c r="B7409" s="2"/>
      <c r="L7409" s="2"/>
    </row>
    <row r="7410" spans="2:12" ht="14.4" customHeight="1">
      <c r="B7410" s="2"/>
      <c r="L7410" s="2"/>
    </row>
    <row r="7411" spans="2:12" ht="14.4" customHeight="1">
      <c r="B7411" s="2"/>
      <c r="L7411" s="2"/>
    </row>
    <row r="7412" spans="2:12" ht="14.4" customHeight="1">
      <c r="B7412" s="2"/>
      <c r="L7412" s="2"/>
    </row>
    <row r="7413" spans="2:12" ht="14.4" customHeight="1">
      <c r="B7413" s="2"/>
      <c r="L7413" s="2"/>
    </row>
    <row r="7414" spans="2:12" ht="14.4" customHeight="1">
      <c r="B7414" s="2"/>
      <c r="L7414" s="2"/>
    </row>
    <row r="7415" spans="2:12" ht="14.4" customHeight="1">
      <c r="B7415" s="2"/>
      <c r="L7415" s="2"/>
    </row>
    <row r="7416" spans="2:12" ht="14.4" customHeight="1">
      <c r="B7416" s="2"/>
      <c r="L7416" s="2"/>
    </row>
    <row r="7417" spans="2:12" ht="14.4" customHeight="1">
      <c r="B7417" s="2"/>
      <c r="L7417" s="2"/>
    </row>
    <row r="7418" spans="2:12" ht="14.4" customHeight="1">
      <c r="B7418" s="2"/>
      <c r="L7418" s="2"/>
    </row>
    <row r="7419" spans="2:12" ht="14.4" customHeight="1">
      <c r="B7419" s="2"/>
      <c r="L7419" s="2"/>
    </row>
    <row r="7420" spans="2:12" ht="14.4" customHeight="1">
      <c r="B7420" s="2"/>
      <c r="L7420" s="2"/>
    </row>
    <row r="7421" spans="2:12" ht="14.4" customHeight="1">
      <c r="B7421" s="2"/>
      <c r="L7421" s="2"/>
    </row>
    <row r="7422" spans="2:12" ht="14.4" customHeight="1">
      <c r="B7422" s="2"/>
      <c r="L7422" s="2"/>
    </row>
    <row r="7423" spans="2:12" ht="14.4" customHeight="1">
      <c r="B7423" s="2"/>
      <c r="L7423" s="2"/>
    </row>
    <row r="7424" spans="2:12" ht="14.4" customHeight="1">
      <c r="B7424" s="2"/>
      <c r="L7424" s="2"/>
    </row>
    <row r="7425" spans="2:12" ht="14.4" customHeight="1">
      <c r="B7425" s="2"/>
      <c r="L7425" s="2"/>
    </row>
    <row r="7426" spans="2:12" ht="14.4" customHeight="1">
      <c r="B7426" s="2"/>
      <c r="L7426" s="2"/>
    </row>
    <row r="7427" spans="2:12" ht="14.4" customHeight="1">
      <c r="B7427" s="2"/>
      <c r="L7427" s="2"/>
    </row>
    <row r="7428" spans="2:12" ht="14.4" customHeight="1">
      <c r="B7428" s="2"/>
      <c r="L7428" s="2"/>
    </row>
    <row r="7429" spans="2:12" ht="14.4" customHeight="1">
      <c r="B7429" s="2"/>
      <c r="L7429" s="2"/>
    </row>
    <row r="7430" spans="2:12" ht="14.4" customHeight="1">
      <c r="B7430" s="2"/>
      <c r="L7430" s="2"/>
    </row>
    <row r="7431" spans="2:12" ht="14.4" customHeight="1">
      <c r="B7431" s="2"/>
      <c r="L7431" s="2"/>
    </row>
    <row r="7432" spans="2:12" ht="14.4" customHeight="1">
      <c r="B7432" s="2"/>
      <c r="L7432" s="2"/>
    </row>
    <row r="7433" spans="2:12" ht="14.4" customHeight="1">
      <c r="B7433" s="2"/>
      <c r="L7433" s="2"/>
    </row>
    <row r="7434" spans="2:12" ht="14.4" customHeight="1">
      <c r="B7434" s="2"/>
      <c r="L7434" s="2"/>
    </row>
    <row r="7435" spans="2:12" ht="14.4" customHeight="1">
      <c r="B7435" s="2"/>
      <c r="L7435" s="2"/>
    </row>
    <row r="7436" spans="2:12" ht="14.4" customHeight="1">
      <c r="B7436" s="2"/>
      <c r="L7436" s="2"/>
    </row>
    <row r="7437" spans="2:12" ht="14.4" customHeight="1">
      <c r="B7437" s="2"/>
      <c r="L7437" s="2"/>
    </row>
    <row r="7438" spans="2:12" ht="14.4" customHeight="1">
      <c r="B7438" s="2"/>
      <c r="L7438" s="2"/>
    </row>
    <row r="7439" spans="2:12" ht="14.4" customHeight="1">
      <c r="B7439" s="2"/>
      <c r="L7439" s="2"/>
    </row>
    <row r="7440" spans="2:12" ht="14.4" customHeight="1">
      <c r="B7440" s="2"/>
      <c r="L7440" s="2"/>
    </row>
    <row r="7441" spans="2:12" ht="14.4" customHeight="1">
      <c r="B7441" s="2"/>
      <c r="L7441" s="2"/>
    </row>
    <row r="7442" spans="2:12" ht="14.4" customHeight="1">
      <c r="B7442" s="2"/>
      <c r="L7442" s="2"/>
    </row>
    <row r="7443" spans="2:12" ht="14.4" customHeight="1">
      <c r="B7443" s="2"/>
      <c r="L7443" s="2"/>
    </row>
    <row r="7444" spans="2:12" ht="14.4" customHeight="1">
      <c r="B7444" s="2"/>
      <c r="L7444" s="2"/>
    </row>
    <row r="7445" spans="2:12" ht="14.4" customHeight="1">
      <c r="B7445" s="2"/>
      <c r="L7445" s="2"/>
    </row>
    <row r="7446" spans="2:12" ht="14.4" customHeight="1">
      <c r="B7446" s="2"/>
      <c r="L7446" s="2"/>
    </row>
    <row r="7447" spans="2:12" ht="14.4" customHeight="1">
      <c r="B7447" s="2"/>
      <c r="L7447" s="2"/>
    </row>
    <row r="7448" spans="2:12" ht="14.4" customHeight="1">
      <c r="B7448" s="2"/>
      <c r="L7448" s="2"/>
    </row>
    <row r="7449" spans="2:12" ht="14.4" customHeight="1">
      <c r="B7449" s="2"/>
      <c r="L7449" s="2"/>
    </row>
    <row r="7450" spans="2:12" ht="14.4" customHeight="1">
      <c r="B7450" s="2"/>
      <c r="L7450" s="2"/>
    </row>
    <row r="7451" spans="2:12" ht="14.4" customHeight="1">
      <c r="B7451" s="2"/>
      <c r="L7451" s="2"/>
    </row>
    <row r="7452" spans="2:12" ht="14.4" customHeight="1">
      <c r="B7452" s="2"/>
      <c r="L7452" s="2"/>
    </row>
    <row r="7453" spans="2:12" ht="14.4" customHeight="1">
      <c r="B7453" s="2"/>
      <c r="L7453" s="2"/>
    </row>
    <row r="7454" spans="2:12" ht="14.4" customHeight="1">
      <c r="B7454" s="2"/>
      <c r="L7454" s="2"/>
    </row>
    <row r="7455" spans="2:12" ht="14.4" customHeight="1">
      <c r="B7455" s="2"/>
      <c r="L7455" s="2"/>
    </row>
    <row r="7456" spans="2:12" ht="14.4" customHeight="1">
      <c r="B7456" s="2"/>
      <c r="L7456" s="2"/>
    </row>
    <row r="7457" spans="2:12" ht="14.4" customHeight="1">
      <c r="B7457" s="2"/>
      <c r="L7457" s="2"/>
    </row>
    <row r="7458" spans="2:12" ht="14.4" customHeight="1">
      <c r="B7458" s="2"/>
      <c r="L7458" s="2"/>
    </row>
    <row r="7459" spans="2:12" ht="14.4" customHeight="1">
      <c r="B7459" s="2"/>
      <c r="L7459" s="2"/>
    </row>
    <row r="7460" spans="2:12" ht="14.4" customHeight="1">
      <c r="B7460" s="2"/>
      <c r="L7460" s="2"/>
    </row>
    <row r="7461" spans="2:12" ht="14.4" customHeight="1">
      <c r="B7461" s="2"/>
      <c r="L7461" s="2"/>
    </row>
    <row r="7462" spans="2:12" ht="14.4" customHeight="1">
      <c r="B7462" s="2"/>
      <c r="L7462" s="2"/>
    </row>
    <row r="7463" spans="2:12" ht="14.4" customHeight="1">
      <c r="B7463" s="2"/>
      <c r="L7463" s="2"/>
    </row>
    <row r="7464" spans="2:12" ht="14.4" customHeight="1">
      <c r="B7464" s="2"/>
      <c r="L7464" s="2"/>
    </row>
    <row r="7465" spans="2:12" ht="14.4" customHeight="1">
      <c r="B7465" s="2"/>
      <c r="L7465" s="2"/>
    </row>
    <row r="7466" spans="2:12" ht="14.4" customHeight="1">
      <c r="B7466" s="2"/>
      <c r="L7466" s="2"/>
    </row>
    <row r="7467" spans="2:12" ht="14.4" customHeight="1">
      <c r="B7467" s="2"/>
      <c r="L7467" s="2"/>
    </row>
    <row r="7468" spans="2:12" ht="14.4" customHeight="1">
      <c r="B7468" s="2"/>
      <c r="L7468" s="2"/>
    </row>
    <row r="7469" spans="2:12" ht="14.4" customHeight="1">
      <c r="B7469" s="2"/>
      <c r="L7469" s="2"/>
    </row>
    <row r="7470" spans="2:12" ht="14.4" customHeight="1">
      <c r="B7470" s="2"/>
      <c r="L7470" s="2"/>
    </row>
    <row r="7471" spans="2:12" ht="14.4" customHeight="1">
      <c r="B7471" s="2"/>
      <c r="L7471" s="2"/>
    </row>
    <row r="7472" spans="2:12" ht="14.4" customHeight="1">
      <c r="B7472" s="2"/>
      <c r="L7472" s="2"/>
    </row>
    <row r="7473" spans="2:12" ht="14.4" customHeight="1">
      <c r="B7473" s="2"/>
      <c r="L7473" s="2"/>
    </row>
    <row r="7474" spans="2:12" ht="14.4" customHeight="1">
      <c r="B7474" s="2"/>
      <c r="L7474" s="2"/>
    </row>
    <row r="7475" spans="2:12" ht="14.4" customHeight="1">
      <c r="B7475" s="2"/>
      <c r="L7475" s="2"/>
    </row>
    <row r="7476" spans="2:12" ht="14.4" customHeight="1">
      <c r="B7476" s="2"/>
      <c r="L7476" s="2"/>
    </row>
    <row r="7477" spans="2:12" ht="14.4" customHeight="1">
      <c r="B7477" s="2"/>
      <c r="L7477" s="2"/>
    </row>
    <row r="7478" spans="2:12" ht="14.4" customHeight="1">
      <c r="B7478" s="2"/>
      <c r="L7478" s="2"/>
    </row>
    <row r="7479" spans="2:12" ht="14.4" customHeight="1">
      <c r="B7479" s="2"/>
      <c r="L7479" s="2"/>
    </row>
    <row r="7480" spans="2:12" ht="14.4" customHeight="1">
      <c r="B7480" s="2"/>
      <c r="L7480" s="2"/>
    </row>
    <row r="7481" spans="2:12" ht="14.4" customHeight="1">
      <c r="B7481" s="2"/>
      <c r="L7481" s="2"/>
    </row>
    <row r="7482" spans="2:12" ht="14.4" customHeight="1">
      <c r="B7482" s="2"/>
      <c r="L7482" s="2"/>
    </row>
    <row r="7483" spans="2:12" ht="14.4" customHeight="1">
      <c r="B7483" s="2"/>
      <c r="L7483" s="2"/>
    </row>
    <row r="7484" spans="2:12" ht="14.4" customHeight="1">
      <c r="B7484" s="2"/>
      <c r="L7484" s="2"/>
    </row>
    <row r="7485" spans="2:12" ht="14.4" customHeight="1">
      <c r="B7485" s="2"/>
      <c r="L7485" s="2"/>
    </row>
    <row r="7486" spans="2:12" ht="14.4" customHeight="1">
      <c r="B7486" s="2"/>
      <c r="L7486" s="2"/>
    </row>
    <row r="7487" spans="2:12" ht="14.4" customHeight="1">
      <c r="B7487" s="2"/>
      <c r="L7487" s="2"/>
    </row>
    <row r="7488" spans="2:12" ht="14.4" customHeight="1">
      <c r="B7488" s="2"/>
      <c r="L7488" s="2"/>
    </row>
    <row r="7489" spans="2:12" ht="14.4" customHeight="1">
      <c r="B7489" s="2"/>
      <c r="L7489" s="2"/>
    </row>
    <row r="7490" spans="2:12" ht="14.4" customHeight="1">
      <c r="B7490" s="2"/>
      <c r="L7490" s="2"/>
    </row>
    <row r="7491" spans="2:12" ht="14.4" customHeight="1">
      <c r="B7491" s="2"/>
      <c r="L7491" s="2"/>
    </row>
    <row r="7492" spans="2:12" ht="14.4" customHeight="1">
      <c r="B7492" s="2"/>
      <c r="L7492" s="2"/>
    </row>
    <row r="7493" spans="2:12" ht="14.4" customHeight="1">
      <c r="B7493" s="2"/>
      <c r="L7493" s="2"/>
    </row>
    <row r="7494" spans="2:12" ht="14.4" customHeight="1">
      <c r="B7494" s="2"/>
      <c r="L7494" s="2"/>
    </row>
    <row r="7495" spans="2:12" ht="14.4" customHeight="1">
      <c r="B7495" s="2"/>
      <c r="L7495" s="2"/>
    </row>
    <row r="7496" spans="2:12" ht="14.4" customHeight="1">
      <c r="B7496" s="2"/>
      <c r="L7496" s="2"/>
    </row>
    <row r="7497" spans="2:12" ht="14.4" customHeight="1">
      <c r="B7497" s="2"/>
      <c r="L7497" s="2"/>
    </row>
    <row r="7498" spans="2:12" ht="14.4" customHeight="1">
      <c r="B7498" s="2"/>
      <c r="L7498" s="2"/>
    </row>
    <row r="7499" spans="2:12" ht="14.4" customHeight="1">
      <c r="B7499" s="2"/>
      <c r="L7499" s="2"/>
    </row>
    <row r="7500" spans="2:12" ht="14.4" customHeight="1">
      <c r="B7500" s="2"/>
      <c r="L7500" s="2"/>
    </row>
    <row r="7501" spans="2:12" ht="14.4" customHeight="1">
      <c r="B7501" s="2"/>
      <c r="L7501" s="2"/>
    </row>
    <row r="7502" spans="2:12" ht="14.4" customHeight="1">
      <c r="B7502" s="2"/>
      <c r="L7502" s="2"/>
    </row>
    <row r="7503" spans="2:12" ht="14.4" customHeight="1">
      <c r="B7503" s="2"/>
      <c r="L7503" s="2"/>
    </row>
    <row r="7504" spans="2:12" ht="14.4" customHeight="1">
      <c r="B7504" s="2"/>
      <c r="L7504" s="2"/>
    </row>
    <row r="7505" spans="2:12" ht="14.4" customHeight="1">
      <c r="B7505" s="2"/>
      <c r="L7505" s="2"/>
    </row>
    <row r="7506" spans="2:12" ht="14.4" customHeight="1">
      <c r="B7506" s="2"/>
      <c r="L7506" s="2"/>
    </row>
    <row r="7507" spans="2:12" ht="14.4" customHeight="1">
      <c r="B7507" s="2"/>
      <c r="L7507" s="2"/>
    </row>
    <row r="7508" spans="2:12" ht="14.4" customHeight="1">
      <c r="B7508" s="2"/>
      <c r="L7508" s="2"/>
    </row>
    <row r="7509" spans="2:12" ht="14.4" customHeight="1">
      <c r="B7509" s="2"/>
      <c r="L7509" s="2"/>
    </row>
    <row r="7510" spans="2:12" ht="14.4" customHeight="1">
      <c r="B7510" s="2"/>
      <c r="L7510" s="2"/>
    </row>
    <row r="7511" spans="2:12" ht="14.4" customHeight="1">
      <c r="B7511" s="2"/>
      <c r="L7511" s="2"/>
    </row>
    <row r="7512" spans="2:12" ht="14.4" customHeight="1">
      <c r="B7512" s="2"/>
      <c r="L7512" s="2"/>
    </row>
    <row r="7513" spans="2:12" ht="14.4" customHeight="1">
      <c r="B7513" s="2"/>
      <c r="L7513" s="2"/>
    </row>
    <row r="7514" spans="2:12" ht="14.4" customHeight="1">
      <c r="B7514" s="2"/>
      <c r="L7514" s="2"/>
    </row>
    <row r="7515" spans="2:12" ht="14.4" customHeight="1">
      <c r="B7515" s="2"/>
      <c r="L7515" s="2"/>
    </row>
    <row r="7516" spans="2:12" ht="14.4" customHeight="1">
      <c r="B7516" s="2"/>
      <c r="L7516" s="2"/>
    </row>
    <row r="7517" spans="2:12" ht="14.4" customHeight="1">
      <c r="B7517" s="2"/>
      <c r="L7517" s="2"/>
    </row>
    <row r="7518" spans="2:12" ht="14.4" customHeight="1">
      <c r="B7518" s="2"/>
      <c r="L7518" s="2"/>
    </row>
    <row r="7519" spans="2:12" ht="14.4" customHeight="1">
      <c r="B7519" s="2"/>
      <c r="L7519" s="2"/>
    </row>
    <row r="7520" spans="2:12" ht="14.4" customHeight="1">
      <c r="B7520" s="2"/>
      <c r="L7520" s="2"/>
    </row>
    <row r="7521" spans="2:12" ht="14.4" customHeight="1">
      <c r="B7521" s="2"/>
      <c r="L7521" s="2"/>
    </row>
    <row r="7522" spans="2:12" ht="14.4" customHeight="1">
      <c r="B7522" s="2"/>
      <c r="L7522" s="2"/>
    </row>
    <row r="7523" spans="2:12" ht="14.4" customHeight="1">
      <c r="B7523" s="2"/>
      <c r="L7523" s="2"/>
    </row>
    <row r="7524" spans="2:12" ht="14.4" customHeight="1">
      <c r="B7524" s="2"/>
      <c r="L7524" s="2"/>
    </row>
    <row r="7525" spans="2:12" ht="14.4" customHeight="1">
      <c r="B7525" s="2"/>
      <c r="L7525" s="2"/>
    </row>
    <row r="7526" spans="2:12" ht="14.4" customHeight="1">
      <c r="B7526" s="2"/>
      <c r="L7526" s="2"/>
    </row>
    <row r="7527" spans="2:12" ht="14.4" customHeight="1">
      <c r="B7527" s="2"/>
      <c r="L7527" s="2"/>
    </row>
    <row r="7528" spans="2:12" ht="14.4" customHeight="1">
      <c r="B7528" s="2"/>
      <c r="L7528" s="2"/>
    </row>
    <row r="7529" spans="2:12" ht="14.4" customHeight="1">
      <c r="B7529" s="2"/>
      <c r="L7529" s="2"/>
    </row>
    <row r="7530" spans="2:12" ht="14.4" customHeight="1">
      <c r="B7530" s="2"/>
      <c r="L7530" s="2"/>
    </row>
    <row r="7531" spans="2:12" ht="14.4" customHeight="1">
      <c r="B7531" s="2"/>
      <c r="L7531" s="2"/>
    </row>
    <row r="7532" spans="2:12" ht="14.4" customHeight="1">
      <c r="B7532" s="2"/>
      <c r="L7532" s="2"/>
    </row>
    <row r="7533" spans="2:12" ht="14.4" customHeight="1">
      <c r="B7533" s="2"/>
      <c r="L7533" s="2"/>
    </row>
    <row r="7534" spans="2:12" ht="14.4" customHeight="1">
      <c r="B7534" s="2"/>
      <c r="L7534" s="2"/>
    </row>
    <row r="7535" spans="2:12" ht="14.4" customHeight="1">
      <c r="B7535" s="2"/>
      <c r="L7535" s="2"/>
    </row>
    <row r="7536" spans="2:12" ht="14.4" customHeight="1">
      <c r="B7536" s="2"/>
      <c r="L7536" s="2"/>
    </row>
    <row r="7537" spans="2:12" ht="14.4" customHeight="1">
      <c r="B7537" s="2"/>
      <c r="L7537" s="2"/>
    </row>
    <row r="7538" spans="2:12" ht="14.4" customHeight="1">
      <c r="B7538" s="2"/>
      <c r="L7538" s="2"/>
    </row>
    <row r="7539" spans="2:12" ht="14.4" customHeight="1">
      <c r="B7539" s="2"/>
      <c r="L7539" s="2"/>
    </row>
    <row r="7540" spans="2:12" ht="14.4" customHeight="1">
      <c r="B7540" s="2"/>
      <c r="L7540" s="2"/>
    </row>
    <row r="7541" spans="2:12" ht="14.4" customHeight="1">
      <c r="B7541" s="2"/>
      <c r="L7541" s="2"/>
    </row>
    <row r="7542" spans="2:12" ht="14.4" customHeight="1">
      <c r="B7542" s="2"/>
      <c r="L7542" s="2"/>
    </row>
    <row r="7543" spans="2:12" ht="14.4" customHeight="1">
      <c r="B7543" s="2"/>
      <c r="L7543" s="2"/>
    </row>
    <row r="7544" spans="2:12" ht="14.4" customHeight="1">
      <c r="B7544" s="2"/>
      <c r="L7544" s="2"/>
    </row>
    <row r="7545" spans="2:12" ht="14.4" customHeight="1">
      <c r="B7545" s="2"/>
      <c r="L7545" s="2"/>
    </row>
    <row r="7546" spans="2:12" ht="14.4" customHeight="1">
      <c r="B7546" s="2"/>
      <c r="L7546" s="2"/>
    </row>
    <row r="7547" spans="2:12" ht="14.4" customHeight="1">
      <c r="B7547" s="2"/>
      <c r="L7547" s="2"/>
    </row>
    <row r="7548" spans="2:12" ht="14.4" customHeight="1">
      <c r="B7548" s="2"/>
      <c r="L7548" s="2"/>
    </row>
    <row r="7549" spans="2:12" ht="14.4" customHeight="1">
      <c r="B7549" s="2"/>
      <c r="L7549" s="2"/>
    </row>
    <row r="7550" spans="2:12" ht="14.4" customHeight="1">
      <c r="B7550" s="2"/>
      <c r="L7550" s="2"/>
    </row>
    <row r="7551" spans="2:12" ht="14.4" customHeight="1">
      <c r="B7551" s="2"/>
      <c r="L7551" s="2"/>
    </row>
    <row r="7552" spans="2:12" ht="14.4" customHeight="1">
      <c r="B7552" s="2"/>
      <c r="L7552" s="2"/>
    </row>
    <row r="7553" spans="2:12" ht="14.4" customHeight="1">
      <c r="B7553" s="2"/>
      <c r="L7553" s="2"/>
    </row>
    <row r="7554" spans="2:12" ht="14.4" customHeight="1">
      <c r="B7554" s="2"/>
      <c r="L7554" s="2"/>
    </row>
    <row r="7555" spans="2:12" ht="14.4" customHeight="1">
      <c r="B7555" s="2"/>
      <c r="L7555" s="2"/>
    </row>
    <row r="7556" spans="2:12" ht="14.4" customHeight="1">
      <c r="B7556" s="2"/>
      <c r="L7556" s="2"/>
    </row>
    <row r="7557" spans="2:12" ht="14.4" customHeight="1">
      <c r="B7557" s="2"/>
      <c r="L7557" s="2"/>
    </row>
    <row r="7558" spans="2:12" ht="14.4" customHeight="1">
      <c r="B7558" s="2"/>
      <c r="L7558" s="2"/>
    </row>
    <row r="7559" spans="2:12" ht="14.4" customHeight="1">
      <c r="B7559" s="2"/>
      <c r="L7559" s="2"/>
    </row>
    <row r="7560" spans="2:12" ht="14.4" customHeight="1">
      <c r="B7560" s="2"/>
      <c r="L7560" s="2"/>
    </row>
    <row r="7561" spans="2:12" ht="14.4" customHeight="1">
      <c r="B7561" s="2"/>
      <c r="L7561" s="2"/>
    </row>
    <row r="7562" spans="2:12" ht="14.4" customHeight="1">
      <c r="B7562" s="2"/>
      <c r="L7562" s="2"/>
    </row>
    <row r="7563" spans="2:12" ht="14.4" customHeight="1">
      <c r="B7563" s="2"/>
      <c r="L7563" s="2"/>
    </row>
    <row r="7564" spans="2:12" ht="14.4" customHeight="1">
      <c r="B7564" s="2"/>
      <c r="L7564" s="2"/>
    </row>
    <row r="7565" spans="2:12" ht="14.4" customHeight="1">
      <c r="B7565" s="2"/>
      <c r="L7565" s="2"/>
    </row>
    <row r="7566" spans="2:12" ht="14.4" customHeight="1">
      <c r="B7566" s="2"/>
      <c r="L7566" s="2"/>
    </row>
    <row r="7567" spans="2:12" ht="14.4" customHeight="1">
      <c r="B7567" s="2"/>
      <c r="L7567" s="2"/>
    </row>
    <row r="7568" spans="2:12" ht="14.4" customHeight="1">
      <c r="B7568" s="2"/>
      <c r="L7568" s="2"/>
    </row>
    <row r="7569" spans="2:12" ht="14.4" customHeight="1">
      <c r="B7569" s="2"/>
      <c r="L7569" s="2"/>
    </row>
    <row r="7570" spans="2:12" ht="14.4" customHeight="1">
      <c r="B7570" s="2"/>
      <c r="L7570" s="2"/>
    </row>
    <row r="7571" spans="2:12" ht="14.4" customHeight="1">
      <c r="B7571" s="2"/>
      <c r="L7571" s="2"/>
    </row>
    <row r="7572" spans="2:12" ht="14.4" customHeight="1">
      <c r="B7572" s="2"/>
      <c r="L7572" s="2"/>
    </row>
    <row r="7573" spans="2:12" ht="14.4" customHeight="1">
      <c r="B7573" s="2"/>
      <c r="L7573" s="2"/>
    </row>
    <row r="7574" spans="2:12" ht="14.4" customHeight="1">
      <c r="B7574" s="2"/>
      <c r="L7574" s="2"/>
    </row>
    <row r="7575" spans="2:12" ht="14.4" customHeight="1">
      <c r="B7575" s="2"/>
      <c r="L7575" s="2"/>
    </row>
    <row r="7576" spans="2:12" ht="14.4" customHeight="1">
      <c r="B7576" s="2"/>
      <c r="L7576" s="2"/>
    </row>
    <row r="7577" spans="2:12" ht="14.4" customHeight="1">
      <c r="B7577" s="2"/>
      <c r="L7577" s="2"/>
    </row>
    <row r="7578" spans="2:12" ht="14.4" customHeight="1">
      <c r="B7578" s="2"/>
      <c r="L7578" s="2"/>
    </row>
    <row r="7579" spans="2:12" ht="14.4" customHeight="1">
      <c r="B7579" s="2"/>
      <c r="L7579" s="2"/>
    </row>
    <row r="7580" spans="2:12" ht="14.4" customHeight="1">
      <c r="B7580" s="2"/>
      <c r="L7580" s="2"/>
    </row>
    <row r="7581" spans="2:12" ht="14.4" customHeight="1">
      <c r="B7581" s="2"/>
      <c r="L7581" s="2"/>
    </row>
    <row r="7582" spans="2:12" ht="14.4" customHeight="1">
      <c r="B7582" s="2"/>
      <c r="L7582" s="2"/>
    </row>
    <row r="7583" spans="2:12" ht="14.4" customHeight="1">
      <c r="B7583" s="2"/>
      <c r="L7583" s="2"/>
    </row>
    <row r="7584" spans="2:12" ht="14.4" customHeight="1">
      <c r="B7584" s="2"/>
      <c r="L7584" s="2"/>
    </row>
    <row r="7585" spans="2:12" ht="14.4" customHeight="1">
      <c r="B7585" s="2"/>
      <c r="L7585" s="2"/>
    </row>
    <row r="7586" spans="2:12" ht="14.4" customHeight="1">
      <c r="B7586" s="2"/>
      <c r="L7586" s="2"/>
    </row>
    <row r="7587" spans="2:12" ht="14.4" customHeight="1">
      <c r="B7587" s="2"/>
      <c r="L7587" s="2"/>
    </row>
    <row r="7588" spans="2:12" ht="14.4" customHeight="1">
      <c r="B7588" s="2"/>
      <c r="L7588" s="2"/>
    </row>
    <row r="7589" spans="2:12" ht="14.4" customHeight="1">
      <c r="B7589" s="2"/>
      <c r="L7589" s="2"/>
    </row>
    <row r="7590" spans="2:12" ht="14.4" customHeight="1">
      <c r="B7590" s="2"/>
      <c r="L7590" s="2"/>
    </row>
    <row r="7591" spans="2:12" ht="14.4" customHeight="1">
      <c r="B7591" s="2"/>
      <c r="L7591" s="2"/>
    </row>
    <row r="7592" spans="2:12" ht="14.4" customHeight="1">
      <c r="B7592" s="2"/>
      <c r="L7592" s="2"/>
    </row>
    <row r="7593" spans="2:12" ht="14.4" customHeight="1">
      <c r="B7593" s="2"/>
      <c r="L7593" s="2"/>
    </row>
    <row r="7594" spans="2:12" ht="14.4" customHeight="1">
      <c r="B7594" s="2"/>
      <c r="L7594" s="2"/>
    </row>
    <row r="7595" spans="2:12" ht="14.4" customHeight="1">
      <c r="B7595" s="2"/>
      <c r="L7595" s="2"/>
    </row>
    <row r="7596" spans="2:12" ht="14.4" customHeight="1">
      <c r="B7596" s="2"/>
      <c r="L7596" s="2"/>
    </row>
    <row r="7597" spans="2:12" ht="14.4" customHeight="1">
      <c r="B7597" s="2"/>
      <c r="L7597" s="2"/>
    </row>
    <row r="7598" spans="2:12" ht="14.4" customHeight="1">
      <c r="B7598" s="2"/>
      <c r="L7598" s="2"/>
    </row>
    <row r="7599" spans="2:12" ht="14.4" customHeight="1">
      <c r="B7599" s="2"/>
      <c r="L7599" s="2"/>
    </row>
    <row r="7600" spans="2:12" ht="14.4" customHeight="1">
      <c r="B7600" s="2"/>
      <c r="L7600" s="2"/>
    </row>
    <row r="7601" spans="2:12" ht="14.4" customHeight="1">
      <c r="B7601" s="2"/>
      <c r="L7601" s="2"/>
    </row>
    <row r="7602" spans="2:12" ht="14.4" customHeight="1">
      <c r="B7602" s="2"/>
      <c r="L7602" s="2"/>
    </row>
    <row r="7603" spans="2:12" ht="14.4" customHeight="1">
      <c r="B7603" s="2"/>
      <c r="L7603" s="2"/>
    </row>
    <row r="7604" spans="2:12" ht="14.4" customHeight="1">
      <c r="B7604" s="2"/>
      <c r="L7604" s="2"/>
    </row>
    <row r="7605" spans="2:12" ht="14.4" customHeight="1">
      <c r="B7605" s="2"/>
      <c r="L7605" s="2"/>
    </row>
    <row r="7606" spans="2:12" ht="14.4" customHeight="1">
      <c r="B7606" s="2"/>
      <c r="L7606" s="2"/>
    </row>
    <row r="7607" spans="2:12" ht="14.4" customHeight="1">
      <c r="B7607" s="2"/>
      <c r="L7607" s="2"/>
    </row>
    <row r="7608" spans="2:12" ht="14.4" customHeight="1">
      <c r="B7608" s="2"/>
      <c r="L7608" s="2"/>
    </row>
    <row r="7609" spans="2:12" ht="14.4" customHeight="1">
      <c r="B7609" s="2"/>
      <c r="L7609" s="2"/>
    </row>
    <row r="7610" spans="2:12" ht="14.4" customHeight="1">
      <c r="B7610" s="2"/>
      <c r="L7610" s="2"/>
    </row>
    <row r="7611" spans="2:12" ht="14.4" customHeight="1">
      <c r="B7611" s="2"/>
      <c r="L7611" s="2"/>
    </row>
    <row r="7612" spans="2:12" ht="14.4" customHeight="1">
      <c r="B7612" s="2"/>
      <c r="L7612" s="2"/>
    </row>
    <row r="7613" spans="2:12" ht="14.4" customHeight="1">
      <c r="B7613" s="2"/>
      <c r="L7613" s="2"/>
    </row>
    <row r="7614" spans="2:12" ht="14.4" customHeight="1">
      <c r="B7614" s="2"/>
      <c r="L7614" s="2"/>
    </row>
    <row r="7615" spans="2:12" ht="14.4" customHeight="1">
      <c r="B7615" s="2"/>
      <c r="L7615" s="2"/>
    </row>
    <row r="7616" spans="2:12" ht="14.4" customHeight="1">
      <c r="B7616" s="2"/>
      <c r="L7616" s="2"/>
    </row>
    <row r="7617" spans="2:12" ht="14.4" customHeight="1">
      <c r="B7617" s="2"/>
      <c r="L7617" s="2"/>
    </row>
    <row r="7618" spans="2:12" ht="14.4" customHeight="1">
      <c r="B7618" s="2"/>
      <c r="L7618" s="2"/>
    </row>
    <row r="7619" spans="2:12" ht="14.4" customHeight="1">
      <c r="B7619" s="2"/>
      <c r="L7619" s="2"/>
    </row>
    <row r="7620" spans="2:12" ht="14.4" customHeight="1">
      <c r="B7620" s="2"/>
      <c r="L7620" s="2"/>
    </row>
    <row r="7621" spans="2:12" ht="14.4" customHeight="1">
      <c r="B7621" s="2"/>
      <c r="L7621" s="2"/>
    </row>
    <row r="7622" spans="2:12" ht="14.4" customHeight="1">
      <c r="B7622" s="2"/>
      <c r="L7622" s="2"/>
    </row>
    <row r="7623" spans="2:12" ht="14.4" customHeight="1">
      <c r="B7623" s="2"/>
      <c r="L7623" s="2"/>
    </row>
    <row r="7624" spans="2:12" ht="14.4" customHeight="1">
      <c r="B7624" s="2"/>
      <c r="L7624" s="2"/>
    </row>
    <row r="7625" spans="2:12" ht="14.4" customHeight="1">
      <c r="B7625" s="2"/>
      <c r="L7625" s="2"/>
    </row>
    <row r="7626" spans="2:12" ht="14.4" customHeight="1">
      <c r="B7626" s="2"/>
      <c r="L7626" s="2"/>
    </row>
    <row r="7627" spans="2:12" ht="14.4" customHeight="1">
      <c r="B7627" s="2"/>
      <c r="L7627" s="2"/>
    </row>
    <row r="7628" spans="2:12" ht="14.4" customHeight="1">
      <c r="B7628" s="2"/>
      <c r="L7628" s="2"/>
    </row>
    <row r="7629" spans="2:12" ht="14.4" customHeight="1">
      <c r="B7629" s="2"/>
      <c r="L7629" s="2"/>
    </row>
    <row r="7630" spans="2:12" ht="14.4" customHeight="1">
      <c r="B7630" s="2"/>
      <c r="L7630" s="2"/>
    </row>
    <row r="7631" spans="2:12" ht="14.4" customHeight="1">
      <c r="B7631" s="2"/>
      <c r="L7631" s="2"/>
    </row>
    <row r="7632" spans="2:12" ht="14.4" customHeight="1">
      <c r="B7632" s="2"/>
      <c r="L7632" s="2"/>
    </row>
    <row r="7633" spans="2:12" ht="14.4" customHeight="1">
      <c r="B7633" s="2"/>
      <c r="L7633" s="2"/>
    </row>
    <row r="7634" spans="2:12" ht="14.4" customHeight="1">
      <c r="B7634" s="2"/>
      <c r="L7634" s="2"/>
    </row>
    <row r="7635" spans="2:12" ht="14.4" customHeight="1">
      <c r="B7635" s="2"/>
      <c r="L7635" s="2"/>
    </row>
    <row r="7636" spans="2:12" ht="14.4" customHeight="1">
      <c r="B7636" s="2"/>
      <c r="L7636" s="2"/>
    </row>
    <row r="7637" spans="2:12" ht="14.4" customHeight="1">
      <c r="B7637" s="2"/>
      <c r="L7637" s="2"/>
    </row>
    <row r="7638" spans="2:12" ht="14.4" customHeight="1">
      <c r="B7638" s="2"/>
      <c r="L7638" s="2"/>
    </row>
    <row r="7639" spans="2:12" ht="14.4" customHeight="1">
      <c r="B7639" s="2"/>
      <c r="L7639" s="2"/>
    </row>
    <row r="7640" spans="2:12" ht="14.4" customHeight="1">
      <c r="B7640" s="2"/>
      <c r="L7640" s="2"/>
    </row>
    <row r="7641" spans="2:12" ht="14.4" customHeight="1">
      <c r="B7641" s="2"/>
      <c r="L7641" s="2"/>
    </row>
    <row r="7642" spans="2:12" ht="14.4" customHeight="1">
      <c r="B7642" s="2"/>
      <c r="L7642" s="2"/>
    </row>
    <row r="7643" spans="2:12" ht="14.4" customHeight="1">
      <c r="B7643" s="2"/>
      <c r="L7643" s="2"/>
    </row>
    <row r="7644" spans="2:12" ht="14.4" customHeight="1">
      <c r="B7644" s="2"/>
      <c r="L7644" s="2"/>
    </row>
    <row r="7645" spans="2:12" ht="14.4" customHeight="1">
      <c r="B7645" s="2"/>
      <c r="L7645" s="2"/>
    </row>
    <row r="7646" spans="2:12" ht="14.4" customHeight="1">
      <c r="B7646" s="2"/>
      <c r="L7646" s="2"/>
    </row>
    <row r="7647" spans="2:12" ht="14.4" customHeight="1">
      <c r="B7647" s="2"/>
      <c r="L7647" s="2"/>
    </row>
    <row r="7648" spans="2:12" ht="14.4" customHeight="1">
      <c r="B7648" s="2"/>
      <c r="L7648" s="2"/>
    </row>
    <row r="7649" spans="2:12" ht="14.4" customHeight="1">
      <c r="B7649" s="2"/>
      <c r="L7649" s="2"/>
    </row>
    <row r="7650" spans="2:12" ht="14.4" customHeight="1">
      <c r="B7650" s="2"/>
      <c r="L7650" s="2"/>
    </row>
    <row r="7651" spans="2:12" ht="14.4" customHeight="1">
      <c r="B7651" s="2"/>
      <c r="L7651" s="2"/>
    </row>
    <row r="7652" spans="2:12" ht="14.4" customHeight="1">
      <c r="B7652" s="2"/>
      <c r="L7652" s="2"/>
    </row>
    <row r="7653" spans="2:12" ht="14.4" customHeight="1">
      <c r="B7653" s="2"/>
      <c r="L7653" s="2"/>
    </row>
    <row r="7654" spans="2:12" ht="14.4" customHeight="1">
      <c r="B7654" s="2"/>
      <c r="L7654" s="2"/>
    </row>
    <row r="7655" spans="2:12" ht="14.4" customHeight="1">
      <c r="B7655" s="2"/>
      <c r="L7655" s="2"/>
    </row>
    <row r="7656" spans="2:12" ht="14.4" customHeight="1">
      <c r="B7656" s="2"/>
      <c r="L7656" s="2"/>
    </row>
    <row r="7657" spans="2:12" ht="14.4" customHeight="1">
      <c r="B7657" s="2"/>
      <c r="L7657" s="2"/>
    </row>
    <row r="7658" spans="2:12" ht="14.4" customHeight="1">
      <c r="B7658" s="2"/>
      <c r="L7658" s="2"/>
    </row>
    <row r="7659" spans="2:12" ht="14.4" customHeight="1">
      <c r="B7659" s="2"/>
      <c r="L7659" s="2"/>
    </row>
    <row r="7660" spans="2:12" ht="14.4" customHeight="1">
      <c r="B7660" s="2"/>
      <c r="L7660" s="2"/>
    </row>
    <row r="7661" spans="2:12" ht="14.4" customHeight="1">
      <c r="B7661" s="2"/>
      <c r="L7661" s="2"/>
    </row>
    <row r="7662" spans="2:12" ht="14.4" customHeight="1">
      <c r="B7662" s="2"/>
      <c r="L7662" s="2"/>
    </row>
    <row r="7663" spans="2:12" ht="14.4" customHeight="1">
      <c r="B7663" s="2"/>
      <c r="L7663" s="2"/>
    </row>
    <row r="7664" spans="2:12" ht="14.4" customHeight="1">
      <c r="B7664" s="2"/>
      <c r="L7664" s="2"/>
    </row>
    <row r="7665" spans="2:12" ht="14.4" customHeight="1">
      <c r="B7665" s="2"/>
      <c r="L7665" s="2"/>
    </row>
    <row r="7666" spans="2:12" ht="14.4" customHeight="1">
      <c r="B7666" s="2"/>
      <c r="L7666" s="2"/>
    </row>
    <row r="7667" spans="2:12" ht="14.4" customHeight="1">
      <c r="B7667" s="2"/>
      <c r="L7667" s="2"/>
    </row>
    <row r="7668" spans="2:12" ht="14.4" customHeight="1">
      <c r="B7668" s="2"/>
      <c r="L7668" s="2"/>
    </row>
    <row r="7669" spans="2:12" ht="14.4" customHeight="1">
      <c r="B7669" s="2"/>
      <c r="L7669" s="2"/>
    </row>
    <row r="7670" spans="2:12" ht="14.4" customHeight="1">
      <c r="B7670" s="2"/>
      <c r="L7670" s="2"/>
    </row>
    <row r="7671" spans="2:12" ht="14.4" customHeight="1">
      <c r="B7671" s="2"/>
      <c r="L7671" s="2"/>
    </row>
    <row r="7672" spans="2:12" ht="14.4" customHeight="1">
      <c r="B7672" s="2"/>
      <c r="L7672" s="2"/>
    </row>
    <row r="7673" spans="2:12" ht="14.4" customHeight="1">
      <c r="B7673" s="2"/>
      <c r="L7673" s="2"/>
    </row>
    <row r="7674" spans="2:12" ht="14.4" customHeight="1">
      <c r="B7674" s="2"/>
      <c r="L7674" s="2"/>
    </row>
    <row r="7675" spans="2:12" ht="14.4" customHeight="1">
      <c r="B7675" s="2"/>
      <c r="L7675" s="2"/>
    </row>
    <row r="7676" spans="2:12" ht="14.4" customHeight="1">
      <c r="B7676" s="2"/>
      <c r="L7676" s="2"/>
    </row>
    <row r="7677" spans="2:12" ht="14.4" customHeight="1">
      <c r="B7677" s="2"/>
      <c r="L7677" s="2"/>
    </row>
    <row r="7678" spans="2:12" ht="14.4" customHeight="1">
      <c r="B7678" s="2"/>
      <c r="L7678" s="2"/>
    </row>
    <row r="7679" spans="2:12" ht="14.4" customHeight="1">
      <c r="B7679" s="2"/>
      <c r="L7679" s="2"/>
    </row>
    <row r="7680" spans="2:12" ht="14.4" customHeight="1">
      <c r="B7680" s="2"/>
      <c r="L7680" s="2"/>
    </row>
    <row r="7681" spans="2:12" ht="14.4" customHeight="1">
      <c r="B7681" s="2"/>
      <c r="L7681" s="2"/>
    </row>
    <row r="7682" spans="2:12" ht="14.4" customHeight="1">
      <c r="B7682" s="2"/>
      <c r="L7682" s="2"/>
    </row>
    <row r="7683" spans="2:12" ht="14.4" customHeight="1">
      <c r="B7683" s="2"/>
      <c r="L7683" s="2"/>
    </row>
    <row r="7684" spans="2:12" ht="14.4" customHeight="1">
      <c r="B7684" s="2"/>
      <c r="L7684" s="2"/>
    </row>
    <row r="7685" spans="2:12" ht="14.4" customHeight="1">
      <c r="B7685" s="2"/>
      <c r="L7685" s="2"/>
    </row>
    <row r="7686" spans="2:12" ht="14.4" customHeight="1">
      <c r="B7686" s="2"/>
      <c r="L7686" s="2"/>
    </row>
    <row r="7687" spans="2:12" ht="14.4" customHeight="1">
      <c r="B7687" s="2"/>
      <c r="L7687" s="2"/>
    </row>
    <row r="7688" spans="2:12" ht="14.4" customHeight="1">
      <c r="B7688" s="2"/>
      <c r="L7688" s="2"/>
    </row>
    <row r="7689" spans="2:12" ht="14.4" customHeight="1">
      <c r="B7689" s="2"/>
      <c r="L7689" s="2"/>
    </row>
    <row r="7690" spans="2:12" ht="14.4" customHeight="1">
      <c r="B7690" s="2"/>
      <c r="L7690" s="2"/>
    </row>
    <row r="7691" spans="2:12" ht="14.4" customHeight="1">
      <c r="B7691" s="2"/>
      <c r="L7691" s="2"/>
    </row>
    <row r="7692" spans="2:12" ht="14.4" customHeight="1">
      <c r="B7692" s="2"/>
      <c r="L7692" s="2"/>
    </row>
    <row r="7693" spans="2:12" ht="14.4" customHeight="1">
      <c r="B7693" s="2"/>
      <c r="L7693" s="2"/>
    </row>
    <row r="7694" spans="2:12" ht="14.4" customHeight="1">
      <c r="B7694" s="2"/>
      <c r="L7694" s="2"/>
    </row>
    <row r="7695" spans="2:12" ht="14.4" customHeight="1">
      <c r="B7695" s="2"/>
      <c r="L7695" s="2"/>
    </row>
    <row r="7696" spans="2:12" ht="14.4" customHeight="1">
      <c r="B7696" s="2"/>
      <c r="L7696" s="2"/>
    </row>
    <row r="7697" spans="2:12" ht="14.4" customHeight="1">
      <c r="B7697" s="2"/>
      <c r="L7697" s="2"/>
    </row>
    <row r="7698" spans="2:12" ht="14.4" customHeight="1">
      <c r="B7698" s="2"/>
      <c r="L7698" s="2"/>
    </row>
    <row r="7699" spans="2:12" ht="14.4" customHeight="1">
      <c r="B7699" s="2"/>
      <c r="L7699" s="2"/>
    </row>
    <row r="7700" spans="2:12" ht="14.4" customHeight="1">
      <c r="B7700" s="2"/>
      <c r="L7700" s="2"/>
    </row>
    <row r="7701" spans="2:12" ht="14.4" customHeight="1">
      <c r="B7701" s="2"/>
      <c r="L7701" s="2"/>
    </row>
    <row r="7702" spans="2:12" ht="14.4" customHeight="1">
      <c r="B7702" s="2"/>
      <c r="L7702" s="2"/>
    </row>
    <row r="7703" spans="2:12" ht="14.4" customHeight="1">
      <c r="B7703" s="2"/>
      <c r="L7703" s="2"/>
    </row>
    <row r="7704" spans="2:12" ht="14.4" customHeight="1">
      <c r="B7704" s="2"/>
      <c r="L7704" s="2"/>
    </row>
    <row r="7705" spans="2:12" ht="14.4" customHeight="1">
      <c r="B7705" s="2"/>
      <c r="L7705" s="2"/>
    </row>
    <row r="7706" spans="2:12" ht="14.4" customHeight="1">
      <c r="B7706" s="2"/>
      <c r="L7706" s="2"/>
    </row>
    <row r="7707" spans="2:12" ht="14.4" customHeight="1">
      <c r="B7707" s="2"/>
      <c r="L7707" s="2"/>
    </row>
    <row r="7708" spans="2:12" ht="14.4" customHeight="1">
      <c r="B7708" s="2"/>
      <c r="L7708" s="2"/>
    </row>
    <row r="7709" spans="2:12" ht="14.4" customHeight="1">
      <c r="B7709" s="2"/>
      <c r="L7709" s="2"/>
    </row>
    <row r="7710" spans="2:12" ht="14.4" customHeight="1">
      <c r="B7710" s="2"/>
      <c r="L7710" s="2"/>
    </row>
    <row r="7711" spans="2:12" ht="14.4" customHeight="1">
      <c r="B7711" s="2"/>
      <c r="L7711" s="2"/>
    </row>
    <row r="7712" spans="2:12" ht="14.4" customHeight="1">
      <c r="B7712" s="2"/>
      <c r="L7712" s="2"/>
    </row>
    <row r="7713" spans="2:12" ht="14.4" customHeight="1">
      <c r="B7713" s="2"/>
      <c r="L7713" s="2"/>
    </row>
    <row r="7714" spans="2:12" ht="14.4" customHeight="1">
      <c r="B7714" s="2"/>
      <c r="L7714" s="2"/>
    </row>
    <row r="7715" spans="2:12" ht="14.4" customHeight="1">
      <c r="B7715" s="2"/>
      <c r="L7715" s="2"/>
    </row>
    <row r="7716" spans="2:12" ht="14.4" customHeight="1">
      <c r="B7716" s="2"/>
      <c r="L7716" s="2"/>
    </row>
    <row r="7717" spans="2:12" ht="14.4" customHeight="1">
      <c r="B7717" s="2"/>
      <c r="L7717" s="2"/>
    </row>
    <row r="7718" spans="2:12" ht="14.4" customHeight="1">
      <c r="B7718" s="2"/>
      <c r="L7718" s="2"/>
    </row>
    <row r="7719" spans="2:12" ht="14.4" customHeight="1">
      <c r="B7719" s="2"/>
      <c r="L7719" s="2"/>
    </row>
    <row r="7720" spans="2:12" ht="14.4" customHeight="1">
      <c r="B7720" s="2"/>
      <c r="L7720" s="2"/>
    </row>
    <row r="7721" spans="2:12" ht="14.4" customHeight="1">
      <c r="B7721" s="2"/>
      <c r="L7721" s="2"/>
    </row>
    <row r="7722" spans="2:12" ht="14.4" customHeight="1">
      <c r="B7722" s="2"/>
      <c r="L7722" s="2"/>
    </row>
    <row r="7723" spans="2:12" ht="14.4" customHeight="1">
      <c r="B7723" s="2"/>
      <c r="L7723" s="2"/>
    </row>
    <row r="7724" spans="2:12" ht="14.4" customHeight="1">
      <c r="B7724" s="2"/>
      <c r="L7724" s="2"/>
    </row>
    <row r="7725" spans="2:12" ht="14.4" customHeight="1">
      <c r="B7725" s="2"/>
      <c r="L7725" s="2"/>
    </row>
    <row r="7726" spans="2:12" ht="14.4" customHeight="1">
      <c r="B7726" s="2"/>
      <c r="L7726" s="2"/>
    </row>
    <row r="7727" spans="2:12" ht="14.4" customHeight="1">
      <c r="B7727" s="2"/>
      <c r="L7727" s="2"/>
    </row>
    <row r="7728" spans="2:12" ht="14.4" customHeight="1">
      <c r="B7728" s="2"/>
      <c r="L7728" s="2"/>
    </row>
    <row r="7729" spans="2:12" ht="14.4" customHeight="1">
      <c r="B7729" s="2"/>
      <c r="L7729" s="2"/>
    </row>
    <row r="7730" spans="2:12" ht="14.4" customHeight="1">
      <c r="B7730" s="2"/>
      <c r="L7730" s="2"/>
    </row>
    <row r="7731" spans="2:12" ht="14.4" customHeight="1">
      <c r="B7731" s="2"/>
      <c r="L7731" s="2"/>
    </row>
    <row r="7732" spans="2:12" ht="14.4" customHeight="1">
      <c r="B7732" s="2"/>
      <c r="L7732" s="2"/>
    </row>
    <row r="7733" spans="2:12" ht="14.4" customHeight="1">
      <c r="B7733" s="2"/>
      <c r="L7733" s="2"/>
    </row>
    <row r="7734" spans="2:12" ht="14.4" customHeight="1">
      <c r="B7734" s="2"/>
      <c r="L7734" s="2"/>
    </row>
    <row r="7735" spans="2:12" ht="14.4" customHeight="1">
      <c r="B7735" s="2"/>
      <c r="L7735" s="2"/>
    </row>
    <row r="7736" spans="2:12" ht="14.4" customHeight="1">
      <c r="B7736" s="2"/>
      <c r="L7736" s="2"/>
    </row>
    <row r="7737" spans="2:12" ht="14.4" customHeight="1">
      <c r="B7737" s="2"/>
      <c r="L7737" s="2"/>
    </row>
    <row r="7738" spans="2:12" ht="14.4" customHeight="1">
      <c r="B7738" s="2"/>
      <c r="L7738" s="2"/>
    </row>
    <row r="7739" spans="2:12" ht="14.4" customHeight="1">
      <c r="B7739" s="2"/>
      <c r="L7739" s="2"/>
    </row>
    <row r="7740" spans="2:12" ht="14.4" customHeight="1">
      <c r="B7740" s="2"/>
      <c r="L7740" s="2"/>
    </row>
    <row r="7741" spans="2:12" ht="14.4" customHeight="1">
      <c r="B7741" s="2"/>
      <c r="L7741" s="2"/>
    </row>
    <row r="7742" spans="2:12" ht="14.4" customHeight="1">
      <c r="B7742" s="2"/>
      <c r="L7742" s="2"/>
    </row>
    <row r="7743" spans="2:12" ht="14.4" customHeight="1">
      <c r="B7743" s="2"/>
      <c r="L7743" s="2"/>
    </row>
    <row r="7744" spans="2:12" ht="14.4" customHeight="1">
      <c r="B7744" s="2"/>
      <c r="L7744" s="2"/>
    </row>
    <row r="7745" spans="2:12" ht="14.4" customHeight="1">
      <c r="B7745" s="2"/>
      <c r="L7745" s="2"/>
    </row>
    <row r="7746" spans="2:12" ht="14.4" customHeight="1">
      <c r="B7746" s="2"/>
      <c r="L7746" s="2"/>
    </row>
    <row r="7747" spans="2:12" ht="14.4" customHeight="1">
      <c r="B7747" s="2"/>
      <c r="L7747" s="2"/>
    </row>
    <row r="7748" spans="2:12" ht="14.4" customHeight="1">
      <c r="B7748" s="2"/>
      <c r="L7748" s="2"/>
    </row>
    <row r="7749" spans="2:12" ht="14.4" customHeight="1">
      <c r="B7749" s="2"/>
      <c r="L7749" s="2"/>
    </row>
    <row r="7750" spans="2:12" ht="14.4" customHeight="1">
      <c r="B7750" s="2"/>
      <c r="L7750" s="2"/>
    </row>
    <row r="7751" spans="2:12" ht="14.4" customHeight="1">
      <c r="B7751" s="2"/>
      <c r="L7751" s="2"/>
    </row>
    <row r="7752" spans="2:12" ht="14.4" customHeight="1">
      <c r="B7752" s="2"/>
      <c r="L7752" s="2"/>
    </row>
    <row r="7753" spans="2:12" ht="14.4" customHeight="1">
      <c r="B7753" s="2"/>
      <c r="L7753" s="2"/>
    </row>
    <row r="7754" spans="2:12" ht="14.4" customHeight="1">
      <c r="B7754" s="2"/>
      <c r="L7754" s="2"/>
    </row>
    <row r="7755" spans="2:12" ht="14.4" customHeight="1">
      <c r="B7755" s="2"/>
      <c r="L7755" s="2"/>
    </row>
    <row r="7756" spans="2:12" ht="14.4" customHeight="1">
      <c r="B7756" s="2"/>
      <c r="L7756" s="2"/>
    </row>
    <row r="7757" spans="2:12" ht="14.4" customHeight="1">
      <c r="B7757" s="2"/>
      <c r="L7757" s="2"/>
    </row>
    <row r="7758" spans="2:12" ht="14.4" customHeight="1">
      <c r="B7758" s="2"/>
      <c r="L7758" s="2"/>
    </row>
    <row r="7759" spans="2:12" ht="14.4" customHeight="1">
      <c r="B7759" s="2"/>
      <c r="L7759" s="2"/>
    </row>
    <row r="7760" spans="2:12" ht="14.4" customHeight="1">
      <c r="B7760" s="2"/>
      <c r="L7760" s="2"/>
    </row>
    <row r="7761" spans="2:12" ht="14.4" customHeight="1">
      <c r="B7761" s="2"/>
      <c r="L7761" s="2"/>
    </row>
    <row r="7762" spans="2:12" ht="14.4" customHeight="1">
      <c r="B7762" s="2"/>
      <c r="L7762" s="2"/>
    </row>
    <row r="7763" spans="2:12" ht="14.4" customHeight="1">
      <c r="B7763" s="2"/>
      <c r="L7763" s="2"/>
    </row>
    <row r="7764" spans="2:12" ht="14.4" customHeight="1">
      <c r="B7764" s="2"/>
      <c r="L7764" s="2"/>
    </row>
    <row r="7765" spans="2:12" ht="14.4" customHeight="1">
      <c r="B7765" s="2"/>
      <c r="L7765" s="2"/>
    </row>
    <row r="7766" spans="2:12" ht="14.4" customHeight="1">
      <c r="B7766" s="2"/>
      <c r="L7766" s="2"/>
    </row>
    <row r="7767" spans="2:12" ht="14.4" customHeight="1">
      <c r="B7767" s="2"/>
      <c r="L7767" s="2"/>
    </row>
    <row r="7768" spans="2:12" ht="14.4" customHeight="1">
      <c r="B7768" s="2"/>
      <c r="L7768" s="2"/>
    </row>
    <row r="7769" spans="2:12" ht="14.4" customHeight="1">
      <c r="B7769" s="2"/>
      <c r="L7769" s="2"/>
    </row>
    <row r="7770" spans="2:12" ht="14.4" customHeight="1">
      <c r="B7770" s="2"/>
      <c r="L7770" s="2"/>
    </row>
    <row r="7771" spans="2:12" ht="14.4" customHeight="1">
      <c r="B7771" s="2"/>
      <c r="L7771" s="2"/>
    </row>
    <row r="7772" spans="2:12" ht="14.4" customHeight="1">
      <c r="B7772" s="2"/>
      <c r="L7772" s="2"/>
    </row>
    <row r="7773" spans="2:12" ht="14.4" customHeight="1">
      <c r="B7773" s="2"/>
      <c r="L7773" s="2"/>
    </row>
    <row r="7774" spans="2:12" ht="14.4" customHeight="1">
      <c r="B7774" s="2"/>
      <c r="L7774" s="2"/>
    </row>
    <row r="7775" spans="2:12" ht="14.4" customHeight="1">
      <c r="B7775" s="2"/>
      <c r="L7775" s="2"/>
    </row>
    <row r="7776" spans="2:12" ht="14.4" customHeight="1">
      <c r="B7776" s="2"/>
      <c r="L7776" s="2"/>
    </row>
    <row r="7777" spans="2:12" ht="14.4" customHeight="1">
      <c r="B7777" s="2"/>
      <c r="L7777" s="2"/>
    </row>
    <row r="7778" spans="2:12" ht="14.4" customHeight="1">
      <c r="B7778" s="2"/>
      <c r="L7778" s="2"/>
    </row>
    <row r="7779" spans="2:12" ht="14.4" customHeight="1">
      <c r="B7779" s="2"/>
      <c r="L7779" s="2"/>
    </row>
    <row r="7780" spans="2:12" ht="14.4" customHeight="1">
      <c r="B7780" s="2"/>
      <c r="L7780" s="2"/>
    </row>
    <row r="7781" spans="2:12" ht="14.4" customHeight="1">
      <c r="B7781" s="2"/>
      <c r="L7781" s="2"/>
    </row>
    <row r="7782" spans="2:12" ht="14.4" customHeight="1">
      <c r="B7782" s="2"/>
      <c r="L7782" s="2"/>
    </row>
    <row r="7783" spans="2:12" ht="14.4" customHeight="1">
      <c r="B7783" s="2"/>
      <c r="L7783" s="2"/>
    </row>
    <row r="7784" spans="2:12" ht="14.4" customHeight="1">
      <c r="B7784" s="2"/>
      <c r="L7784" s="2"/>
    </row>
    <row r="7785" spans="2:12" ht="14.4" customHeight="1">
      <c r="B7785" s="2"/>
      <c r="L7785" s="2"/>
    </row>
    <row r="7786" spans="2:12" ht="14.4" customHeight="1">
      <c r="B7786" s="2"/>
      <c r="L7786" s="2"/>
    </row>
    <row r="7787" spans="2:12" ht="14.4" customHeight="1">
      <c r="B7787" s="2"/>
      <c r="L7787" s="2"/>
    </row>
    <row r="7788" spans="2:12" ht="14.4" customHeight="1">
      <c r="B7788" s="2"/>
      <c r="L7788" s="2"/>
    </row>
    <row r="7789" spans="2:12" ht="14.4" customHeight="1">
      <c r="B7789" s="2"/>
      <c r="L7789" s="2"/>
    </row>
    <row r="7790" spans="2:12" ht="14.4" customHeight="1">
      <c r="B7790" s="2"/>
      <c r="L7790" s="2"/>
    </row>
    <row r="7791" spans="2:12" ht="14.4" customHeight="1">
      <c r="B7791" s="2"/>
      <c r="L7791" s="2"/>
    </row>
    <row r="7792" spans="2:12" ht="14.4" customHeight="1">
      <c r="B7792" s="2"/>
      <c r="L7792" s="2"/>
    </row>
    <row r="7793" spans="2:12" ht="14.4" customHeight="1">
      <c r="B7793" s="2"/>
      <c r="L7793" s="2"/>
    </row>
    <row r="7794" spans="2:12" ht="14.4" customHeight="1">
      <c r="B7794" s="2"/>
      <c r="L7794" s="2"/>
    </row>
    <row r="7795" spans="2:12" ht="14.4" customHeight="1">
      <c r="B7795" s="2"/>
      <c r="L7795" s="2"/>
    </row>
    <row r="7796" spans="2:12" ht="14.4" customHeight="1">
      <c r="B7796" s="2"/>
      <c r="L7796" s="2"/>
    </row>
    <row r="7797" spans="2:12" ht="14.4" customHeight="1">
      <c r="B7797" s="2"/>
      <c r="L7797" s="2"/>
    </row>
    <row r="7798" spans="2:12" ht="14.4" customHeight="1">
      <c r="B7798" s="2"/>
      <c r="L7798" s="2"/>
    </row>
    <row r="7799" spans="2:12" ht="14.4" customHeight="1">
      <c r="B7799" s="2"/>
      <c r="L7799" s="2"/>
    </row>
    <row r="7800" spans="2:12" ht="14.4" customHeight="1">
      <c r="B7800" s="2"/>
      <c r="L7800" s="2"/>
    </row>
    <row r="7801" spans="2:12" ht="14.4" customHeight="1">
      <c r="B7801" s="2"/>
      <c r="L7801" s="2"/>
    </row>
    <row r="7802" spans="2:12" ht="14.4" customHeight="1">
      <c r="B7802" s="2"/>
      <c r="L7802" s="2"/>
    </row>
    <row r="7803" spans="2:12" ht="14.4" customHeight="1">
      <c r="B7803" s="2"/>
      <c r="L7803" s="2"/>
    </row>
    <row r="7804" spans="2:12" ht="14.4" customHeight="1">
      <c r="B7804" s="2"/>
      <c r="L7804" s="2"/>
    </row>
    <row r="7805" spans="2:12" ht="14.4" customHeight="1">
      <c r="B7805" s="2"/>
      <c r="L7805" s="2"/>
    </row>
    <row r="7806" spans="2:12" ht="14.4" customHeight="1">
      <c r="B7806" s="2"/>
      <c r="L7806" s="2"/>
    </row>
    <row r="7807" spans="2:12" ht="14.4" customHeight="1">
      <c r="B7807" s="2"/>
      <c r="L7807" s="2"/>
    </row>
    <row r="7808" spans="2:12" ht="14.4" customHeight="1">
      <c r="B7808" s="2"/>
      <c r="L7808" s="2"/>
    </row>
    <row r="7809" spans="2:12" ht="14.4" customHeight="1">
      <c r="B7809" s="2"/>
      <c r="L7809" s="2"/>
    </row>
    <row r="7810" spans="2:12" ht="14.4" customHeight="1">
      <c r="B7810" s="2"/>
      <c r="L7810" s="2"/>
    </row>
    <row r="7811" spans="2:12" ht="14.4" customHeight="1">
      <c r="B7811" s="2"/>
      <c r="L7811" s="2"/>
    </row>
    <row r="7812" spans="2:12" ht="14.4" customHeight="1">
      <c r="B7812" s="2"/>
      <c r="L7812" s="2"/>
    </row>
    <row r="7813" spans="2:12" ht="14.4" customHeight="1">
      <c r="B7813" s="2"/>
      <c r="L7813" s="2"/>
    </row>
    <row r="7814" spans="2:12" ht="14.4" customHeight="1">
      <c r="B7814" s="2"/>
      <c r="L7814" s="2"/>
    </row>
    <row r="7815" spans="2:12" ht="14.4" customHeight="1">
      <c r="B7815" s="2"/>
      <c r="L7815" s="2"/>
    </row>
    <row r="7816" spans="2:12" ht="14.4" customHeight="1">
      <c r="B7816" s="2"/>
      <c r="L7816" s="2"/>
    </row>
    <row r="7817" spans="2:12" ht="14.4" customHeight="1">
      <c r="B7817" s="2"/>
      <c r="L7817" s="2"/>
    </row>
    <row r="7818" spans="2:12" ht="14.4" customHeight="1">
      <c r="B7818" s="2"/>
      <c r="L7818" s="2"/>
    </row>
    <row r="7819" spans="2:12" ht="14.4" customHeight="1">
      <c r="B7819" s="2"/>
      <c r="L7819" s="2"/>
    </row>
    <row r="7820" spans="2:12" ht="14.4" customHeight="1">
      <c r="B7820" s="2"/>
      <c r="L7820" s="2"/>
    </row>
    <row r="7821" spans="2:12" ht="14.4" customHeight="1">
      <c r="B7821" s="2"/>
      <c r="L7821" s="2"/>
    </row>
    <row r="7822" spans="2:12" ht="14.4" customHeight="1">
      <c r="B7822" s="2"/>
      <c r="L7822" s="2"/>
    </row>
    <row r="7823" spans="2:12" ht="14.4" customHeight="1">
      <c r="B7823" s="2"/>
      <c r="L7823" s="2"/>
    </row>
    <row r="7824" spans="2:12" ht="14.4" customHeight="1">
      <c r="B7824" s="2"/>
      <c r="L7824" s="2"/>
    </row>
    <row r="7825" spans="2:12" ht="14.4" customHeight="1">
      <c r="B7825" s="2"/>
      <c r="L7825" s="2"/>
    </row>
    <row r="7826" spans="2:12" ht="14.4" customHeight="1">
      <c r="B7826" s="2"/>
      <c r="L7826" s="2"/>
    </row>
    <row r="7827" spans="2:12" ht="14.4" customHeight="1">
      <c r="B7827" s="2"/>
      <c r="L7827" s="2"/>
    </row>
    <row r="7828" spans="2:12" ht="14.4" customHeight="1">
      <c r="B7828" s="2"/>
      <c r="L7828" s="2"/>
    </row>
    <row r="7829" spans="2:12" ht="14.4" customHeight="1">
      <c r="B7829" s="2"/>
      <c r="L7829" s="2"/>
    </row>
    <row r="7830" spans="2:12" ht="14.4" customHeight="1">
      <c r="B7830" s="2"/>
      <c r="L7830" s="2"/>
    </row>
    <row r="7831" spans="2:12" ht="14.4" customHeight="1">
      <c r="B7831" s="2"/>
      <c r="L7831" s="2"/>
    </row>
    <row r="7832" spans="2:12" ht="14.4" customHeight="1">
      <c r="B7832" s="2"/>
      <c r="L7832" s="2"/>
    </row>
    <row r="7833" spans="2:12" ht="14.4" customHeight="1">
      <c r="B7833" s="2"/>
      <c r="L7833" s="2"/>
    </row>
    <row r="7834" spans="2:12" ht="14.4" customHeight="1">
      <c r="B7834" s="2"/>
      <c r="L7834" s="2"/>
    </row>
    <row r="7835" spans="2:12" ht="14.4" customHeight="1">
      <c r="B7835" s="2"/>
      <c r="L7835" s="2"/>
    </row>
    <row r="7836" spans="2:12" ht="14.4" customHeight="1">
      <c r="B7836" s="2"/>
      <c r="L7836" s="2"/>
    </row>
    <row r="7837" spans="2:12" ht="14.4" customHeight="1">
      <c r="B7837" s="2"/>
      <c r="L7837" s="2"/>
    </row>
    <row r="7838" spans="2:12" ht="14.4" customHeight="1">
      <c r="B7838" s="2"/>
      <c r="L7838" s="2"/>
    </row>
    <row r="7839" spans="2:12" ht="14.4" customHeight="1">
      <c r="B7839" s="2"/>
      <c r="L7839" s="2"/>
    </row>
    <row r="7840" spans="2:12" ht="14.4" customHeight="1">
      <c r="B7840" s="2"/>
      <c r="L7840" s="2"/>
    </row>
    <row r="7841" spans="2:12" ht="14.4" customHeight="1">
      <c r="B7841" s="2"/>
      <c r="L7841" s="2"/>
    </row>
    <row r="7842" spans="2:12" ht="14.4" customHeight="1">
      <c r="B7842" s="2"/>
      <c r="L7842" s="2"/>
    </row>
    <row r="7843" spans="2:12" ht="14.4" customHeight="1">
      <c r="B7843" s="2"/>
      <c r="L7843" s="2"/>
    </row>
    <row r="7844" spans="2:12" ht="14.4" customHeight="1">
      <c r="B7844" s="2"/>
      <c r="L7844" s="2"/>
    </row>
    <row r="7845" spans="2:12" ht="14.4" customHeight="1">
      <c r="B7845" s="2"/>
      <c r="L7845" s="2"/>
    </row>
    <row r="7846" spans="2:12" ht="14.4" customHeight="1">
      <c r="B7846" s="2"/>
      <c r="L7846" s="2"/>
    </row>
    <row r="7847" spans="2:12" ht="14.4" customHeight="1">
      <c r="B7847" s="2"/>
      <c r="L7847" s="2"/>
    </row>
    <row r="7848" spans="2:12" ht="14.4" customHeight="1">
      <c r="B7848" s="2"/>
      <c r="L7848" s="2"/>
    </row>
    <row r="7849" spans="2:12" ht="14.4" customHeight="1">
      <c r="B7849" s="2"/>
      <c r="L7849" s="2"/>
    </row>
    <row r="7850" spans="2:12" ht="14.4" customHeight="1">
      <c r="B7850" s="2"/>
      <c r="L7850" s="2"/>
    </row>
    <row r="7851" spans="2:12" ht="14.4" customHeight="1">
      <c r="B7851" s="2"/>
      <c r="L7851" s="2"/>
    </row>
    <row r="7852" spans="2:12" ht="14.4" customHeight="1">
      <c r="B7852" s="2"/>
      <c r="L7852" s="2"/>
    </row>
    <row r="7853" spans="2:12" ht="14.4" customHeight="1">
      <c r="B7853" s="2"/>
      <c r="L7853" s="2"/>
    </row>
    <row r="7854" spans="2:12" ht="14.4" customHeight="1">
      <c r="B7854" s="2"/>
      <c r="L7854" s="2"/>
    </row>
    <row r="7855" spans="2:12" ht="14.4" customHeight="1">
      <c r="B7855" s="2"/>
      <c r="L7855" s="2"/>
    </row>
    <row r="7856" spans="2:12" ht="14.4" customHeight="1">
      <c r="B7856" s="2"/>
      <c r="L7856" s="2"/>
    </row>
    <row r="7857" spans="2:12" ht="14.4" customHeight="1">
      <c r="B7857" s="2"/>
      <c r="L7857" s="2"/>
    </row>
    <row r="7858" spans="2:12" ht="14.4" customHeight="1">
      <c r="B7858" s="2"/>
      <c r="L7858" s="2"/>
    </row>
    <row r="7859" spans="2:12" ht="14.4" customHeight="1">
      <c r="B7859" s="2"/>
      <c r="L7859" s="2"/>
    </row>
    <row r="7860" spans="2:12" ht="14.4" customHeight="1">
      <c r="B7860" s="2"/>
      <c r="L7860" s="2"/>
    </row>
    <row r="7861" spans="2:12" ht="14.4" customHeight="1">
      <c r="B7861" s="2"/>
      <c r="L7861" s="2"/>
    </row>
    <row r="7862" spans="2:12" ht="14.4" customHeight="1">
      <c r="B7862" s="2"/>
      <c r="L7862" s="2"/>
    </row>
    <row r="7863" spans="2:12" ht="14.4" customHeight="1">
      <c r="B7863" s="2"/>
      <c r="L7863" s="2"/>
    </row>
    <row r="7864" spans="2:12" ht="14.4" customHeight="1">
      <c r="B7864" s="2"/>
      <c r="L7864" s="2"/>
    </row>
    <row r="7865" spans="2:12" ht="14.4" customHeight="1">
      <c r="B7865" s="2"/>
      <c r="L7865" s="2"/>
    </row>
    <row r="7866" spans="2:12" ht="14.4" customHeight="1">
      <c r="B7866" s="2"/>
      <c r="L7866" s="2"/>
    </row>
    <row r="7867" spans="2:12" ht="14.4" customHeight="1">
      <c r="B7867" s="2"/>
      <c r="L7867" s="2"/>
    </row>
    <row r="7868" spans="2:12" ht="14.4" customHeight="1">
      <c r="B7868" s="2"/>
      <c r="L7868" s="2"/>
    </row>
    <row r="7869" spans="2:12" ht="14.4" customHeight="1">
      <c r="B7869" s="2"/>
      <c r="L7869" s="2"/>
    </row>
    <row r="7870" spans="2:12" ht="14.4" customHeight="1">
      <c r="B7870" s="2"/>
      <c r="L7870" s="2"/>
    </row>
    <row r="7871" spans="2:12" ht="14.4" customHeight="1">
      <c r="B7871" s="2"/>
      <c r="L7871" s="2"/>
    </row>
    <row r="7872" spans="2:12" ht="14.4" customHeight="1">
      <c r="B7872" s="2"/>
      <c r="L7872" s="2"/>
    </row>
    <row r="7873" spans="2:12" ht="14.4" customHeight="1">
      <c r="B7873" s="2"/>
      <c r="L7873" s="2"/>
    </row>
    <row r="7874" spans="2:12" ht="14.4" customHeight="1">
      <c r="B7874" s="2"/>
      <c r="L7874" s="2"/>
    </row>
    <row r="7875" spans="2:12" ht="14.4" customHeight="1">
      <c r="B7875" s="2"/>
      <c r="L7875" s="2"/>
    </row>
    <row r="7876" spans="2:12" ht="14.4" customHeight="1">
      <c r="B7876" s="2"/>
      <c r="L7876" s="2"/>
    </row>
    <row r="7877" spans="2:12" ht="14.4" customHeight="1">
      <c r="B7877" s="2"/>
      <c r="L7877" s="2"/>
    </row>
    <row r="7878" spans="2:12" ht="14.4" customHeight="1">
      <c r="B7878" s="2"/>
      <c r="L7878" s="2"/>
    </row>
    <row r="7879" spans="2:12" ht="14.4" customHeight="1">
      <c r="B7879" s="2"/>
      <c r="L7879" s="2"/>
    </row>
    <row r="7880" spans="2:12" ht="14.4" customHeight="1">
      <c r="B7880" s="2"/>
      <c r="L7880" s="2"/>
    </row>
    <row r="7881" spans="2:12" ht="14.4" customHeight="1">
      <c r="B7881" s="2"/>
      <c r="L7881" s="2"/>
    </row>
    <row r="7882" spans="2:12" ht="14.4" customHeight="1">
      <c r="B7882" s="2"/>
      <c r="L7882" s="2"/>
    </row>
    <row r="7883" spans="2:12" ht="14.4" customHeight="1">
      <c r="B7883" s="2"/>
      <c r="L7883" s="2"/>
    </row>
    <row r="7884" spans="2:12" ht="14.4" customHeight="1">
      <c r="B7884" s="2"/>
      <c r="L7884" s="2"/>
    </row>
    <row r="7885" spans="2:12" ht="14.4" customHeight="1">
      <c r="B7885" s="2"/>
      <c r="L7885" s="2"/>
    </row>
    <row r="7886" spans="2:12" ht="14.4" customHeight="1">
      <c r="B7886" s="2"/>
      <c r="L7886" s="2"/>
    </row>
    <row r="7887" spans="2:12" ht="14.4" customHeight="1">
      <c r="B7887" s="2"/>
      <c r="L7887" s="2"/>
    </row>
    <row r="7888" spans="2:12" ht="14.4" customHeight="1">
      <c r="B7888" s="2"/>
      <c r="L7888" s="2"/>
    </row>
    <row r="7889" spans="2:12" ht="14.4" customHeight="1">
      <c r="B7889" s="2"/>
      <c r="L7889" s="2"/>
    </row>
    <row r="7890" spans="2:12" ht="14.4" customHeight="1">
      <c r="B7890" s="2"/>
      <c r="L7890" s="2"/>
    </row>
    <row r="7891" spans="2:12" ht="14.4" customHeight="1">
      <c r="B7891" s="2"/>
      <c r="L7891" s="2"/>
    </row>
    <row r="7892" spans="2:12" ht="14.4" customHeight="1">
      <c r="B7892" s="2"/>
      <c r="L7892" s="2"/>
    </row>
    <row r="7893" spans="2:12" ht="14.4" customHeight="1">
      <c r="B7893" s="2"/>
      <c r="L7893" s="2"/>
    </row>
    <row r="7894" spans="2:12" ht="14.4" customHeight="1">
      <c r="B7894" s="2"/>
      <c r="L7894" s="2"/>
    </row>
    <row r="7895" spans="2:12" ht="14.4" customHeight="1">
      <c r="B7895" s="2"/>
      <c r="L7895" s="2"/>
    </row>
    <row r="7896" spans="2:12" ht="14.4" customHeight="1">
      <c r="B7896" s="2"/>
      <c r="L7896" s="2"/>
    </row>
    <row r="7897" spans="2:12" ht="14.4" customHeight="1">
      <c r="B7897" s="2"/>
      <c r="L7897" s="2"/>
    </row>
    <row r="7898" spans="2:12" ht="14.4" customHeight="1">
      <c r="B7898" s="2"/>
      <c r="L7898" s="2"/>
    </row>
    <row r="7899" spans="2:12" ht="14.4" customHeight="1">
      <c r="B7899" s="2"/>
      <c r="L7899" s="2"/>
    </row>
    <row r="7900" spans="2:12" ht="14.4" customHeight="1">
      <c r="B7900" s="2"/>
      <c r="L7900" s="2"/>
    </row>
    <row r="7901" spans="2:12" ht="14.4" customHeight="1">
      <c r="B7901" s="2"/>
      <c r="L7901" s="2"/>
    </row>
    <row r="7902" spans="2:12" ht="14.4" customHeight="1">
      <c r="B7902" s="2"/>
      <c r="L7902" s="2"/>
    </row>
    <row r="7903" spans="2:12" ht="14.4" customHeight="1">
      <c r="B7903" s="2"/>
      <c r="L7903" s="2"/>
    </row>
    <row r="7904" spans="2:12" ht="14.4" customHeight="1">
      <c r="B7904" s="2"/>
      <c r="L7904" s="2"/>
    </row>
    <row r="7905" spans="2:12" ht="14.4" customHeight="1">
      <c r="B7905" s="2"/>
      <c r="L7905" s="2"/>
    </row>
    <row r="7906" spans="2:12" ht="14.4" customHeight="1">
      <c r="B7906" s="2"/>
      <c r="L7906" s="2"/>
    </row>
    <row r="7907" spans="2:12" ht="14.4" customHeight="1">
      <c r="B7907" s="2"/>
      <c r="L7907" s="2"/>
    </row>
    <row r="7908" spans="2:12" ht="14.4" customHeight="1">
      <c r="B7908" s="2"/>
      <c r="L7908" s="2"/>
    </row>
    <row r="7909" spans="2:12" ht="14.4" customHeight="1">
      <c r="B7909" s="2"/>
      <c r="L7909" s="2"/>
    </row>
    <row r="7910" spans="2:12" ht="14.4" customHeight="1">
      <c r="B7910" s="2"/>
      <c r="L7910" s="2"/>
    </row>
    <row r="7911" spans="2:12" ht="14.4" customHeight="1">
      <c r="B7911" s="2"/>
      <c r="L7911" s="2"/>
    </row>
    <row r="7912" spans="2:12" ht="14.4" customHeight="1">
      <c r="B7912" s="2"/>
      <c r="L7912" s="2"/>
    </row>
    <row r="7913" spans="2:12" ht="14.4" customHeight="1">
      <c r="B7913" s="2"/>
      <c r="L7913" s="2"/>
    </row>
    <row r="7914" spans="2:12" ht="14.4" customHeight="1">
      <c r="B7914" s="2"/>
      <c r="L7914" s="2"/>
    </row>
    <row r="7915" spans="2:12" ht="14.4" customHeight="1">
      <c r="B7915" s="2"/>
      <c r="L7915" s="2"/>
    </row>
    <row r="7916" spans="2:12" ht="14.4" customHeight="1">
      <c r="B7916" s="2"/>
      <c r="L7916" s="2"/>
    </row>
    <row r="7917" spans="2:12" ht="14.4" customHeight="1">
      <c r="B7917" s="2"/>
      <c r="L7917" s="2"/>
    </row>
    <row r="7918" spans="2:12" ht="14.4" customHeight="1">
      <c r="B7918" s="2"/>
      <c r="L7918" s="2"/>
    </row>
    <row r="7919" spans="2:12" ht="14.4" customHeight="1">
      <c r="B7919" s="2"/>
      <c r="L7919" s="2"/>
    </row>
    <row r="7920" spans="2:12" ht="14.4" customHeight="1">
      <c r="B7920" s="2"/>
      <c r="L7920" s="2"/>
    </row>
    <row r="7921" spans="2:12" ht="14.4" customHeight="1">
      <c r="B7921" s="2"/>
      <c r="L7921" s="2"/>
    </row>
    <row r="7922" spans="2:12" ht="14.4" customHeight="1">
      <c r="B7922" s="2"/>
      <c r="L7922" s="2"/>
    </row>
    <row r="7923" spans="2:12" ht="14.4" customHeight="1">
      <c r="B7923" s="2"/>
      <c r="L7923" s="2"/>
    </row>
    <row r="7924" spans="2:12" ht="14.4" customHeight="1">
      <c r="B7924" s="2"/>
      <c r="L7924" s="2"/>
    </row>
    <row r="7925" spans="2:12" ht="14.4" customHeight="1">
      <c r="B7925" s="2"/>
      <c r="L7925" s="2"/>
    </row>
    <row r="7926" spans="2:12" ht="14.4" customHeight="1">
      <c r="B7926" s="2"/>
      <c r="L7926" s="2"/>
    </row>
    <row r="7927" spans="2:12" ht="14.4" customHeight="1">
      <c r="B7927" s="2"/>
      <c r="L7927" s="2"/>
    </row>
    <row r="7928" spans="2:12" ht="14.4" customHeight="1">
      <c r="B7928" s="2"/>
      <c r="L7928" s="2"/>
    </row>
    <row r="7929" spans="2:12" ht="14.4" customHeight="1">
      <c r="B7929" s="2"/>
      <c r="L7929" s="2"/>
    </row>
    <row r="7930" spans="2:12" ht="14.4" customHeight="1">
      <c r="B7930" s="2"/>
      <c r="L7930" s="2"/>
    </row>
    <row r="7931" spans="2:12" ht="14.4" customHeight="1">
      <c r="B7931" s="2"/>
      <c r="L7931" s="2"/>
    </row>
    <row r="7932" spans="2:12" ht="14.4" customHeight="1">
      <c r="B7932" s="2"/>
      <c r="L7932" s="2"/>
    </row>
    <row r="7933" spans="2:12" ht="14.4" customHeight="1">
      <c r="B7933" s="2"/>
      <c r="L7933" s="2"/>
    </row>
    <row r="7934" spans="2:12" ht="14.4" customHeight="1">
      <c r="B7934" s="2"/>
      <c r="L7934" s="2"/>
    </row>
    <row r="7935" spans="2:12" ht="14.4" customHeight="1">
      <c r="B7935" s="2"/>
      <c r="L7935" s="2"/>
    </row>
    <row r="7936" spans="2:12" ht="14.4" customHeight="1">
      <c r="B7936" s="2"/>
      <c r="L7936" s="2"/>
    </row>
    <row r="7937" spans="2:12" ht="14.4" customHeight="1">
      <c r="B7937" s="2"/>
      <c r="L7937" s="2"/>
    </row>
    <row r="7938" spans="2:12" ht="14.4" customHeight="1">
      <c r="B7938" s="2"/>
      <c r="L7938" s="2"/>
    </row>
    <row r="7939" spans="2:12" ht="14.4" customHeight="1">
      <c r="B7939" s="2"/>
      <c r="L7939" s="2"/>
    </row>
    <row r="7940" spans="2:12" ht="14.4" customHeight="1">
      <c r="B7940" s="2"/>
      <c r="L7940" s="2"/>
    </row>
    <row r="7941" spans="2:12" ht="14.4" customHeight="1">
      <c r="B7941" s="2"/>
      <c r="L7941" s="2"/>
    </row>
    <row r="7942" spans="2:12" ht="14.4" customHeight="1">
      <c r="B7942" s="2"/>
      <c r="L7942" s="2"/>
    </row>
    <row r="7943" spans="2:12" ht="14.4" customHeight="1">
      <c r="B7943" s="2"/>
      <c r="L7943" s="2"/>
    </row>
    <row r="7944" spans="2:12" ht="14.4" customHeight="1">
      <c r="B7944" s="2"/>
      <c r="L7944" s="2"/>
    </row>
    <row r="7945" spans="2:12" ht="14.4" customHeight="1">
      <c r="B7945" s="2"/>
      <c r="L7945" s="2"/>
    </row>
    <row r="7946" spans="2:12" ht="14.4" customHeight="1">
      <c r="B7946" s="2"/>
      <c r="L7946" s="2"/>
    </row>
    <row r="7947" spans="2:12" ht="14.4" customHeight="1">
      <c r="B7947" s="2"/>
      <c r="L7947" s="2"/>
    </row>
    <row r="7948" spans="2:12" ht="14.4" customHeight="1">
      <c r="B7948" s="2"/>
      <c r="L7948" s="2"/>
    </row>
    <row r="7949" spans="2:12" ht="14.4" customHeight="1">
      <c r="B7949" s="2"/>
      <c r="L7949" s="2"/>
    </row>
    <row r="7950" spans="2:12" ht="14.4" customHeight="1">
      <c r="B7950" s="2"/>
      <c r="L7950" s="2"/>
    </row>
    <row r="7951" spans="2:12" ht="14.4" customHeight="1">
      <c r="B7951" s="2"/>
      <c r="L7951" s="2"/>
    </row>
    <row r="7952" spans="2:12" ht="14.4" customHeight="1">
      <c r="B7952" s="2"/>
      <c r="L7952" s="2"/>
    </row>
    <row r="7953" spans="2:12" ht="14.4" customHeight="1">
      <c r="B7953" s="2"/>
      <c r="L7953" s="2"/>
    </row>
    <row r="7954" spans="2:12" ht="14.4" customHeight="1">
      <c r="B7954" s="2"/>
      <c r="L7954" s="2"/>
    </row>
    <row r="7955" spans="2:12" ht="14.4" customHeight="1">
      <c r="B7955" s="2"/>
      <c r="L7955" s="2"/>
    </row>
    <row r="7956" spans="2:12" ht="14.4" customHeight="1">
      <c r="B7956" s="2"/>
      <c r="L7956" s="2"/>
    </row>
    <row r="7957" spans="2:12" ht="14.4" customHeight="1">
      <c r="B7957" s="2"/>
      <c r="L7957" s="2"/>
    </row>
    <row r="7958" spans="2:12" ht="14.4" customHeight="1">
      <c r="B7958" s="2"/>
      <c r="L7958" s="2"/>
    </row>
    <row r="7959" spans="2:12" ht="14.4" customHeight="1">
      <c r="B7959" s="2"/>
      <c r="L7959" s="2"/>
    </row>
    <row r="7960" spans="2:12" ht="14.4" customHeight="1">
      <c r="B7960" s="2"/>
      <c r="L7960" s="2"/>
    </row>
    <row r="7961" spans="2:12" ht="14.4" customHeight="1">
      <c r="B7961" s="2"/>
      <c r="L7961" s="2"/>
    </row>
    <row r="7962" spans="2:12" ht="14.4" customHeight="1">
      <c r="B7962" s="2"/>
      <c r="L7962" s="2"/>
    </row>
    <row r="7963" spans="2:12" ht="14.4" customHeight="1">
      <c r="B7963" s="2"/>
      <c r="L7963" s="2"/>
    </row>
    <row r="7964" spans="2:12" ht="14.4" customHeight="1">
      <c r="B7964" s="2"/>
      <c r="L7964" s="2"/>
    </row>
    <row r="7965" spans="2:12" ht="14.4" customHeight="1">
      <c r="B7965" s="2"/>
      <c r="L7965" s="2"/>
    </row>
    <row r="7966" spans="2:12" ht="14.4" customHeight="1">
      <c r="B7966" s="2"/>
      <c r="L7966" s="2"/>
    </row>
    <row r="7967" spans="2:12" ht="14.4" customHeight="1">
      <c r="B7967" s="2"/>
      <c r="L7967" s="2"/>
    </row>
    <row r="7968" spans="2:12" ht="14.4" customHeight="1">
      <c r="B7968" s="2"/>
      <c r="L7968" s="2"/>
    </row>
    <row r="7969" spans="2:12" ht="14.4" customHeight="1">
      <c r="B7969" s="2"/>
      <c r="L7969" s="2"/>
    </row>
    <row r="7970" spans="2:12" ht="14.4" customHeight="1">
      <c r="B7970" s="2"/>
      <c r="L7970" s="2"/>
    </row>
    <row r="7971" spans="2:12" ht="14.4" customHeight="1">
      <c r="B7971" s="2"/>
      <c r="L7971" s="2"/>
    </row>
    <row r="7972" spans="2:12" ht="14.4" customHeight="1">
      <c r="B7972" s="2"/>
      <c r="L7972" s="2"/>
    </row>
    <row r="7973" spans="2:12" ht="14.4" customHeight="1">
      <c r="B7973" s="2"/>
      <c r="L7973" s="2"/>
    </row>
    <row r="7974" spans="2:12" ht="14.4" customHeight="1">
      <c r="B7974" s="2"/>
      <c r="L7974" s="2"/>
    </row>
    <row r="7975" spans="2:12" ht="14.4" customHeight="1">
      <c r="B7975" s="2"/>
      <c r="L7975" s="2"/>
    </row>
    <row r="7976" spans="2:12" ht="14.4" customHeight="1">
      <c r="B7976" s="2"/>
      <c r="L7976" s="2"/>
    </row>
    <row r="7977" spans="2:12" ht="14.4" customHeight="1">
      <c r="B7977" s="2"/>
      <c r="L7977" s="2"/>
    </row>
    <row r="7978" spans="2:12" ht="14.4" customHeight="1">
      <c r="B7978" s="2"/>
      <c r="L7978" s="2"/>
    </row>
    <row r="7979" spans="2:12" ht="14.4" customHeight="1">
      <c r="B7979" s="2"/>
      <c r="L7979" s="2"/>
    </row>
    <row r="7980" spans="2:12" ht="14.4" customHeight="1">
      <c r="B7980" s="2"/>
      <c r="L7980" s="2"/>
    </row>
    <row r="7981" spans="2:12" ht="14.4" customHeight="1">
      <c r="B7981" s="2"/>
      <c r="L7981" s="2"/>
    </row>
    <row r="7982" spans="2:12" ht="14.4" customHeight="1">
      <c r="B7982" s="2"/>
      <c r="L7982" s="2"/>
    </row>
    <row r="7983" spans="2:12" ht="14.4" customHeight="1">
      <c r="B7983" s="2"/>
      <c r="L7983" s="2"/>
    </row>
    <row r="7984" spans="2:12" ht="14.4" customHeight="1">
      <c r="B7984" s="2"/>
      <c r="L7984" s="2"/>
    </row>
    <row r="7985" spans="2:12" ht="14.4" customHeight="1">
      <c r="B7985" s="2"/>
      <c r="L7985" s="2"/>
    </row>
    <row r="7986" spans="2:12" ht="14.4" customHeight="1">
      <c r="B7986" s="2"/>
      <c r="L7986" s="2"/>
    </row>
    <row r="7987" spans="2:12" ht="14.4" customHeight="1">
      <c r="B7987" s="2"/>
      <c r="L7987" s="2"/>
    </row>
    <row r="7988" spans="2:12" ht="14.4" customHeight="1">
      <c r="B7988" s="2"/>
      <c r="L7988" s="2"/>
    </row>
    <row r="7989" spans="2:12" ht="14.4" customHeight="1">
      <c r="B7989" s="2"/>
      <c r="L7989" s="2"/>
    </row>
    <row r="7990" spans="2:12" ht="14.4" customHeight="1">
      <c r="B7990" s="2"/>
      <c r="L7990" s="2"/>
    </row>
    <row r="7991" spans="2:12" ht="14.4" customHeight="1">
      <c r="B7991" s="2"/>
      <c r="L7991" s="2"/>
    </row>
    <row r="7992" spans="2:12" ht="14.4" customHeight="1">
      <c r="B7992" s="2"/>
      <c r="L7992" s="2"/>
    </row>
    <row r="7993" spans="2:12" ht="14.4" customHeight="1">
      <c r="B7993" s="2"/>
      <c r="L7993" s="2"/>
    </row>
    <row r="7994" spans="2:12" ht="14.4" customHeight="1">
      <c r="B7994" s="2"/>
      <c r="L7994" s="2"/>
    </row>
    <row r="7995" spans="2:12" ht="14.4" customHeight="1">
      <c r="B7995" s="2"/>
      <c r="L7995" s="2"/>
    </row>
    <row r="7996" spans="2:12" ht="14.4" customHeight="1">
      <c r="B7996" s="2"/>
      <c r="L7996" s="2"/>
    </row>
    <row r="7997" spans="2:12" ht="14.4" customHeight="1">
      <c r="B7997" s="2"/>
      <c r="L7997" s="2"/>
    </row>
    <row r="7998" spans="2:12" ht="14.4" customHeight="1">
      <c r="B7998" s="2"/>
      <c r="L7998" s="2"/>
    </row>
    <row r="7999" spans="2:12" ht="14.4" customHeight="1">
      <c r="B7999" s="2"/>
      <c r="L7999" s="2"/>
    </row>
    <row r="8000" spans="2:12" ht="14.4" customHeight="1">
      <c r="B8000" s="2"/>
      <c r="L8000" s="2"/>
    </row>
    <row r="8001" spans="2:12" ht="14.4" customHeight="1">
      <c r="B8001" s="2"/>
      <c r="L8001" s="2"/>
    </row>
    <row r="8002" spans="2:12" ht="14.4" customHeight="1">
      <c r="B8002" s="2"/>
      <c r="L8002" s="2"/>
    </row>
    <row r="8003" spans="2:12" ht="14.4" customHeight="1">
      <c r="B8003" s="2"/>
      <c r="L8003" s="2"/>
    </row>
    <row r="8004" spans="2:12" ht="14.4" customHeight="1">
      <c r="B8004" s="2"/>
      <c r="L8004" s="2"/>
    </row>
    <row r="8005" spans="2:12" ht="14.4" customHeight="1">
      <c r="B8005" s="2"/>
      <c r="L8005" s="2"/>
    </row>
    <row r="8006" spans="2:12" ht="14.4" customHeight="1">
      <c r="B8006" s="2"/>
      <c r="L8006" s="2"/>
    </row>
    <row r="8007" spans="2:12" ht="14.4" customHeight="1">
      <c r="B8007" s="2"/>
      <c r="L8007" s="2"/>
    </row>
    <row r="8008" spans="2:12" ht="14.4" customHeight="1">
      <c r="B8008" s="2"/>
      <c r="L8008" s="2"/>
    </row>
    <row r="8009" spans="2:12" ht="14.4" customHeight="1">
      <c r="B8009" s="2"/>
      <c r="L8009" s="2"/>
    </row>
    <row r="8010" spans="2:12" ht="14.4" customHeight="1">
      <c r="B8010" s="2"/>
      <c r="L8010" s="2"/>
    </row>
    <row r="8011" spans="2:12" ht="14.4" customHeight="1">
      <c r="B8011" s="2"/>
      <c r="L8011" s="2"/>
    </row>
    <row r="8012" spans="2:12" ht="14.4" customHeight="1">
      <c r="B8012" s="2"/>
      <c r="L8012" s="2"/>
    </row>
    <row r="8013" spans="2:12" ht="14.4" customHeight="1">
      <c r="B8013" s="2"/>
      <c r="L8013" s="2"/>
    </row>
    <row r="8014" spans="2:12" ht="14.4" customHeight="1">
      <c r="B8014" s="2"/>
      <c r="L8014" s="2"/>
    </row>
    <row r="8015" spans="2:12" ht="14.4" customHeight="1">
      <c r="B8015" s="2"/>
      <c r="L8015" s="2"/>
    </row>
    <row r="8016" spans="2:12" ht="14.4" customHeight="1">
      <c r="B8016" s="2"/>
      <c r="L8016" s="2"/>
    </row>
    <row r="8017" spans="2:12" ht="14.4" customHeight="1">
      <c r="B8017" s="2"/>
      <c r="L8017" s="2"/>
    </row>
    <row r="8018" spans="2:12" ht="14.4" customHeight="1">
      <c r="B8018" s="2"/>
      <c r="L8018" s="2"/>
    </row>
    <row r="8019" spans="2:12" ht="14.4" customHeight="1">
      <c r="B8019" s="2"/>
      <c r="L8019" s="2"/>
    </row>
    <row r="8020" spans="2:12" ht="14.4" customHeight="1">
      <c r="B8020" s="2"/>
      <c r="L8020" s="2"/>
    </row>
    <row r="8021" spans="2:12" ht="14.4" customHeight="1">
      <c r="B8021" s="2"/>
      <c r="L8021" s="2"/>
    </row>
    <row r="8022" spans="2:12" ht="14.4" customHeight="1">
      <c r="B8022" s="2"/>
      <c r="L8022" s="2"/>
    </row>
    <row r="8023" spans="2:12" ht="14.4" customHeight="1">
      <c r="B8023" s="2"/>
      <c r="L8023" s="2"/>
    </row>
    <row r="8024" spans="2:12" ht="14.4" customHeight="1">
      <c r="B8024" s="2"/>
      <c r="L8024" s="2"/>
    </row>
    <row r="8025" spans="2:12" ht="14.4" customHeight="1">
      <c r="B8025" s="2"/>
      <c r="L8025" s="2"/>
    </row>
    <row r="8026" spans="2:12" ht="14.4" customHeight="1">
      <c r="B8026" s="2"/>
      <c r="L8026" s="2"/>
    </row>
    <row r="8027" spans="2:12" ht="14.4" customHeight="1">
      <c r="B8027" s="2"/>
      <c r="L8027" s="2"/>
    </row>
    <row r="8028" spans="2:12" ht="14.4" customHeight="1">
      <c r="B8028" s="2"/>
      <c r="L8028" s="2"/>
    </row>
    <row r="8029" spans="2:12" ht="14.4" customHeight="1">
      <c r="B8029" s="2"/>
      <c r="L8029" s="2"/>
    </row>
    <row r="8030" spans="2:12" ht="14.4" customHeight="1">
      <c r="B8030" s="2"/>
      <c r="L8030" s="2"/>
    </row>
    <row r="8031" spans="2:12" ht="14.4" customHeight="1">
      <c r="B8031" s="2"/>
      <c r="L8031" s="2"/>
    </row>
    <row r="8032" spans="2:12" ht="14.4" customHeight="1">
      <c r="B8032" s="2"/>
      <c r="L8032" s="2"/>
    </row>
    <row r="8033" spans="2:12" ht="14.4" customHeight="1">
      <c r="B8033" s="2"/>
      <c r="L8033" s="2"/>
    </row>
    <row r="8034" spans="2:12" ht="14.4" customHeight="1">
      <c r="B8034" s="2"/>
      <c r="L8034" s="2"/>
    </row>
    <row r="8035" spans="2:12" ht="14.4" customHeight="1">
      <c r="B8035" s="2"/>
      <c r="L8035" s="2"/>
    </row>
    <row r="8036" spans="2:12" ht="14.4" customHeight="1">
      <c r="B8036" s="2"/>
      <c r="L8036" s="2"/>
    </row>
    <row r="8037" spans="2:12" ht="14.4" customHeight="1">
      <c r="B8037" s="2"/>
      <c r="L8037" s="2"/>
    </row>
    <row r="8038" spans="2:12" ht="14.4" customHeight="1">
      <c r="B8038" s="2"/>
      <c r="L8038" s="2"/>
    </row>
    <row r="8039" spans="2:12" ht="14.4" customHeight="1">
      <c r="B8039" s="2"/>
      <c r="L8039" s="2"/>
    </row>
    <row r="8040" spans="2:12" ht="14.4" customHeight="1">
      <c r="B8040" s="2"/>
      <c r="L8040" s="2"/>
    </row>
    <row r="8041" spans="2:12" ht="14.4" customHeight="1">
      <c r="B8041" s="2"/>
      <c r="L8041" s="2"/>
    </row>
    <row r="8042" spans="2:12" ht="14.4" customHeight="1">
      <c r="B8042" s="2"/>
      <c r="L8042" s="2"/>
    </row>
    <row r="8043" spans="2:12" ht="14.4" customHeight="1">
      <c r="B8043" s="2"/>
      <c r="L8043" s="2"/>
    </row>
    <row r="8044" spans="2:12" ht="14.4" customHeight="1">
      <c r="B8044" s="2"/>
      <c r="L8044" s="2"/>
    </row>
    <row r="8045" spans="2:12" ht="14.4" customHeight="1">
      <c r="B8045" s="2"/>
      <c r="L8045" s="2"/>
    </row>
    <row r="8046" spans="2:12" ht="14.4" customHeight="1">
      <c r="B8046" s="2"/>
      <c r="L8046" s="2"/>
    </row>
    <row r="8047" spans="2:12" ht="14.4" customHeight="1">
      <c r="B8047" s="2"/>
      <c r="L8047" s="2"/>
    </row>
    <row r="8048" spans="2:12" ht="14.4" customHeight="1">
      <c r="B8048" s="2"/>
      <c r="L8048" s="2"/>
    </row>
    <row r="8049" spans="2:12" ht="14.4" customHeight="1">
      <c r="B8049" s="2"/>
      <c r="L8049" s="2"/>
    </row>
    <row r="8050" spans="2:12" ht="14.4" customHeight="1">
      <c r="B8050" s="2"/>
      <c r="L8050" s="2"/>
    </row>
    <row r="8051" spans="2:12" ht="14.4" customHeight="1">
      <c r="B8051" s="2"/>
      <c r="L8051" s="2"/>
    </row>
    <row r="8052" spans="2:12" ht="14.4" customHeight="1">
      <c r="B8052" s="2"/>
      <c r="L8052" s="2"/>
    </row>
    <row r="8053" spans="2:12" ht="14.4" customHeight="1">
      <c r="B8053" s="2"/>
      <c r="L8053" s="2"/>
    </row>
    <row r="8054" spans="2:12" ht="14.4" customHeight="1">
      <c r="B8054" s="2"/>
      <c r="L8054" s="2"/>
    </row>
    <row r="8055" spans="2:12" ht="14.4" customHeight="1">
      <c r="B8055" s="2"/>
      <c r="L8055" s="2"/>
    </row>
    <row r="8056" spans="2:12" ht="14.4" customHeight="1">
      <c r="B8056" s="2"/>
      <c r="L8056" s="2"/>
    </row>
    <row r="8057" spans="2:12" ht="14.4" customHeight="1">
      <c r="B8057" s="2"/>
      <c r="L8057" s="2"/>
    </row>
    <row r="8058" spans="2:12" ht="14.4" customHeight="1">
      <c r="B8058" s="2"/>
      <c r="L8058" s="2"/>
    </row>
    <row r="8059" spans="2:12" ht="14.4" customHeight="1">
      <c r="B8059" s="2"/>
      <c r="L8059" s="2"/>
    </row>
    <row r="8060" spans="2:12" ht="14.4" customHeight="1">
      <c r="B8060" s="2"/>
      <c r="L8060" s="2"/>
    </row>
    <row r="8061" spans="2:12" ht="14.4" customHeight="1">
      <c r="B8061" s="2"/>
      <c r="L8061" s="2"/>
    </row>
    <row r="8062" spans="2:12" ht="14.4" customHeight="1">
      <c r="B8062" s="2"/>
      <c r="L8062" s="2"/>
    </row>
    <row r="8063" spans="2:12" ht="14.4" customHeight="1">
      <c r="B8063" s="2"/>
      <c r="L8063" s="2"/>
    </row>
    <row r="8064" spans="2:12" ht="14.4" customHeight="1">
      <c r="B8064" s="2"/>
      <c r="L8064" s="2"/>
    </row>
    <row r="8065" spans="2:12" ht="14.4" customHeight="1">
      <c r="B8065" s="2"/>
      <c r="L8065" s="2"/>
    </row>
    <row r="8066" spans="2:12" ht="14.4" customHeight="1">
      <c r="B8066" s="2"/>
      <c r="L8066" s="2"/>
    </row>
    <row r="8067" spans="2:12" ht="14.4" customHeight="1">
      <c r="B8067" s="2"/>
      <c r="L8067" s="2"/>
    </row>
    <row r="8068" spans="2:12" ht="14.4" customHeight="1">
      <c r="B8068" s="2"/>
      <c r="L8068" s="2"/>
    </row>
    <row r="8069" spans="2:12" ht="14.4" customHeight="1">
      <c r="B8069" s="2"/>
      <c r="L8069" s="2"/>
    </row>
    <row r="8070" spans="2:12" ht="14.4" customHeight="1">
      <c r="B8070" s="2"/>
      <c r="L8070" s="2"/>
    </row>
    <row r="8071" spans="2:12" ht="14.4" customHeight="1">
      <c r="B8071" s="2"/>
      <c r="L8071" s="2"/>
    </row>
    <row r="8072" spans="2:12" ht="14.4" customHeight="1">
      <c r="B8072" s="2"/>
      <c r="L8072" s="2"/>
    </row>
    <row r="8073" spans="2:12" ht="14.4" customHeight="1">
      <c r="B8073" s="2"/>
      <c r="L8073" s="2"/>
    </row>
    <row r="8074" spans="2:12" ht="14.4" customHeight="1">
      <c r="B8074" s="2"/>
      <c r="L8074" s="2"/>
    </row>
    <row r="8075" spans="2:12" ht="14.4" customHeight="1">
      <c r="B8075" s="2"/>
      <c r="L8075" s="2"/>
    </row>
    <row r="8076" spans="2:12" ht="14.4" customHeight="1">
      <c r="B8076" s="2"/>
      <c r="L8076" s="2"/>
    </row>
    <row r="8077" spans="2:12" ht="14.4" customHeight="1">
      <c r="B8077" s="2"/>
      <c r="L8077" s="2"/>
    </row>
    <row r="8078" spans="2:12" ht="14.4" customHeight="1">
      <c r="B8078" s="2"/>
      <c r="L8078" s="2"/>
    </row>
    <row r="8079" spans="2:12" ht="14.4" customHeight="1">
      <c r="B8079" s="2"/>
      <c r="L8079" s="2"/>
    </row>
    <row r="8080" spans="2:12" ht="14.4" customHeight="1">
      <c r="B8080" s="2"/>
      <c r="L8080" s="2"/>
    </row>
    <row r="8081" spans="2:12" ht="14.4" customHeight="1">
      <c r="B8081" s="2"/>
      <c r="L8081" s="2"/>
    </row>
    <row r="8082" spans="2:12" ht="14.4" customHeight="1">
      <c r="B8082" s="2"/>
      <c r="L8082" s="2"/>
    </row>
    <row r="8083" spans="2:12" ht="14.4" customHeight="1">
      <c r="B8083" s="2"/>
      <c r="L8083" s="2"/>
    </row>
    <row r="8084" spans="2:12" ht="14.4" customHeight="1">
      <c r="B8084" s="2"/>
      <c r="L8084" s="2"/>
    </row>
    <row r="8085" spans="2:12" ht="14.4" customHeight="1">
      <c r="B8085" s="2"/>
      <c r="L8085" s="2"/>
    </row>
    <row r="8086" spans="2:12" ht="14.4" customHeight="1">
      <c r="B8086" s="2"/>
      <c r="L8086" s="2"/>
    </row>
    <row r="8087" spans="2:12" ht="14.4" customHeight="1">
      <c r="B8087" s="2"/>
      <c r="L8087" s="2"/>
    </row>
    <row r="8088" spans="2:12" ht="14.4" customHeight="1">
      <c r="B8088" s="2"/>
      <c r="L8088" s="2"/>
    </row>
    <row r="8089" spans="2:12" ht="14.4" customHeight="1">
      <c r="B8089" s="2"/>
      <c r="L8089" s="2"/>
    </row>
    <row r="8090" spans="2:12" ht="14.4" customHeight="1">
      <c r="B8090" s="2"/>
      <c r="L8090" s="2"/>
    </row>
    <row r="8091" spans="2:12" ht="14.4" customHeight="1">
      <c r="B8091" s="2"/>
      <c r="L8091" s="2"/>
    </row>
    <row r="8092" spans="2:12" ht="14.4" customHeight="1">
      <c r="B8092" s="2"/>
      <c r="L8092" s="2"/>
    </row>
    <row r="8093" spans="2:12" ht="14.4" customHeight="1">
      <c r="B8093" s="2"/>
      <c r="L8093" s="2"/>
    </row>
    <row r="8094" spans="2:12" ht="14.4" customHeight="1">
      <c r="B8094" s="2"/>
      <c r="L8094" s="2"/>
    </row>
    <row r="8095" spans="2:12" ht="14.4" customHeight="1">
      <c r="B8095" s="2"/>
      <c r="L8095" s="2"/>
    </row>
    <row r="8096" spans="2:12" ht="14.4" customHeight="1">
      <c r="B8096" s="2"/>
      <c r="L8096" s="2"/>
    </row>
    <row r="8097" spans="2:12" ht="14.4" customHeight="1">
      <c r="B8097" s="2"/>
      <c r="L8097" s="2"/>
    </row>
    <row r="8098" spans="2:12" ht="14.4" customHeight="1">
      <c r="B8098" s="2"/>
      <c r="L8098" s="2"/>
    </row>
    <row r="8099" spans="2:12" ht="14.4" customHeight="1">
      <c r="B8099" s="2"/>
      <c r="L8099" s="2"/>
    </row>
    <row r="8100" spans="2:12" ht="14.4" customHeight="1">
      <c r="B8100" s="2"/>
      <c r="L8100" s="2"/>
    </row>
    <row r="8101" spans="2:12" ht="14.4" customHeight="1">
      <c r="B8101" s="2"/>
      <c r="L8101" s="2"/>
    </row>
    <row r="8102" spans="2:12" ht="14.4" customHeight="1">
      <c r="B8102" s="2"/>
      <c r="L8102" s="2"/>
    </row>
    <row r="8103" spans="2:12" ht="14.4" customHeight="1">
      <c r="B8103" s="2"/>
      <c r="L8103" s="2"/>
    </row>
    <row r="8104" spans="2:12" ht="14.4" customHeight="1">
      <c r="B8104" s="2"/>
      <c r="L8104" s="2"/>
    </row>
    <row r="8105" spans="2:12" ht="14.4" customHeight="1">
      <c r="B8105" s="2"/>
      <c r="L8105" s="2"/>
    </row>
    <row r="8106" spans="2:12" ht="14.4" customHeight="1">
      <c r="B8106" s="2"/>
      <c r="L8106" s="2"/>
    </row>
    <row r="8107" spans="2:12" ht="14.4" customHeight="1">
      <c r="B8107" s="2"/>
      <c r="L8107" s="2"/>
    </row>
    <row r="8108" spans="2:12" ht="14.4" customHeight="1">
      <c r="B8108" s="2"/>
      <c r="L8108" s="2"/>
    </row>
    <row r="8109" spans="2:12" ht="14.4" customHeight="1">
      <c r="B8109" s="2"/>
      <c r="L8109" s="2"/>
    </row>
    <row r="8110" spans="2:12" ht="14.4" customHeight="1">
      <c r="B8110" s="2"/>
      <c r="L8110" s="2"/>
    </row>
    <row r="8111" spans="2:12" ht="14.4" customHeight="1">
      <c r="B8111" s="2"/>
      <c r="L8111" s="2"/>
    </row>
    <row r="8112" spans="2:12" ht="14.4" customHeight="1">
      <c r="B8112" s="2"/>
      <c r="L8112" s="2"/>
    </row>
    <row r="8113" spans="2:12" ht="14.4" customHeight="1">
      <c r="B8113" s="2"/>
      <c r="L8113" s="2"/>
    </row>
    <row r="8114" spans="2:12" ht="14.4" customHeight="1">
      <c r="B8114" s="2"/>
      <c r="L8114" s="2"/>
    </row>
    <row r="8115" spans="2:12" ht="14.4" customHeight="1">
      <c r="B8115" s="2"/>
      <c r="L8115" s="2"/>
    </row>
    <row r="8116" spans="2:12" ht="14.4" customHeight="1">
      <c r="B8116" s="2"/>
      <c r="L8116" s="2"/>
    </row>
    <row r="8117" spans="2:12" ht="14.4" customHeight="1">
      <c r="B8117" s="2"/>
      <c r="L8117" s="2"/>
    </row>
    <row r="8118" spans="2:12" ht="14.4" customHeight="1">
      <c r="B8118" s="2"/>
      <c r="L8118" s="2"/>
    </row>
    <row r="8119" spans="2:12" ht="14.4" customHeight="1">
      <c r="B8119" s="2"/>
      <c r="L8119" s="2"/>
    </row>
    <row r="8120" spans="2:12" ht="14.4" customHeight="1">
      <c r="B8120" s="2"/>
      <c r="L8120" s="2"/>
    </row>
    <row r="8121" spans="2:12" ht="14.4" customHeight="1">
      <c r="B8121" s="2"/>
      <c r="L8121" s="2"/>
    </row>
    <row r="8122" spans="2:12" ht="14.4" customHeight="1">
      <c r="B8122" s="2"/>
      <c r="L8122" s="2"/>
    </row>
    <row r="8123" spans="2:12" ht="14.4" customHeight="1">
      <c r="B8123" s="2"/>
      <c r="L8123" s="2"/>
    </row>
    <row r="8124" spans="2:12" ht="14.4" customHeight="1">
      <c r="B8124" s="2"/>
      <c r="L8124" s="2"/>
    </row>
    <row r="8125" spans="2:12" ht="14.4" customHeight="1">
      <c r="B8125" s="2"/>
      <c r="L8125" s="2"/>
    </row>
    <row r="8126" spans="2:12" ht="14.4" customHeight="1">
      <c r="B8126" s="2"/>
      <c r="L8126" s="2"/>
    </row>
    <row r="8127" spans="2:12" ht="14.4" customHeight="1">
      <c r="B8127" s="2"/>
      <c r="L8127" s="2"/>
    </row>
    <row r="8128" spans="2:12" ht="14.4" customHeight="1">
      <c r="B8128" s="2"/>
      <c r="L8128" s="2"/>
    </row>
    <row r="8129" spans="2:12" ht="14.4" customHeight="1">
      <c r="B8129" s="2"/>
      <c r="L8129" s="2"/>
    </row>
    <row r="8130" spans="2:12" ht="14.4" customHeight="1">
      <c r="B8130" s="2"/>
      <c r="L8130" s="2"/>
    </row>
    <row r="8131" spans="2:12" ht="14.4" customHeight="1">
      <c r="B8131" s="2"/>
      <c r="L8131" s="2"/>
    </row>
    <row r="8132" spans="2:12" ht="14.4" customHeight="1">
      <c r="B8132" s="2"/>
      <c r="L8132" s="2"/>
    </row>
    <row r="8133" spans="2:12" ht="14.4" customHeight="1">
      <c r="B8133" s="2"/>
      <c r="L8133" s="2"/>
    </row>
    <row r="8134" spans="2:12" ht="14.4" customHeight="1">
      <c r="B8134" s="2"/>
      <c r="L8134" s="2"/>
    </row>
    <row r="8135" spans="2:12" ht="14.4" customHeight="1">
      <c r="B8135" s="2"/>
      <c r="L8135" s="2"/>
    </row>
    <row r="8136" spans="2:12" ht="14.4" customHeight="1">
      <c r="B8136" s="2"/>
      <c r="L8136" s="2"/>
    </row>
    <row r="8137" spans="2:12" ht="14.4" customHeight="1">
      <c r="B8137" s="2"/>
      <c r="L8137" s="2"/>
    </row>
    <row r="8138" spans="2:12" ht="14.4" customHeight="1">
      <c r="B8138" s="2"/>
      <c r="L8138" s="2"/>
    </row>
    <row r="8139" spans="2:12" ht="14.4" customHeight="1">
      <c r="B8139" s="2"/>
      <c r="L8139" s="2"/>
    </row>
    <row r="8140" spans="2:12" ht="14.4" customHeight="1">
      <c r="B8140" s="2"/>
      <c r="L8140" s="2"/>
    </row>
    <row r="8141" spans="2:12" ht="14.4" customHeight="1">
      <c r="B8141" s="2"/>
      <c r="L8141" s="2"/>
    </row>
    <row r="8142" spans="2:12" ht="14.4" customHeight="1">
      <c r="B8142" s="2"/>
      <c r="L8142" s="2"/>
    </row>
    <row r="8143" spans="2:12" ht="14.4" customHeight="1">
      <c r="B8143" s="2"/>
      <c r="L8143" s="2"/>
    </row>
    <row r="8144" spans="2:12" ht="14.4" customHeight="1">
      <c r="B8144" s="2"/>
      <c r="L8144" s="2"/>
    </row>
    <row r="8145" spans="2:12" ht="14.4" customHeight="1">
      <c r="B8145" s="2"/>
      <c r="L8145" s="2"/>
    </row>
    <row r="8146" spans="2:12" ht="14.4" customHeight="1">
      <c r="B8146" s="2"/>
      <c r="L8146" s="2"/>
    </row>
    <row r="8147" spans="2:12" ht="14.4" customHeight="1">
      <c r="B8147" s="2"/>
      <c r="L8147" s="2"/>
    </row>
    <row r="8148" spans="2:12" ht="14.4" customHeight="1">
      <c r="B8148" s="2"/>
      <c r="L8148" s="2"/>
    </row>
    <row r="8149" spans="2:12" ht="14.4" customHeight="1">
      <c r="B8149" s="2"/>
      <c r="L8149" s="2"/>
    </row>
    <row r="8150" spans="2:12" ht="14.4" customHeight="1">
      <c r="B8150" s="2"/>
      <c r="L8150" s="2"/>
    </row>
    <row r="8151" spans="2:12" ht="14.4" customHeight="1">
      <c r="B8151" s="2"/>
      <c r="L8151" s="2"/>
    </row>
    <row r="8152" spans="2:12" ht="14.4" customHeight="1">
      <c r="B8152" s="2"/>
      <c r="L8152" s="2"/>
    </row>
    <row r="8153" spans="2:12" ht="14.4" customHeight="1">
      <c r="B8153" s="2"/>
      <c r="L8153" s="2"/>
    </row>
    <row r="8154" spans="2:12" ht="14.4" customHeight="1">
      <c r="B8154" s="2"/>
      <c r="L8154" s="2"/>
    </row>
    <row r="8155" spans="2:12" ht="14.4" customHeight="1">
      <c r="B8155" s="2"/>
      <c r="L8155" s="2"/>
    </row>
    <row r="8156" spans="2:12" ht="14.4" customHeight="1">
      <c r="B8156" s="2"/>
      <c r="L8156" s="2"/>
    </row>
    <row r="8157" spans="2:12" ht="14.4" customHeight="1">
      <c r="B8157" s="2"/>
      <c r="L8157" s="2"/>
    </row>
    <row r="8158" spans="2:12" ht="14.4" customHeight="1">
      <c r="B8158" s="2"/>
      <c r="L8158" s="2"/>
    </row>
    <row r="8159" spans="2:12" ht="14.4" customHeight="1">
      <c r="B8159" s="2"/>
      <c r="L8159" s="2"/>
    </row>
    <row r="8160" spans="2:12" ht="14.4" customHeight="1">
      <c r="B8160" s="2"/>
      <c r="L8160" s="2"/>
    </row>
    <row r="8161" spans="2:12" ht="14.4" customHeight="1">
      <c r="B8161" s="2"/>
      <c r="L8161" s="2"/>
    </row>
    <row r="8162" spans="2:12" ht="14.4" customHeight="1">
      <c r="B8162" s="2"/>
      <c r="L8162" s="2"/>
    </row>
    <row r="8163" spans="2:12" ht="14.4" customHeight="1">
      <c r="B8163" s="2"/>
      <c r="L8163" s="2"/>
    </row>
    <row r="8164" spans="2:12" ht="14.4" customHeight="1">
      <c r="B8164" s="2"/>
      <c r="L8164" s="2"/>
    </row>
    <row r="8165" spans="2:12" ht="14.4" customHeight="1">
      <c r="B8165" s="2"/>
      <c r="L8165" s="2"/>
    </row>
    <row r="8166" spans="2:12" ht="14.4" customHeight="1">
      <c r="B8166" s="2"/>
      <c r="L8166" s="2"/>
    </row>
    <row r="8167" spans="2:12" ht="14.4" customHeight="1">
      <c r="B8167" s="2"/>
      <c r="L8167" s="2"/>
    </row>
    <row r="8168" spans="2:12" ht="14.4" customHeight="1">
      <c r="B8168" s="2"/>
      <c r="L8168" s="2"/>
    </row>
    <row r="8169" spans="2:12" ht="14.4" customHeight="1">
      <c r="B8169" s="2"/>
      <c r="L8169" s="2"/>
    </row>
    <row r="8170" spans="2:12" ht="14.4" customHeight="1">
      <c r="B8170" s="2"/>
      <c r="L8170" s="2"/>
    </row>
    <row r="8171" spans="2:12" ht="14.4" customHeight="1">
      <c r="B8171" s="2"/>
      <c r="L8171" s="2"/>
    </row>
    <row r="8172" spans="2:12" ht="14.4" customHeight="1">
      <c r="B8172" s="2"/>
      <c r="L8172" s="2"/>
    </row>
    <row r="8173" spans="2:12" ht="14.4" customHeight="1">
      <c r="B8173" s="2"/>
      <c r="L8173" s="2"/>
    </row>
    <row r="8174" spans="2:12" ht="14.4" customHeight="1">
      <c r="B8174" s="2"/>
      <c r="L8174" s="2"/>
    </row>
    <row r="8175" spans="2:12" ht="14.4" customHeight="1">
      <c r="B8175" s="2"/>
      <c r="L8175" s="2"/>
    </row>
    <row r="8176" spans="2:12" ht="14.4" customHeight="1">
      <c r="B8176" s="2"/>
      <c r="L8176" s="2"/>
    </row>
    <row r="8177" spans="2:12" ht="14.4" customHeight="1">
      <c r="B8177" s="2"/>
      <c r="L8177" s="2"/>
    </row>
    <row r="8178" spans="2:12" ht="14.4" customHeight="1">
      <c r="B8178" s="2"/>
      <c r="L8178" s="2"/>
    </row>
    <row r="8179" spans="2:12" ht="14.4" customHeight="1">
      <c r="B8179" s="2"/>
      <c r="L8179" s="2"/>
    </row>
    <row r="8180" spans="2:12" ht="14.4" customHeight="1">
      <c r="B8180" s="2"/>
      <c r="L8180" s="2"/>
    </row>
    <row r="8181" spans="2:12" ht="14.4" customHeight="1">
      <c r="B8181" s="2"/>
      <c r="L8181" s="2"/>
    </row>
    <row r="8182" spans="2:12" ht="14.4" customHeight="1">
      <c r="B8182" s="2"/>
      <c r="L8182" s="2"/>
    </row>
    <row r="8183" spans="2:12" ht="14.4" customHeight="1">
      <c r="B8183" s="2"/>
      <c r="L8183" s="2"/>
    </row>
    <row r="8184" spans="2:12" ht="14.4" customHeight="1">
      <c r="B8184" s="2"/>
      <c r="L8184" s="2"/>
    </row>
    <row r="8185" spans="2:12" ht="14.4" customHeight="1">
      <c r="B8185" s="2"/>
      <c r="L8185" s="2"/>
    </row>
    <row r="8186" spans="2:12" ht="14.4" customHeight="1">
      <c r="B8186" s="2"/>
      <c r="L8186" s="2"/>
    </row>
    <row r="8187" spans="2:12" ht="14.4" customHeight="1">
      <c r="B8187" s="2"/>
      <c r="L8187" s="2"/>
    </row>
    <row r="8188" spans="2:12" ht="14.4" customHeight="1">
      <c r="B8188" s="2"/>
      <c r="L8188" s="2"/>
    </row>
    <row r="8189" spans="2:12" ht="14.4" customHeight="1">
      <c r="B8189" s="2"/>
      <c r="L8189" s="2"/>
    </row>
    <row r="8190" spans="2:12" ht="14.4" customHeight="1">
      <c r="B8190" s="2"/>
      <c r="L8190" s="2"/>
    </row>
    <row r="8191" spans="2:12" ht="14.4" customHeight="1">
      <c r="B8191" s="2"/>
      <c r="L8191" s="2"/>
    </row>
    <row r="8192" spans="2:12" ht="14.4" customHeight="1">
      <c r="B8192" s="2"/>
      <c r="L8192" s="2"/>
    </row>
    <row r="8193" spans="2:12" ht="14.4" customHeight="1">
      <c r="B8193" s="2"/>
      <c r="L8193" s="2"/>
    </row>
    <row r="8194" spans="2:12" ht="14.4" customHeight="1">
      <c r="B8194" s="2"/>
      <c r="L8194" s="2"/>
    </row>
    <row r="8195" spans="2:12" ht="14.4" customHeight="1">
      <c r="B8195" s="2"/>
      <c r="L8195" s="2"/>
    </row>
    <row r="8196" spans="2:12" ht="14.4" customHeight="1">
      <c r="B8196" s="2"/>
      <c r="L8196" s="2"/>
    </row>
    <row r="8197" spans="2:12" ht="14.4" customHeight="1">
      <c r="B8197" s="2"/>
      <c r="L8197" s="2"/>
    </row>
    <row r="8198" spans="2:12" ht="14.4" customHeight="1">
      <c r="B8198" s="2"/>
      <c r="L8198" s="2"/>
    </row>
    <row r="8199" spans="2:12" ht="14.4" customHeight="1">
      <c r="B8199" s="2"/>
      <c r="L8199" s="2"/>
    </row>
    <row r="8200" spans="2:12" ht="14.4" customHeight="1">
      <c r="B8200" s="2"/>
      <c r="L8200" s="2"/>
    </row>
    <row r="8201" spans="2:12" ht="14.4" customHeight="1">
      <c r="B8201" s="2"/>
      <c r="L8201" s="2"/>
    </row>
    <row r="8202" spans="2:12" ht="14.4" customHeight="1">
      <c r="B8202" s="2"/>
      <c r="L8202" s="2"/>
    </row>
    <row r="8203" spans="2:12" ht="14.4" customHeight="1">
      <c r="B8203" s="2"/>
      <c r="L8203" s="2"/>
    </row>
    <row r="8204" spans="2:12" ht="14.4" customHeight="1">
      <c r="B8204" s="2"/>
      <c r="L8204" s="2"/>
    </row>
    <row r="8205" spans="2:12" ht="14.4" customHeight="1">
      <c r="B8205" s="2"/>
      <c r="L8205" s="2"/>
    </row>
    <row r="8206" spans="2:12" ht="14.4" customHeight="1">
      <c r="B8206" s="2"/>
      <c r="L8206" s="2"/>
    </row>
    <row r="8207" spans="2:12" ht="14.4" customHeight="1">
      <c r="B8207" s="2"/>
      <c r="L8207" s="2"/>
    </row>
    <row r="8208" spans="2:12" ht="14.4" customHeight="1">
      <c r="B8208" s="2"/>
      <c r="L8208" s="2"/>
    </row>
    <row r="8209" spans="2:12" ht="14.4" customHeight="1">
      <c r="B8209" s="2"/>
      <c r="L8209" s="2"/>
    </row>
    <row r="8210" spans="2:12" ht="14.4" customHeight="1">
      <c r="B8210" s="2"/>
      <c r="L8210" s="2"/>
    </row>
    <row r="8211" spans="2:12" ht="14.4" customHeight="1">
      <c r="B8211" s="2"/>
      <c r="L8211" s="2"/>
    </row>
    <row r="8212" spans="2:12" ht="14.4" customHeight="1">
      <c r="B8212" s="2"/>
      <c r="L8212" s="2"/>
    </row>
    <row r="8213" spans="2:12" ht="14.4" customHeight="1">
      <c r="B8213" s="2"/>
      <c r="L8213" s="2"/>
    </row>
    <row r="8214" spans="2:12" ht="14.4" customHeight="1">
      <c r="B8214" s="2"/>
      <c r="L8214" s="2"/>
    </row>
    <row r="8215" spans="2:12" ht="14.4" customHeight="1">
      <c r="B8215" s="2"/>
      <c r="L8215" s="2"/>
    </row>
    <row r="8216" spans="2:12" ht="14.4" customHeight="1">
      <c r="B8216" s="2"/>
      <c r="L8216" s="2"/>
    </row>
    <row r="8217" spans="2:12" ht="14.4" customHeight="1">
      <c r="B8217" s="2"/>
      <c r="L8217" s="2"/>
    </row>
    <row r="8218" spans="2:12" ht="14.4" customHeight="1">
      <c r="B8218" s="2"/>
      <c r="L8218" s="2"/>
    </row>
    <row r="8219" spans="2:12" ht="14.4" customHeight="1">
      <c r="B8219" s="2"/>
      <c r="L8219" s="2"/>
    </row>
    <row r="8220" spans="2:12" ht="14.4" customHeight="1">
      <c r="B8220" s="2"/>
      <c r="L8220" s="2"/>
    </row>
    <row r="8221" spans="2:12" ht="14.4" customHeight="1">
      <c r="B8221" s="2"/>
      <c r="L8221" s="2"/>
    </row>
    <row r="8222" spans="2:12" ht="14.4" customHeight="1">
      <c r="B8222" s="2"/>
      <c r="L8222" s="2"/>
    </row>
    <row r="8223" spans="2:12" ht="14.4" customHeight="1">
      <c r="B8223" s="2"/>
      <c r="L8223" s="2"/>
    </row>
    <row r="8224" spans="2:12" ht="14.4" customHeight="1">
      <c r="B8224" s="2"/>
      <c r="L8224" s="2"/>
    </row>
    <row r="8225" spans="2:12" ht="14.4" customHeight="1">
      <c r="B8225" s="2"/>
      <c r="L8225" s="2"/>
    </row>
    <row r="8226" spans="2:12" ht="14.4" customHeight="1">
      <c r="B8226" s="2"/>
      <c r="L8226" s="2"/>
    </row>
    <row r="8227" spans="2:12" ht="14.4" customHeight="1">
      <c r="B8227" s="2"/>
      <c r="L8227" s="2"/>
    </row>
    <row r="8228" spans="2:12" ht="14.4" customHeight="1">
      <c r="B8228" s="2"/>
      <c r="L8228" s="2"/>
    </row>
    <row r="8229" spans="2:12" ht="14.4" customHeight="1">
      <c r="B8229" s="2"/>
      <c r="L8229" s="2"/>
    </row>
    <row r="8230" spans="2:12" ht="14.4" customHeight="1">
      <c r="B8230" s="2"/>
      <c r="L8230" s="2"/>
    </row>
    <row r="8231" spans="2:12" ht="14.4" customHeight="1">
      <c r="B8231" s="2"/>
      <c r="L8231" s="2"/>
    </row>
    <row r="8232" spans="2:12" ht="14.4" customHeight="1">
      <c r="B8232" s="2"/>
      <c r="L8232" s="2"/>
    </row>
    <row r="8233" spans="2:12" ht="14.4" customHeight="1">
      <c r="B8233" s="2"/>
      <c r="L8233" s="2"/>
    </row>
    <row r="8234" spans="2:12" ht="14.4" customHeight="1">
      <c r="B8234" s="2"/>
      <c r="L8234" s="2"/>
    </row>
    <row r="8235" spans="2:12" ht="14.4" customHeight="1">
      <c r="B8235" s="2"/>
      <c r="L8235" s="2"/>
    </row>
    <row r="8236" spans="2:12" ht="14.4" customHeight="1">
      <c r="B8236" s="2"/>
      <c r="L8236" s="2"/>
    </row>
    <row r="8237" spans="2:12" ht="14.4" customHeight="1">
      <c r="B8237" s="2"/>
      <c r="L8237" s="2"/>
    </row>
    <row r="8238" spans="2:12" ht="14.4" customHeight="1">
      <c r="B8238" s="2"/>
      <c r="L8238" s="2"/>
    </row>
    <row r="8239" spans="2:12" ht="14.4" customHeight="1">
      <c r="B8239" s="2"/>
      <c r="L8239" s="2"/>
    </row>
    <row r="8240" spans="2:12" ht="14.4" customHeight="1">
      <c r="B8240" s="2"/>
      <c r="L8240" s="2"/>
    </row>
    <row r="8241" spans="2:12" ht="14.4" customHeight="1">
      <c r="B8241" s="2"/>
      <c r="L8241" s="2"/>
    </row>
    <row r="8242" spans="2:12" ht="14.4" customHeight="1">
      <c r="B8242" s="2"/>
      <c r="L8242" s="2"/>
    </row>
    <row r="8243" spans="2:12" ht="14.4" customHeight="1">
      <c r="B8243" s="2"/>
      <c r="L8243" s="2"/>
    </row>
    <row r="8244" spans="2:12" ht="14.4" customHeight="1">
      <c r="B8244" s="2"/>
      <c r="L8244" s="2"/>
    </row>
    <row r="8245" spans="2:12" ht="14.4" customHeight="1">
      <c r="B8245" s="2"/>
      <c r="L8245" s="2"/>
    </row>
    <row r="8246" spans="2:12" ht="14.4" customHeight="1">
      <c r="B8246" s="2"/>
      <c r="L8246" s="2"/>
    </row>
    <row r="8247" spans="2:12" ht="14.4" customHeight="1">
      <c r="B8247" s="2"/>
      <c r="L8247" s="2"/>
    </row>
    <row r="8248" spans="2:12" ht="14.4" customHeight="1">
      <c r="B8248" s="2"/>
      <c r="L8248" s="2"/>
    </row>
    <row r="8249" spans="2:12" ht="14.4" customHeight="1">
      <c r="B8249" s="2"/>
      <c r="L8249" s="2"/>
    </row>
    <row r="8250" spans="2:12" ht="14.4" customHeight="1">
      <c r="B8250" s="2"/>
      <c r="L8250" s="2"/>
    </row>
    <row r="8251" spans="2:12" ht="14.4" customHeight="1">
      <c r="B8251" s="2"/>
      <c r="L8251" s="2"/>
    </row>
    <row r="8252" spans="2:12" ht="14.4" customHeight="1">
      <c r="B8252" s="2"/>
      <c r="L8252" s="2"/>
    </row>
    <row r="8253" spans="2:12" ht="14.4" customHeight="1">
      <c r="B8253" s="2"/>
      <c r="L8253" s="2"/>
    </row>
    <row r="8254" spans="2:12" ht="14.4" customHeight="1">
      <c r="B8254" s="2"/>
      <c r="L8254" s="2"/>
    </row>
    <row r="8255" spans="2:12" ht="14.4" customHeight="1">
      <c r="B8255" s="2"/>
      <c r="L8255" s="2"/>
    </row>
    <row r="8256" spans="2:12" ht="14.4" customHeight="1">
      <c r="B8256" s="2"/>
      <c r="L8256" s="2"/>
    </row>
    <row r="8257" spans="2:12" ht="14.4" customHeight="1">
      <c r="B8257" s="2"/>
      <c r="L8257" s="2"/>
    </row>
    <row r="8258" spans="2:12" ht="14.4" customHeight="1">
      <c r="B8258" s="2"/>
      <c r="L8258" s="2"/>
    </row>
    <row r="8259" spans="2:12" ht="14.4" customHeight="1">
      <c r="B8259" s="2"/>
      <c r="L8259" s="2"/>
    </row>
    <row r="8260" spans="2:12" ht="14.4" customHeight="1">
      <c r="B8260" s="2"/>
      <c r="L8260" s="2"/>
    </row>
    <row r="8261" spans="2:12" ht="14.4" customHeight="1">
      <c r="B8261" s="2"/>
      <c r="L8261" s="2"/>
    </row>
    <row r="8262" spans="2:12" ht="14.4" customHeight="1">
      <c r="B8262" s="2"/>
      <c r="L8262" s="2"/>
    </row>
    <row r="8263" spans="2:12" ht="14.4" customHeight="1">
      <c r="B8263" s="2"/>
      <c r="L8263" s="2"/>
    </row>
    <row r="8264" spans="2:12" ht="14.4" customHeight="1">
      <c r="B8264" s="2"/>
      <c r="L8264" s="2"/>
    </row>
    <row r="8265" spans="2:12" ht="14.4" customHeight="1">
      <c r="B8265" s="2"/>
      <c r="L8265" s="2"/>
    </row>
    <row r="8266" spans="2:12" ht="14.4" customHeight="1">
      <c r="B8266" s="2"/>
      <c r="L8266" s="2"/>
    </row>
    <row r="8267" spans="2:12" ht="14.4" customHeight="1">
      <c r="B8267" s="2"/>
      <c r="L8267" s="2"/>
    </row>
    <row r="8268" spans="2:12" ht="14.4" customHeight="1">
      <c r="B8268" s="2"/>
      <c r="L8268" s="2"/>
    </row>
    <row r="8269" spans="2:12" ht="14.4" customHeight="1">
      <c r="B8269" s="2"/>
      <c r="L8269" s="2"/>
    </row>
    <row r="8270" spans="2:12" ht="14.4" customHeight="1">
      <c r="B8270" s="2"/>
      <c r="L8270" s="2"/>
    </row>
    <row r="8271" spans="2:12" ht="14.4" customHeight="1">
      <c r="B8271" s="2"/>
      <c r="L8271" s="2"/>
    </row>
    <row r="8272" spans="2:12" ht="14.4" customHeight="1">
      <c r="B8272" s="2"/>
      <c r="L8272" s="2"/>
    </row>
    <row r="8273" spans="2:12" ht="14.4" customHeight="1">
      <c r="B8273" s="2"/>
      <c r="L8273" s="2"/>
    </row>
    <row r="8274" spans="2:12" ht="14.4" customHeight="1">
      <c r="B8274" s="2"/>
      <c r="L8274" s="2"/>
    </row>
    <row r="8275" spans="2:12" ht="14.4" customHeight="1">
      <c r="B8275" s="2"/>
      <c r="L8275" s="2"/>
    </row>
    <row r="8276" spans="2:12" ht="14.4" customHeight="1">
      <c r="B8276" s="2"/>
      <c r="L8276" s="2"/>
    </row>
    <row r="8277" spans="2:12" ht="14.4" customHeight="1">
      <c r="B8277" s="2"/>
      <c r="L8277" s="2"/>
    </row>
    <row r="8278" spans="2:12" ht="14.4" customHeight="1">
      <c r="B8278" s="2"/>
      <c r="L8278" s="2"/>
    </row>
    <row r="8279" spans="2:12" ht="14.4" customHeight="1">
      <c r="B8279" s="2"/>
      <c r="L8279" s="2"/>
    </row>
    <row r="8280" spans="2:12" ht="14.4" customHeight="1">
      <c r="B8280" s="2"/>
      <c r="L8280" s="2"/>
    </row>
    <row r="8281" spans="2:12" ht="14.4" customHeight="1">
      <c r="B8281" s="2"/>
      <c r="L8281" s="2"/>
    </row>
    <row r="8282" spans="2:12" ht="14.4" customHeight="1">
      <c r="B8282" s="2"/>
      <c r="L8282" s="2"/>
    </row>
    <row r="8283" spans="2:12" ht="14.4" customHeight="1">
      <c r="B8283" s="2"/>
      <c r="L8283" s="2"/>
    </row>
    <row r="8284" spans="2:12" ht="14.4" customHeight="1">
      <c r="B8284" s="2"/>
      <c r="L8284" s="2"/>
    </row>
    <row r="8285" spans="2:12" ht="14.4" customHeight="1">
      <c r="B8285" s="2"/>
      <c r="L8285" s="2"/>
    </row>
    <row r="8286" spans="2:12" ht="14.4" customHeight="1">
      <c r="B8286" s="2"/>
      <c r="L8286" s="2"/>
    </row>
    <row r="8287" spans="2:12" ht="14.4" customHeight="1">
      <c r="B8287" s="2"/>
      <c r="L8287" s="2"/>
    </row>
    <row r="8288" spans="2:12" ht="14.4" customHeight="1">
      <c r="B8288" s="2"/>
      <c r="L8288" s="2"/>
    </row>
    <row r="8289" spans="2:12" ht="14.4" customHeight="1">
      <c r="B8289" s="2"/>
      <c r="L8289" s="2"/>
    </row>
    <row r="8290" spans="2:12" ht="14.4" customHeight="1">
      <c r="B8290" s="2"/>
      <c r="L8290" s="2"/>
    </row>
    <row r="8291" spans="2:12" ht="14.4" customHeight="1">
      <c r="B8291" s="2"/>
      <c r="L8291" s="2"/>
    </row>
    <row r="8292" spans="2:12" ht="14.4" customHeight="1">
      <c r="B8292" s="2"/>
      <c r="L8292" s="2"/>
    </row>
    <row r="8293" spans="2:12" ht="14.4" customHeight="1">
      <c r="B8293" s="2"/>
      <c r="L8293" s="2"/>
    </row>
    <row r="8294" spans="2:12" ht="14.4" customHeight="1">
      <c r="B8294" s="2"/>
      <c r="L8294" s="2"/>
    </row>
    <row r="8295" spans="2:12" ht="14.4" customHeight="1">
      <c r="B8295" s="2"/>
      <c r="L8295" s="2"/>
    </row>
    <row r="8296" spans="2:12" ht="14.4" customHeight="1">
      <c r="B8296" s="2"/>
      <c r="L8296" s="2"/>
    </row>
    <row r="8297" spans="2:12" ht="14.4" customHeight="1">
      <c r="B8297" s="2"/>
      <c r="L8297" s="2"/>
    </row>
    <row r="8298" spans="2:12" ht="14.4" customHeight="1">
      <c r="B8298" s="2"/>
      <c r="L8298" s="2"/>
    </row>
    <row r="8299" spans="2:12" ht="14.4" customHeight="1">
      <c r="B8299" s="2"/>
      <c r="L8299" s="2"/>
    </row>
    <row r="8300" spans="2:12" ht="14.4" customHeight="1">
      <c r="B8300" s="2"/>
      <c r="L8300" s="2"/>
    </row>
    <row r="8301" spans="2:12" ht="14.4" customHeight="1">
      <c r="B8301" s="2"/>
      <c r="L8301" s="2"/>
    </row>
    <row r="8302" spans="2:12" ht="14.4" customHeight="1">
      <c r="B8302" s="2"/>
      <c r="L8302" s="2"/>
    </row>
    <row r="8303" spans="2:12" ht="14.4" customHeight="1">
      <c r="B8303" s="2"/>
      <c r="L8303" s="2"/>
    </row>
    <row r="8304" spans="2:12" ht="14.4" customHeight="1">
      <c r="B8304" s="2"/>
      <c r="L8304" s="2"/>
    </row>
    <row r="8305" spans="2:12" ht="14.4" customHeight="1">
      <c r="B8305" s="2"/>
      <c r="L8305" s="2"/>
    </row>
    <row r="8306" spans="2:12" ht="14.4" customHeight="1">
      <c r="B8306" s="2"/>
      <c r="L8306" s="2"/>
    </row>
    <row r="8307" spans="2:12" ht="14.4" customHeight="1">
      <c r="B8307" s="2"/>
      <c r="L8307" s="2"/>
    </row>
    <row r="8308" spans="2:12" ht="14.4" customHeight="1">
      <c r="B8308" s="2"/>
      <c r="L8308" s="2"/>
    </row>
    <row r="8309" spans="2:12" ht="14.4" customHeight="1">
      <c r="B8309" s="2"/>
      <c r="L8309" s="2"/>
    </row>
    <row r="8310" spans="2:12" ht="14.4" customHeight="1">
      <c r="B8310" s="2"/>
      <c r="L8310" s="2"/>
    </row>
    <row r="8311" spans="2:12" ht="14.4" customHeight="1">
      <c r="B8311" s="2"/>
      <c r="L8311" s="2"/>
    </row>
    <row r="8312" spans="2:12" ht="14.4" customHeight="1">
      <c r="B8312" s="2"/>
      <c r="L8312" s="2"/>
    </row>
    <row r="8313" spans="2:12" ht="14.4" customHeight="1">
      <c r="B8313" s="2"/>
      <c r="L8313" s="2"/>
    </row>
    <row r="8314" spans="2:12" ht="14.4" customHeight="1">
      <c r="B8314" s="2"/>
      <c r="L8314" s="2"/>
    </row>
    <row r="8315" spans="2:12" ht="14.4" customHeight="1">
      <c r="B8315" s="2"/>
      <c r="L8315" s="2"/>
    </row>
    <row r="8316" spans="2:12" ht="14.4" customHeight="1">
      <c r="B8316" s="2"/>
      <c r="L8316" s="2"/>
    </row>
    <row r="8317" spans="2:12" ht="14.4" customHeight="1">
      <c r="B8317" s="2"/>
      <c r="L8317" s="2"/>
    </row>
    <row r="8318" spans="2:12" ht="14.4" customHeight="1">
      <c r="B8318" s="2"/>
      <c r="L8318" s="2"/>
    </row>
    <row r="8319" spans="2:12" ht="14.4" customHeight="1">
      <c r="B8319" s="2"/>
      <c r="L8319" s="2"/>
    </row>
    <row r="8320" spans="2:12" ht="14.4" customHeight="1">
      <c r="B8320" s="2"/>
      <c r="L8320" s="2"/>
    </row>
    <row r="8321" spans="2:12" ht="14.4" customHeight="1">
      <c r="B8321" s="2"/>
      <c r="L8321" s="2"/>
    </row>
    <row r="8322" spans="2:12" ht="14.4" customHeight="1">
      <c r="B8322" s="2"/>
      <c r="L8322" s="2"/>
    </row>
    <row r="8323" spans="2:12" ht="14.4" customHeight="1">
      <c r="B8323" s="2"/>
      <c r="L8323" s="2"/>
    </row>
    <row r="8324" spans="2:12" ht="14.4" customHeight="1">
      <c r="B8324" s="2"/>
      <c r="L8324" s="2"/>
    </row>
    <row r="8325" spans="2:12" ht="14.4" customHeight="1">
      <c r="B8325" s="2"/>
      <c r="L8325" s="2"/>
    </row>
    <row r="8326" spans="2:12" ht="14.4" customHeight="1">
      <c r="B8326" s="2"/>
      <c r="L8326" s="2"/>
    </row>
    <row r="8327" spans="2:12" ht="14.4" customHeight="1">
      <c r="B8327" s="2"/>
      <c r="L8327" s="2"/>
    </row>
    <row r="8328" spans="2:12" ht="14.4" customHeight="1">
      <c r="B8328" s="2"/>
      <c r="L8328" s="2"/>
    </row>
    <row r="8329" spans="2:12" ht="14.4" customHeight="1">
      <c r="B8329" s="2"/>
      <c r="L8329" s="2"/>
    </row>
    <row r="8330" spans="2:12" ht="14.4" customHeight="1">
      <c r="B8330" s="2"/>
      <c r="L8330" s="2"/>
    </row>
    <row r="8331" spans="2:12" ht="14.4" customHeight="1">
      <c r="B8331" s="2"/>
      <c r="L8331" s="2"/>
    </row>
    <row r="8332" spans="2:12" ht="14.4" customHeight="1">
      <c r="B8332" s="2"/>
      <c r="L8332" s="2"/>
    </row>
    <row r="8333" spans="2:12" ht="14.4" customHeight="1">
      <c r="B8333" s="2"/>
      <c r="L8333" s="2"/>
    </row>
    <row r="8334" spans="2:12" ht="14.4" customHeight="1">
      <c r="B8334" s="2"/>
      <c r="L8334" s="2"/>
    </row>
    <row r="8335" spans="2:12" ht="14.4" customHeight="1">
      <c r="B8335" s="2"/>
      <c r="L8335" s="2"/>
    </row>
    <row r="8336" spans="2:12" ht="14.4" customHeight="1">
      <c r="B8336" s="2"/>
      <c r="L8336" s="2"/>
    </row>
    <row r="8337" spans="2:12" ht="14.4" customHeight="1">
      <c r="B8337" s="2"/>
      <c r="L8337" s="2"/>
    </row>
    <row r="8338" spans="2:12" ht="14.4" customHeight="1">
      <c r="B8338" s="2"/>
      <c r="L8338" s="2"/>
    </row>
    <row r="8339" spans="2:12" ht="14.4" customHeight="1">
      <c r="B8339" s="2"/>
      <c r="L8339" s="2"/>
    </row>
    <row r="8340" spans="2:12" ht="14.4" customHeight="1">
      <c r="B8340" s="2"/>
      <c r="L8340" s="2"/>
    </row>
    <row r="8341" spans="2:12" ht="14.4" customHeight="1">
      <c r="B8341" s="2"/>
      <c r="L8341" s="2"/>
    </row>
    <row r="8342" spans="2:12" ht="14.4" customHeight="1">
      <c r="B8342" s="2"/>
      <c r="L8342" s="2"/>
    </row>
    <row r="8343" spans="2:12" ht="14.4" customHeight="1">
      <c r="B8343" s="2"/>
      <c r="L8343" s="2"/>
    </row>
    <row r="8344" spans="2:12" ht="14.4" customHeight="1">
      <c r="B8344" s="2"/>
      <c r="L8344" s="2"/>
    </row>
    <row r="8345" spans="2:12" ht="14.4" customHeight="1">
      <c r="B8345" s="2"/>
      <c r="L8345" s="2"/>
    </row>
    <row r="8346" spans="2:12" ht="14.4" customHeight="1">
      <c r="B8346" s="2"/>
      <c r="L8346" s="2"/>
    </row>
    <row r="8347" spans="2:12" ht="14.4" customHeight="1">
      <c r="B8347" s="2"/>
      <c r="L8347" s="2"/>
    </row>
    <row r="8348" spans="2:12" ht="14.4" customHeight="1">
      <c r="B8348" s="2"/>
      <c r="L8348" s="2"/>
    </row>
    <row r="8349" spans="2:12" ht="14.4" customHeight="1">
      <c r="B8349" s="2"/>
      <c r="L8349" s="2"/>
    </row>
    <row r="8350" spans="2:12" ht="14.4" customHeight="1">
      <c r="B8350" s="2"/>
      <c r="L8350" s="2"/>
    </row>
    <row r="8351" spans="2:12" ht="14.4" customHeight="1">
      <c r="B8351" s="2"/>
      <c r="L8351" s="2"/>
    </row>
    <row r="8352" spans="2:12" ht="14.4" customHeight="1">
      <c r="B8352" s="2"/>
      <c r="L8352" s="2"/>
    </row>
    <row r="8353" spans="2:12" ht="14.4" customHeight="1">
      <c r="B8353" s="2"/>
      <c r="L8353" s="2"/>
    </row>
    <row r="8354" spans="2:12" ht="14.4" customHeight="1">
      <c r="B8354" s="2"/>
      <c r="L8354" s="2"/>
    </row>
    <row r="8355" spans="2:12" ht="14.4" customHeight="1">
      <c r="B8355" s="2"/>
      <c r="L8355" s="2"/>
    </row>
    <row r="8356" spans="2:12" ht="14.4" customHeight="1">
      <c r="B8356" s="2"/>
      <c r="L8356" s="2"/>
    </row>
    <row r="8357" spans="2:12" ht="14.4" customHeight="1">
      <c r="B8357" s="2"/>
      <c r="L8357" s="2"/>
    </row>
    <row r="8358" spans="2:12" ht="14.4" customHeight="1">
      <c r="B8358" s="2"/>
      <c r="L8358" s="2"/>
    </row>
    <row r="8359" spans="2:12" ht="14.4" customHeight="1">
      <c r="B8359" s="2"/>
      <c r="L8359" s="2"/>
    </row>
    <row r="8360" spans="2:12" ht="14.4" customHeight="1">
      <c r="B8360" s="2"/>
      <c r="L8360" s="2"/>
    </row>
    <row r="8361" spans="2:12" ht="14.4" customHeight="1">
      <c r="B8361" s="2"/>
      <c r="L8361" s="2"/>
    </row>
    <row r="8362" spans="2:12" ht="14.4" customHeight="1">
      <c r="B8362" s="2"/>
      <c r="L8362" s="2"/>
    </row>
    <row r="8363" spans="2:12" ht="14.4" customHeight="1">
      <c r="B8363" s="2"/>
      <c r="L8363" s="2"/>
    </row>
    <row r="8364" spans="2:12" ht="14.4" customHeight="1">
      <c r="B8364" s="2"/>
      <c r="L8364" s="2"/>
    </row>
    <row r="8365" spans="2:12" ht="14.4" customHeight="1">
      <c r="B8365" s="2"/>
      <c r="L8365" s="2"/>
    </row>
    <row r="8366" spans="2:12" ht="14.4" customHeight="1">
      <c r="B8366" s="2"/>
      <c r="L8366" s="2"/>
    </row>
    <row r="8367" spans="2:12" ht="14.4" customHeight="1">
      <c r="B8367" s="2"/>
      <c r="L8367" s="2"/>
    </row>
    <row r="8368" spans="2:12" ht="14.4" customHeight="1">
      <c r="B8368" s="2"/>
      <c r="L8368" s="2"/>
    </row>
    <row r="8369" spans="2:12" ht="14.4" customHeight="1">
      <c r="B8369" s="2"/>
      <c r="L8369" s="2"/>
    </row>
    <row r="8370" spans="2:12" ht="14.4" customHeight="1">
      <c r="B8370" s="2"/>
      <c r="L8370" s="2"/>
    </row>
    <row r="8371" spans="2:12" ht="14.4" customHeight="1">
      <c r="B8371" s="2"/>
      <c r="L8371" s="2"/>
    </row>
    <row r="8372" spans="2:12" ht="14.4" customHeight="1">
      <c r="B8372" s="2"/>
      <c r="L8372" s="2"/>
    </row>
    <row r="8373" spans="2:12" ht="14.4" customHeight="1">
      <c r="B8373" s="2"/>
      <c r="L8373" s="2"/>
    </row>
    <row r="8374" spans="2:12" ht="14.4" customHeight="1">
      <c r="B8374" s="2"/>
      <c r="L8374" s="2"/>
    </row>
    <row r="8375" spans="2:12" ht="14.4" customHeight="1">
      <c r="B8375" s="2"/>
      <c r="L8375" s="2"/>
    </row>
    <row r="8376" spans="2:12" ht="14.4" customHeight="1">
      <c r="B8376" s="2"/>
      <c r="L8376" s="2"/>
    </row>
    <row r="8377" spans="2:12" ht="14.4" customHeight="1">
      <c r="B8377" s="2"/>
      <c r="L8377" s="2"/>
    </row>
    <row r="8378" spans="2:12" ht="14.4" customHeight="1">
      <c r="B8378" s="2"/>
      <c r="L8378" s="2"/>
    </row>
    <row r="8379" spans="2:12" ht="14.4" customHeight="1">
      <c r="B8379" s="2"/>
      <c r="L8379" s="2"/>
    </row>
    <row r="8380" spans="2:12" ht="14.4" customHeight="1">
      <c r="B8380" s="2"/>
      <c r="L8380" s="2"/>
    </row>
    <row r="8381" spans="2:12" ht="14.4" customHeight="1">
      <c r="B8381" s="2"/>
      <c r="L8381" s="2"/>
    </row>
    <row r="8382" spans="2:12" ht="14.4" customHeight="1">
      <c r="B8382" s="2"/>
      <c r="L8382" s="2"/>
    </row>
    <row r="8383" spans="2:12" ht="14.4" customHeight="1">
      <c r="B8383" s="2"/>
      <c r="L8383" s="2"/>
    </row>
    <row r="8384" spans="2:12" ht="14.4" customHeight="1">
      <c r="B8384" s="2"/>
      <c r="L8384" s="2"/>
    </row>
    <row r="8385" spans="2:12" ht="14.4" customHeight="1">
      <c r="B8385" s="2"/>
      <c r="L8385" s="2"/>
    </row>
    <row r="8386" spans="2:12" ht="14.4" customHeight="1">
      <c r="B8386" s="2"/>
      <c r="L8386" s="2"/>
    </row>
    <row r="8387" spans="2:12" ht="14.4" customHeight="1">
      <c r="B8387" s="2"/>
      <c r="L8387" s="2"/>
    </row>
    <row r="8388" spans="2:12" ht="14.4" customHeight="1">
      <c r="B8388" s="2"/>
      <c r="L8388" s="2"/>
    </row>
    <row r="8389" spans="2:12" ht="14.4" customHeight="1">
      <c r="B8389" s="2"/>
      <c r="L8389" s="2"/>
    </row>
    <row r="8390" spans="2:12" ht="14.4" customHeight="1">
      <c r="B8390" s="2"/>
      <c r="L8390" s="2"/>
    </row>
    <row r="8391" spans="2:12" ht="14.4" customHeight="1">
      <c r="B8391" s="2"/>
      <c r="L8391" s="2"/>
    </row>
    <row r="8392" spans="2:12" ht="14.4" customHeight="1">
      <c r="B8392" s="2"/>
      <c r="L8392" s="2"/>
    </row>
    <row r="8393" spans="2:12" ht="14.4" customHeight="1">
      <c r="B8393" s="2"/>
      <c r="L8393" s="2"/>
    </row>
    <row r="8394" spans="2:12" ht="14.4" customHeight="1">
      <c r="B8394" s="2"/>
      <c r="L8394" s="2"/>
    </row>
    <row r="8395" spans="2:12" ht="14.4" customHeight="1">
      <c r="B8395" s="2"/>
      <c r="L8395" s="2"/>
    </row>
    <row r="8396" spans="2:12" ht="14.4" customHeight="1">
      <c r="B8396" s="2"/>
      <c r="L8396" s="2"/>
    </row>
    <row r="8397" spans="2:12" ht="14.4" customHeight="1">
      <c r="B8397" s="2"/>
      <c r="L8397" s="2"/>
    </row>
    <row r="8398" spans="2:12" ht="14.4" customHeight="1">
      <c r="B8398" s="2"/>
      <c r="L8398" s="2"/>
    </row>
    <row r="8399" spans="2:12" ht="14.4" customHeight="1">
      <c r="B8399" s="2"/>
      <c r="L8399" s="2"/>
    </row>
    <row r="8400" spans="2:12" ht="14.4" customHeight="1">
      <c r="B8400" s="2"/>
      <c r="L8400" s="2"/>
    </row>
    <row r="8401" spans="2:12" ht="14.4" customHeight="1">
      <c r="B8401" s="2"/>
      <c r="L8401" s="2"/>
    </row>
    <row r="8402" spans="2:12" ht="14.4" customHeight="1">
      <c r="B8402" s="2"/>
      <c r="L8402" s="2"/>
    </row>
    <row r="8403" spans="2:12" ht="14.4" customHeight="1">
      <c r="B8403" s="2"/>
      <c r="L8403" s="2"/>
    </row>
    <row r="8404" spans="2:12" ht="14.4" customHeight="1">
      <c r="B8404" s="2"/>
      <c r="L8404" s="2"/>
    </row>
    <row r="8405" spans="2:12" ht="14.4" customHeight="1">
      <c r="B8405" s="2"/>
      <c r="L8405" s="2"/>
    </row>
    <row r="8406" spans="2:12" ht="14.4" customHeight="1">
      <c r="B8406" s="2"/>
      <c r="L8406" s="2"/>
    </row>
    <row r="8407" spans="2:12" ht="14.4" customHeight="1">
      <c r="B8407" s="2"/>
      <c r="L8407" s="2"/>
    </row>
    <row r="8408" spans="2:12" ht="14.4" customHeight="1">
      <c r="B8408" s="2"/>
      <c r="L8408" s="2"/>
    </row>
    <row r="8409" spans="2:12" ht="14.4" customHeight="1">
      <c r="B8409" s="2"/>
      <c r="L8409" s="2"/>
    </row>
    <row r="8410" spans="2:12" ht="14.4" customHeight="1">
      <c r="B8410" s="2"/>
      <c r="L8410" s="2"/>
    </row>
    <row r="8411" spans="2:12" ht="14.4" customHeight="1">
      <c r="B8411" s="2"/>
      <c r="L8411" s="2"/>
    </row>
    <row r="8412" spans="2:12" ht="14.4" customHeight="1">
      <c r="B8412" s="2"/>
      <c r="L8412" s="2"/>
    </row>
    <row r="8413" spans="2:12" ht="14.4" customHeight="1">
      <c r="B8413" s="2"/>
      <c r="L8413" s="2"/>
    </row>
    <row r="8414" spans="2:12" ht="14.4" customHeight="1">
      <c r="B8414" s="2"/>
      <c r="L8414" s="2"/>
    </row>
    <row r="8415" spans="2:12" ht="14.4" customHeight="1">
      <c r="B8415" s="2"/>
      <c r="L8415" s="2"/>
    </row>
    <row r="8416" spans="2:12" ht="14.4" customHeight="1">
      <c r="B8416" s="2"/>
      <c r="L8416" s="2"/>
    </row>
    <row r="8417" spans="2:12" ht="14.4" customHeight="1">
      <c r="B8417" s="2"/>
      <c r="L8417" s="2"/>
    </row>
    <row r="8418" spans="2:12" ht="14.4" customHeight="1">
      <c r="B8418" s="2"/>
      <c r="L8418" s="2"/>
    </row>
    <row r="8419" spans="2:12" ht="14.4" customHeight="1">
      <c r="B8419" s="2"/>
      <c r="L8419" s="2"/>
    </row>
    <row r="8420" spans="2:12" ht="14.4" customHeight="1">
      <c r="B8420" s="2"/>
      <c r="L8420" s="2"/>
    </row>
    <row r="8421" spans="2:12" ht="14.4" customHeight="1">
      <c r="B8421" s="2"/>
      <c r="L8421" s="2"/>
    </row>
    <row r="8422" spans="2:12" ht="14.4" customHeight="1">
      <c r="B8422" s="2"/>
      <c r="L8422" s="2"/>
    </row>
    <row r="8423" spans="2:12" ht="14.4" customHeight="1">
      <c r="B8423" s="2"/>
      <c r="L8423" s="2"/>
    </row>
    <row r="8424" spans="2:12" ht="14.4" customHeight="1">
      <c r="B8424" s="2"/>
      <c r="L8424" s="2"/>
    </row>
    <row r="8425" spans="2:12" ht="14.4" customHeight="1">
      <c r="B8425" s="2"/>
      <c r="L8425" s="2"/>
    </row>
    <row r="8426" spans="2:12" ht="14.4" customHeight="1">
      <c r="B8426" s="2"/>
      <c r="L8426" s="2"/>
    </row>
    <row r="8427" spans="2:12" ht="14.4" customHeight="1">
      <c r="B8427" s="2"/>
      <c r="L8427" s="2"/>
    </row>
    <row r="8428" spans="2:12" ht="14.4" customHeight="1">
      <c r="B8428" s="2"/>
      <c r="L8428" s="2"/>
    </row>
    <row r="8429" spans="2:12" ht="14.4" customHeight="1">
      <c r="B8429" s="2"/>
      <c r="L8429" s="2"/>
    </row>
    <row r="8430" spans="2:12" ht="14.4" customHeight="1">
      <c r="B8430" s="2"/>
      <c r="L8430" s="2"/>
    </row>
    <row r="8431" spans="2:12" ht="14.4" customHeight="1">
      <c r="B8431" s="2"/>
      <c r="L8431" s="2"/>
    </row>
    <row r="8432" spans="2:12" ht="14.4" customHeight="1">
      <c r="B8432" s="2"/>
      <c r="L8432" s="2"/>
    </row>
    <row r="8433" spans="2:12" ht="14.4" customHeight="1">
      <c r="B8433" s="2"/>
      <c r="L8433" s="2"/>
    </row>
    <row r="8434" spans="2:12" ht="14.4" customHeight="1">
      <c r="B8434" s="2"/>
      <c r="L8434" s="2"/>
    </row>
    <row r="8435" spans="2:12" ht="14.4" customHeight="1">
      <c r="B8435" s="2"/>
      <c r="L8435" s="2"/>
    </row>
    <row r="8436" spans="2:12" ht="14.4" customHeight="1">
      <c r="B8436" s="2"/>
      <c r="L8436" s="2"/>
    </row>
    <row r="8437" spans="2:12" ht="14.4" customHeight="1">
      <c r="B8437" s="2"/>
      <c r="L8437" s="2"/>
    </row>
    <row r="8438" spans="2:12" ht="14.4" customHeight="1">
      <c r="B8438" s="2"/>
      <c r="L8438" s="2"/>
    </row>
    <row r="8439" spans="2:12" ht="14.4" customHeight="1">
      <c r="B8439" s="2"/>
      <c r="L8439" s="2"/>
    </row>
    <row r="8440" spans="2:12" ht="14.4" customHeight="1">
      <c r="B8440" s="2"/>
      <c r="L8440" s="2"/>
    </row>
    <row r="8441" spans="2:12" ht="14.4" customHeight="1">
      <c r="B8441" s="2"/>
      <c r="L8441" s="2"/>
    </row>
    <row r="8442" spans="2:12" ht="14.4" customHeight="1">
      <c r="B8442" s="2"/>
      <c r="L8442" s="2"/>
    </row>
    <row r="8443" spans="2:12" ht="14.4" customHeight="1">
      <c r="B8443" s="2"/>
      <c r="L8443" s="2"/>
    </row>
    <row r="8444" spans="2:12" ht="14.4" customHeight="1">
      <c r="B8444" s="2"/>
      <c r="L8444" s="2"/>
    </row>
    <row r="8445" spans="2:12" ht="14.4" customHeight="1">
      <c r="B8445" s="2"/>
      <c r="L8445" s="2"/>
    </row>
    <row r="8446" spans="2:12" ht="14.4" customHeight="1">
      <c r="B8446" s="2"/>
      <c r="L8446" s="2"/>
    </row>
    <row r="8447" spans="2:12" ht="14.4" customHeight="1">
      <c r="B8447" s="2"/>
      <c r="L8447" s="2"/>
    </row>
    <row r="8448" spans="2:12" ht="14.4" customHeight="1">
      <c r="B8448" s="2"/>
      <c r="L8448" s="2"/>
    </row>
    <row r="8449" spans="2:12" ht="14.4" customHeight="1">
      <c r="B8449" s="2"/>
      <c r="L8449" s="2"/>
    </row>
    <row r="8450" spans="2:12" ht="14.4" customHeight="1">
      <c r="B8450" s="2"/>
      <c r="L8450" s="2"/>
    </row>
    <row r="8451" spans="2:12" ht="14.4" customHeight="1">
      <c r="B8451" s="2"/>
      <c r="L8451" s="2"/>
    </row>
    <row r="8452" spans="2:12" ht="14.4" customHeight="1">
      <c r="B8452" s="2"/>
      <c r="L8452" s="2"/>
    </row>
    <row r="8453" spans="2:12" ht="14.4" customHeight="1">
      <c r="B8453" s="2"/>
      <c r="L8453" s="2"/>
    </row>
    <row r="8454" spans="2:12" ht="14.4" customHeight="1">
      <c r="B8454" s="2"/>
      <c r="L8454" s="2"/>
    </row>
    <row r="8455" spans="2:12" ht="14.4" customHeight="1">
      <c r="B8455" s="2"/>
      <c r="L8455" s="2"/>
    </row>
    <row r="8456" spans="2:12" ht="14.4" customHeight="1">
      <c r="B8456" s="2"/>
      <c r="L8456" s="2"/>
    </row>
    <row r="8457" spans="2:12" ht="14.4" customHeight="1">
      <c r="B8457" s="2"/>
      <c r="L8457" s="2"/>
    </row>
    <row r="8458" spans="2:12" ht="14.4" customHeight="1">
      <c r="B8458" s="2"/>
      <c r="L8458" s="2"/>
    </row>
    <row r="8459" spans="2:12" ht="14.4" customHeight="1">
      <c r="B8459" s="2"/>
      <c r="L8459" s="2"/>
    </row>
    <row r="8460" spans="2:12" ht="14.4" customHeight="1">
      <c r="B8460" s="2"/>
      <c r="L8460" s="2"/>
    </row>
    <row r="8461" spans="2:12" ht="14.4" customHeight="1">
      <c r="B8461" s="2"/>
      <c r="L8461" s="2"/>
    </row>
    <row r="8462" spans="2:12" ht="14.4" customHeight="1">
      <c r="B8462" s="2"/>
      <c r="L8462" s="2"/>
    </row>
    <row r="8463" spans="2:12" ht="14.4" customHeight="1">
      <c r="B8463" s="2"/>
      <c r="L8463" s="2"/>
    </row>
    <row r="8464" spans="2:12" ht="14.4" customHeight="1">
      <c r="B8464" s="2"/>
      <c r="L8464" s="2"/>
    </row>
    <row r="8465" spans="2:12" ht="14.4" customHeight="1">
      <c r="B8465" s="2"/>
      <c r="L8465" s="2"/>
    </row>
    <row r="8466" spans="2:12" ht="14.4" customHeight="1">
      <c r="B8466" s="2"/>
      <c r="L8466" s="2"/>
    </row>
    <row r="8467" spans="2:12" ht="14.4" customHeight="1">
      <c r="B8467" s="2"/>
      <c r="L8467" s="2"/>
    </row>
    <row r="8468" spans="2:12" ht="14.4" customHeight="1">
      <c r="B8468" s="2"/>
      <c r="L8468" s="2"/>
    </row>
    <row r="8469" spans="2:12" ht="14.4" customHeight="1">
      <c r="B8469" s="2"/>
      <c r="L8469" s="2"/>
    </row>
    <row r="8470" spans="2:12" ht="14.4" customHeight="1">
      <c r="B8470" s="2"/>
      <c r="L8470" s="2"/>
    </row>
    <row r="8471" spans="2:12" ht="14.4" customHeight="1">
      <c r="B8471" s="2"/>
      <c r="L8471" s="2"/>
    </row>
    <row r="8472" spans="2:12" ht="14.4" customHeight="1">
      <c r="B8472" s="2"/>
      <c r="L8472" s="2"/>
    </row>
    <row r="8473" spans="2:12" ht="14.4" customHeight="1">
      <c r="B8473" s="2"/>
      <c r="L8473" s="2"/>
    </row>
    <row r="8474" spans="2:12" ht="14.4" customHeight="1">
      <c r="B8474" s="2"/>
      <c r="L8474" s="2"/>
    </row>
    <row r="8475" spans="2:12" ht="14.4" customHeight="1">
      <c r="B8475" s="2"/>
      <c r="L8475" s="2"/>
    </row>
    <row r="8476" spans="2:12" ht="14.4" customHeight="1">
      <c r="B8476" s="2"/>
      <c r="L8476" s="2"/>
    </row>
    <row r="8477" spans="2:12" ht="14.4" customHeight="1">
      <c r="B8477" s="2"/>
      <c r="L8477" s="2"/>
    </row>
    <row r="8478" spans="2:12" ht="14.4" customHeight="1">
      <c r="B8478" s="2"/>
      <c r="L8478" s="2"/>
    </row>
    <row r="8479" spans="2:12" ht="14.4" customHeight="1">
      <c r="B8479" s="2"/>
      <c r="L8479" s="2"/>
    </row>
    <row r="8480" spans="2:12" ht="14.4" customHeight="1">
      <c r="B8480" s="2"/>
      <c r="L8480" s="2"/>
    </row>
    <row r="8481" spans="2:12" ht="14.4" customHeight="1">
      <c r="B8481" s="2"/>
      <c r="L8481" s="2"/>
    </row>
    <row r="8482" spans="2:12" ht="14.4" customHeight="1">
      <c r="B8482" s="2"/>
      <c r="L8482" s="2"/>
    </row>
    <row r="8483" spans="2:12" ht="14.4" customHeight="1">
      <c r="B8483" s="2"/>
      <c r="L8483" s="2"/>
    </row>
    <row r="8484" spans="2:12" ht="14.4" customHeight="1">
      <c r="B8484" s="2"/>
      <c r="L8484" s="2"/>
    </row>
    <row r="8485" spans="2:12" ht="14.4" customHeight="1">
      <c r="B8485" s="2"/>
      <c r="L8485" s="2"/>
    </row>
    <row r="8486" spans="2:12" ht="14.4" customHeight="1">
      <c r="B8486" s="2"/>
      <c r="L8486" s="2"/>
    </row>
    <row r="8487" spans="2:12" ht="14.4" customHeight="1">
      <c r="B8487" s="2"/>
      <c r="L8487" s="2"/>
    </row>
    <row r="8488" spans="2:12" ht="14.4" customHeight="1">
      <c r="B8488" s="2"/>
      <c r="L8488" s="2"/>
    </row>
    <row r="8489" spans="2:12" ht="14.4" customHeight="1">
      <c r="B8489" s="2"/>
      <c r="L8489" s="2"/>
    </row>
    <row r="8490" spans="2:12" ht="14.4" customHeight="1">
      <c r="B8490" s="2"/>
      <c r="L8490" s="2"/>
    </row>
    <row r="8491" spans="2:12" ht="14.4" customHeight="1">
      <c r="B8491" s="2"/>
      <c r="L8491" s="2"/>
    </row>
    <row r="8492" spans="2:12" ht="14.4" customHeight="1">
      <c r="B8492" s="2"/>
      <c r="L8492" s="2"/>
    </row>
    <row r="8493" spans="2:12" ht="14.4" customHeight="1">
      <c r="B8493" s="2"/>
      <c r="L8493" s="2"/>
    </row>
    <row r="8494" spans="2:12" ht="14.4" customHeight="1">
      <c r="B8494" s="2"/>
      <c r="L8494" s="2"/>
    </row>
    <row r="8495" spans="2:12" ht="14.4" customHeight="1">
      <c r="B8495" s="2"/>
      <c r="L8495" s="2"/>
    </row>
    <row r="8496" spans="2:12" ht="14.4" customHeight="1">
      <c r="B8496" s="2"/>
      <c r="L8496" s="2"/>
    </row>
    <row r="8497" spans="2:12" ht="14.4" customHeight="1">
      <c r="B8497" s="2"/>
      <c r="L8497" s="2"/>
    </row>
    <row r="8498" spans="2:12" ht="14.4" customHeight="1">
      <c r="B8498" s="2"/>
      <c r="L8498" s="2"/>
    </row>
    <row r="8499" spans="2:12" ht="14.4" customHeight="1">
      <c r="B8499" s="2"/>
      <c r="L8499" s="2"/>
    </row>
    <row r="8500" spans="2:12" ht="14.4" customHeight="1">
      <c r="B8500" s="2"/>
      <c r="L8500" s="2"/>
    </row>
    <row r="8501" spans="2:12" ht="14.4" customHeight="1">
      <c r="B8501" s="2"/>
      <c r="L8501" s="2"/>
    </row>
    <row r="8502" spans="2:12" ht="14.4" customHeight="1">
      <c r="B8502" s="2"/>
      <c r="L8502" s="2"/>
    </row>
    <row r="8503" spans="2:12" ht="14.4" customHeight="1">
      <c r="B8503" s="2"/>
      <c r="L8503" s="2"/>
    </row>
    <row r="8504" spans="2:12" ht="14.4" customHeight="1">
      <c r="B8504" s="2"/>
      <c r="L8504" s="2"/>
    </row>
    <row r="8505" spans="2:12" ht="14.4" customHeight="1">
      <c r="B8505" s="2"/>
      <c r="L8505" s="2"/>
    </row>
    <row r="8506" spans="2:12" ht="14.4" customHeight="1">
      <c r="B8506" s="2"/>
      <c r="L8506" s="2"/>
    </row>
    <row r="8507" spans="2:12" ht="14.4" customHeight="1">
      <c r="B8507" s="2"/>
      <c r="L8507" s="2"/>
    </row>
    <row r="8508" spans="2:12" ht="14.4" customHeight="1">
      <c r="B8508" s="2"/>
      <c r="L8508" s="2"/>
    </row>
    <row r="8509" spans="2:12" ht="14.4" customHeight="1">
      <c r="B8509" s="2"/>
      <c r="L8509" s="2"/>
    </row>
    <row r="8510" spans="2:12" ht="14.4" customHeight="1">
      <c r="B8510" s="2"/>
      <c r="L8510" s="2"/>
    </row>
    <row r="8511" spans="2:12" ht="14.4" customHeight="1">
      <c r="B8511" s="2"/>
      <c r="L8511" s="2"/>
    </row>
    <row r="8512" spans="2:12" ht="14.4" customHeight="1">
      <c r="B8512" s="2"/>
      <c r="L8512" s="2"/>
    </row>
    <row r="8513" spans="2:12" ht="14.4" customHeight="1">
      <c r="B8513" s="2"/>
      <c r="L8513" s="2"/>
    </row>
    <row r="8514" spans="2:12" ht="14.4" customHeight="1">
      <c r="B8514" s="2"/>
      <c r="L8514" s="2"/>
    </row>
    <row r="8515" spans="2:12" ht="14.4" customHeight="1">
      <c r="B8515" s="2"/>
      <c r="L8515" s="2"/>
    </row>
    <row r="8516" spans="2:12" ht="14.4" customHeight="1">
      <c r="B8516" s="2"/>
      <c r="L8516" s="2"/>
    </row>
    <row r="8517" spans="2:12" ht="14.4" customHeight="1">
      <c r="B8517" s="2"/>
      <c r="L8517" s="2"/>
    </row>
    <row r="8518" spans="2:12" ht="14.4" customHeight="1">
      <c r="B8518" s="2"/>
      <c r="L8518" s="2"/>
    </row>
    <row r="8519" spans="2:12" ht="14.4" customHeight="1">
      <c r="B8519" s="2"/>
      <c r="L8519" s="2"/>
    </row>
    <row r="8520" spans="2:12" ht="14.4" customHeight="1">
      <c r="B8520" s="2"/>
      <c r="L8520" s="2"/>
    </row>
    <row r="8521" spans="2:12" ht="14.4" customHeight="1">
      <c r="B8521" s="2"/>
      <c r="L8521" s="2"/>
    </row>
    <row r="8522" spans="2:12" ht="14.4" customHeight="1">
      <c r="B8522" s="2"/>
      <c r="L8522" s="2"/>
    </row>
    <row r="8523" spans="2:12" ht="14.4" customHeight="1">
      <c r="B8523" s="2"/>
      <c r="L8523" s="2"/>
    </row>
    <row r="8524" spans="2:12" ht="14.4" customHeight="1">
      <c r="B8524" s="2"/>
      <c r="L8524" s="2"/>
    </row>
    <row r="8525" spans="2:12" ht="14.4" customHeight="1">
      <c r="B8525" s="2"/>
      <c r="L8525" s="2"/>
    </row>
    <row r="8526" spans="2:12" ht="14.4" customHeight="1">
      <c r="B8526" s="2"/>
      <c r="L8526" s="2"/>
    </row>
    <row r="8527" spans="2:12" ht="14.4" customHeight="1">
      <c r="B8527" s="2"/>
      <c r="L8527" s="2"/>
    </row>
    <row r="8528" spans="2:12" ht="14.4" customHeight="1">
      <c r="B8528" s="2"/>
      <c r="L8528" s="2"/>
    </row>
    <row r="8529" spans="2:12" ht="14.4" customHeight="1">
      <c r="B8529" s="2"/>
      <c r="L8529" s="2"/>
    </row>
    <row r="8530" spans="2:12" ht="14.4" customHeight="1">
      <c r="B8530" s="2"/>
      <c r="L8530" s="2"/>
    </row>
    <row r="8531" spans="2:12" ht="14.4" customHeight="1">
      <c r="B8531" s="2"/>
      <c r="L8531" s="2"/>
    </row>
    <row r="8532" spans="2:12" ht="14.4" customHeight="1">
      <c r="B8532" s="2"/>
      <c r="L8532" s="2"/>
    </row>
    <row r="8533" spans="2:12" ht="14.4" customHeight="1">
      <c r="B8533" s="2"/>
      <c r="L8533" s="2"/>
    </row>
    <row r="8534" spans="2:12" ht="14.4" customHeight="1">
      <c r="B8534" s="2"/>
      <c r="L8534" s="2"/>
    </row>
    <row r="8535" spans="2:12" ht="14.4" customHeight="1">
      <c r="B8535" s="2"/>
      <c r="L8535" s="2"/>
    </row>
    <row r="8536" spans="2:12" ht="14.4" customHeight="1">
      <c r="B8536" s="2"/>
      <c r="L8536" s="2"/>
    </row>
    <row r="8537" spans="2:12" ht="14.4" customHeight="1">
      <c r="B8537" s="2"/>
      <c r="L8537" s="2"/>
    </row>
    <row r="8538" spans="2:12" ht="14.4" customHeight="1">
      <c r="B8538" s="2"/>
      <c r="L8538" s="2"/>
    </row>
    <row r="8539" spans="2:12" ht="14.4" customHeight="1">
      <c r="B8539" s="2"/>
      <c r="L8539" s="2"/>
    </row>
    <row r="8540" spans="2:12" ht="14.4" customHeight="1">
      <c r="B8540" s="2"/>
      <c r="L8540" s="2"/>
    </row>
    <row r="8541" spans="2:12" ht="14.4" customHeight="1">
      <c r="B8541" s="2"/>
      <c r="L8541" s="2"/>
    </row>
    <row r="8542" spans="2:12" ht="14.4" customHeight="1">
      <c r="B8542" s="2"/>
      <c r="L8542" s="2"/>
    </row>
    <row r="8543" spans="2:12" ht="14.4" customHeight="1">
      <c r="B8543" s="2"/>
      <c r="L8543" s="2"/>
    </row>
    <row r="8544" spans="2:12" ht="14.4" customHeight="1">
      <c r="B8544" s="2"/>
      <c r="L8544" s="2"/>
    </row>
    <row r="8545" spans="2:12" ht="14.4" customHeight="1">
      <c r="B8545" s="2"/>
      <c r="L8545" s="2"/>
    </row>
    <row r="8546" spans="2:12" ht="14.4" customHeight="1">
      <c r="B8546" s="2"/>
      <c r="L8546" s="2"/>
    </row>
    <row r="8547" spans="2:12" ht="14.4" customHeight="1">
      <c r="B8547" s="2"/>
      <c r="L8547" s="2"/>
    </row>
    <row r="8548" spans="2:12" ht="14.4" customHeight="1">
      <c r="B8548" s="2"/>
      <c r="L8548" s="2"/>
    </row>
    <row r="8549" spans="2:12" ht="14.4" customHeight="1">
      <c r="B8549" s="2"/>
      <c r="L8549" s="2"/>
    </row>
    <row r="8550" spans="2:12" ht="14.4" customHeight="1">
      <c r="B8550" s="2"/>
      <c r="L8550" s="2"/>
    </row>
    <row r="8551" spans="2:12" ht="14.4" customHeight="1">
      <c r="B8551" s="2"/>
      <c r="L8551" s="2"/>
    </row>
    <row r="8552" spans="2:12" ht="14.4" customHeight="1">
      <c r="B8552" s="2"/>
      <c r="L8552" s="2"/>
    </row>
    <row r="8553" spans="2:12" ht="14.4" customHeight="1">
      <c r="B8553" s="2"/>
      <c r="L8553" s="2"/>
    </row>
    <row r="8554" spans="2:12" ht="14.4" customHeight="1">
      <c r="B8554" s="2"/>
      <c r="L8554" s="2"/>
    </row>
    <row r="8555" spans="2:12" ht="14.4" customHeight="1">
      <c r="B8555" s="2"/>
      <c r="L8555" s="2"/>
    </row>
    <row r="8556" spans="2:12" ht="14.4" customHeight="1">
      <c r="B8556" s="2"/>
      <c r="L8556" s="2"/>
    </row>
    <row r="8557" spans="2:12" ht="14.4" customHeight="1">
      <c r="B8557" s="2"/>
      <c r="L8557" s="2"/>
    </row>
    <row r="8558" spans="2:12" ht="14.4" customHeight="1">
      <c r="B8558" s="2"/>
      <c r="L8558" s="2"/>
    </row>
    <row r="8559" spans="2:12" ht="14.4" customHeight="1">
      <c r="B8559" s="2"/>
      <c r="L8559" s="2"/>
    </row>
    <row r="8560" spans="2:12" ht="14.4" customHeight="1">
      <c r="B8560" s="2"/>
      <c r="L8560" s="2"/>
    </row>
    <row r="8561" spans="2:12" ht="14.4" customHeight="1">
      <c r="B8561" s="2"/>
      <c r="L8561" s="2"/>
    </row>
    <row r="8562" spans="2:12" ht="14.4" customHeight="1">
      <c r="B8562" s="2"/>
      <c r="L8562" s="2"/>
    </row>
    <row r="8563" spans="2:12" ht="14.4" customHeight="1">
      <c r="B8563" s="2"/>
      <c r="L8563" s="2"/>
    </row>
    <row r="8564" spans="2:12" ht="14.4" customHeight="1">
      <c r="B8564" s="2"/>
      <c r="L8564" s="2"/>
    </row>
    <row r="8565" spans="2:12" ht="14.4" customHeight="1">
      <c r="B8565" s="2"/>
      <c r="L8565" s="2"/>
    </row>
    <row r="8566" spans="2:12" ht="14.4" customHeight="1">
      <c r="B8566" s="2"/>
      <c r="L8566" s="2"/>
    </row>
    <row r="8567" spans="2:12" ht="14.4" customHeight="1">
      <c r="B8567" s="2"/>
      <c r="L8567" s="2"/>
    </row>
    <row r="8568" spans="2:12" ht="14.4" customHeight="1">
      <c r="B8568" s="2"/>
      <c r="L8568" s="2"/>
    </row>
    <row r="8569" spans="2:12" ht="14.4" customHeight="1">
      <c r="B8569" s="2"/>
      <c r="L8569" s="2"/>
    </row>
    <row r="8570" spans="2:12" ht="14.4" customHeight="1">
      <c r="B8570" s="2"/>
      <c r="L8570" s="2"/>
    </row>
    <row r="8571" spans="2:12" ht="14.4" customHeight="1">
      <c r="B8571" s="2"/>
      <c r="L8571" s="2"/>
    </row>
    <row r="8572" spans="2:12" ht="14.4" customHeight="1">
      <c r="B8572" s="2"/>
      <c r="L8572" s="2"/>
    </row>
    <row r="8573" spans="2:12" ht="14.4" customHeight="1">
      <c r="B8573" s="2"/>
      <c r="L8573" s="2"/>
    </row>
    <row r="8574" spans="2:12" ht="14.4" customHeight="1">
      <c r="B8574" s="2"/>
      <c r="L8574" s="2"/>
    </row>
    <row r="8575" spans="2:12" ht="14.4" customHeight="1">
      <c r="B8575" s="2"/>
      <c r="L8575" s="2"/>
    </row>
    <row r="8576" spans="2:12" ht="14.4" customHeight="1">
      <c r="B8576" s="2"/>
      <c r="L8576" s="2"/>
    </row>
    <row r="8577" spans="2:12" ht="14.4" customHeight="1">
      <c r="B8577" s="2"/>
      <c r="L8577" s="2"/>
    </row>
    <row r="8578" spans="2:12" ht="14.4" customHeight="1">
      <c r="B8578" s="2"/>
      <c r="L8578" s="2"/>
    </row>
    <row r="8579" spans="2:12" ht="14.4" customHeight="1">
      <c r="B8579" s="2"/>
      <c r="L8579" s="2"/>
    </row>
    <row r="8580" spans="2:12" ht="14.4" customHeight="1">
      <c r="B8580" s="2"/>
      <c r="L8580" s="2"/>
    </row>
    <row r="8581" spans="2:12" ht="14.4" customHeight="1">
      <c r="B8581" s="2"/>
      <c r="L8581" s="2"/>
    </row>
    <row r="8582" spans="2:12" ht="14.4" customHeight="1">
      <c r="B8582" s="2"/>
      <c r="L8582" s="2"/>
    </row>
    <row r="8583" spans="2:12" ht="14.4" customHeight="1">
      <c r="B8583" s="2"/>
      <c r="L8583" s="2"/>
    </row>
    <row r="8584" spans="2:12" ht="14.4" customHeight="1">
      <c r="B8584" s="2"/>
      <c r="L8584" s="2"/>
    </row>
    <row r="8585" spans="2:12" ht="14.4" customHeight="1">
      <c r="B8585" s="2"/>
      <c r="L8585" s="2"/>
    </row>
    <row r="8586" spans="2:12" ht="14.4" customHeight="1">
      <c r="B8586" s="2"/>
      <c r="L8586" s="2"/>
    </row>
    <row r="8587" spans="2:12" ht="14.4" customHeight="1">
      <c r="B8587" s="2"/>
      <c r="L8587" s="2"/>
    </row>
    <row r="8588" spans="2:12" ht="14.4" customHeight="1">
      <c r="B8588" s="2"/>
      <c r="L8588" s="2"/>
    </row>
    <row r="8589" spans="2:12" ht="14.4" customHeight="1">
      <c r="B8589" s="2"/>
      <c r="L8589" s="2"/>
    </row>
    <row r="8590" spans="2:12" ht="14.4" customHeight="1">
      <c r="B8590" s="2"/>
      <c r="L8590" s="2"/>
    </row>
    <row r="8591" spans="2:12" ht="14.4" customHeight="1">
      <c r="B8591" s="2"/>
      <c r="L8591" s="2"/>
    </row>
    <row r="8592" spans="2:12" ht="14.4" customHeight="1">
      <c r="B8592" s="2"/>
      <c r="L8592" s="2"/>
    </row>
    <row r="8593" spans="2:12" ht="14.4" customHeight="1">
      <c r="B8593" s="2"/>
      <c r="L8593" s="2"/>
    </row>
    <row r="8594" spans="2:12" ht="14.4" customHeight="1">
      <c r="B8594" s="2"/>
      <c r="L8594" s="2"/>
    </row>
    <row r="8595" spans="2:12" ht="14.4" customHeight="1">
      <c r="B8595" s="2"/>
      <c r="L8595" s="2"/>
    </row>
    <row r="8596" spans="2:12" ht="14.4" customHeight="1">
      <c r="B8596" s="2"/>
      <c r="L8596" s="2"/>
    </row>
    <row r="8597" spans="2:12" ht="14.4" customHeight="1">
      <c r="B8597" s="2"/>
      <c r="L8597" s="2"/>
    </row>
    <row r="8598" spans="2:12" ht="14.4" customHeight="1">
      <c r="B8598" s="2"/>
      <c r="L8598" s="2"/>
    </row>
    <row r="8599" spans="2:12" ht="14.4" customHeight="1">
      <c r="B8599" s="2"/>
      <c r="L8599" s="2"/>
    </row>
    <row r="8600" spans="2:12" ht="14.4" customHeight="1">
      <c r="B8600" s="2"/>
      <c r="L8600" s="2"/>
    </row>
    <row r="8601" spans="2:12" ht="14.4" customHeight="1">
      <c r="B8601" s="2"/>
      <c r="L8601" s="2"/>
    </row>
    <row r="8602" spans="2:12" ht="14.4" customHeight="1">
      <c r="B8602" s="2"/>
      <c r="L8602" s="2"/>
    </row>
    <row r="8603" spans="2:12" ht="14.4" customHeight="1">
      <c r="B8603" s="2"/>
      <c r="L8603" s="2"/>
    </row>
    <row r="8604" spans="2:12" ht="14.4" customHeight="1">
      <c r="B8604" s="2"/>
      <c r="L8604" s="2"/>
    </row>
    <row r="8605" spans="2:12" ht="14.4" customHeight="1">
      <c r="B8605" s="2"/>
      <c r="L8605" s="2"/>
    </row>
    <row r="8606" spans="2:12" ht="14.4" customHeight="1">
      <c r="B8606" s="2"/>
      <c r="L8606" s="2"/>
    </row>
    <row r="8607" spans="2:12" ht="14.4" customHeight="1">
      <c r="B8607" s="2"/>
      <c r="L8607" s="2"/>
    </row>
    <row r="8608" spans="2:12" ht="14.4" customHeight="1">
      <c r="B8608" s="2"/>
      <c r="L8608" s="2"/>
    </row>
    <row r="8609" spans="2:12" ht="14.4" customHeight="1">
      <c r="B8609" s="2"/>
      <c r="L8609" s="2"/>
    </row>
    <row r="8610" spans="2:12" ht="14.4" customHeight="1">
      <c r="B8610" s="2"/>
      <c r="L8610" s="2"/>
    </row>
    <row r="8611" spans="2:12" ht="14.4" customHeight="1">
      <c r="B8611" s="2"/>
      <c r="L8611" s="2"/>
    </row>
    <row r="8612" spans="2:12" ht="14.4" customHeight="1">
      <c r="B8612" s="2"/>
      <c r="L8612" s="2"/>
    </row>
    <row r="8613" spans="2:12" ht="14.4" customHeight="1">
      <c r="B8613" s="2"/>
      <c r="L8613" s="2"/>
    </row>
    <row r="8614" spans="2:12" ht="14.4" customHeight="1">
      <c r="B8614" s="2"/>
      <c r="L8614" s="2"/>
    </row>
    <row r="8615" spans="2:12" ht="14.4" customHeight="1">
      <c r="B8615" s="2"/>
      <c r="L8615" s="2"/>
    </row>
    <row r="8616" spans="2:12" ht="14.4" customHeight="1">
      <c r="B8616" s="2"/>
      <c r="L8616" s="2"/>
    </row>
    <row r="8617" spans="2:12" ht="14.4" customHeight="1">
      <c r="B8617" s="2"/>
      <c r="L8617" s="2"/>
    </row>
    <row r="8618" spans="2:12" ht="14.4" customHeight="1">
      <c r="B8618" s="2"/>
      <c r="L8618" s="2"/>
    </row>
    <row r="8619" spans="2:12" ht="14.4" customHeight="1">
      <c r="B8619" s="2"/>
      <c r="L8619" s="2"/>
    </row>
    <row r="8620" spans="2:12" ht="14.4" customHeight="1">
      <c r="B8620" s="2"/>
      <c r="L8620" s="2"/>
    </row>
    <row r="8621" spans="2:12" ht="14.4" customHeight="1">
      <c r="B8621" s="2"/>
      <c r="L8621" s="2"/>
    </row>
    <row r="8622" spans="2:12" ht="14.4" customHeight="1">
      <c r="B8622" s="2"/>
      <c r="L8622" s="2"/>
    </row>
    <row r="8623" spans="2:12" ht="14.4" customHeight="1">
      <c r="B8623" s="2"/>
      <c r="L8623" s="2"/>
    </row>
    <row r="8624" spans="2:12" ht="14.4" customHeight="1">
      <c r="B8624" s="2"/>
      <c r="L8624" s="2"/>
    </row>
    <row r="8625" spans="2:12" ht="14.4" customHeight="1">
      <c r="B8625" s="2"/>
      <c r="L8625" s="2"/>
    </row>
    <row r="8626" spans="2:12" ht="14.4" customHeight="1">
      <c r="B8626" s="2"/>
      <c r="L8626" s="2"/>
    </row>
    <row r="8627" spans="2:12" ht="14.4" customHeight="1">
      <c r="B8627" s="2"/>
      <c r="L8627" s="2"/>
    </row>
    <row r="8628" spans="2:12" ht="14.4" customHeight="1">
      <c r="B8628" s="2"/>
      <c r="L8628" s="2"/>
    </row>
    <row r="8629" spans="2:12" ht="14.4" customHeight="1">
      <c r="B8629" s="2"/>
      <c r="L8629" s="2"/>
    </row>
    <row r="8630" spans="2:12" ht="14.4" customHeight="1">
      <c r="B8630" s="2"/>
      <c r="L8630" s="2"/>
    </row>
    <row r="8631" spans="2:12" ht="14.4" customHeight="1">
      <c r="B8631" s="2"/>
      <c r="L8631" s="2"/>
    </row>
    <row r="8632" spans="2:12" ht="14.4" customHeight="1">
      <c r="B8632" s="2"/>
      <c r="L8632" s="2"/>
    </row>
    <row r="8633" spans="2:12" ht="14.4" customHeight="1">
      <c r="B8633" s="2"/>
      <c r="L8633" s="2"/>
    </row>
    <row r="8634" spans="2:12" ht="14.4" customHeight="1">
      <c r="B8634" s="2"/>
      <c r="L8634" s="2"/>
    </row>
    <row r="8635" spans="2:12" ht="14.4" customHeight="1">
      <c r="B8635" s="2"/>
      <c r="L8635" s="2"/>
    </row>
    <row r="8636" spans="2:12" ht="14.4" customHeight="1">
      <c r="B8636" s="2"/>
      <c r="L8636" s="2"/>
    </row>
    <row r="8637" spans="2:12" ht="14.4" customHeight="1">
      <c r="B8637" s="2"/>
      <c r="L8637" s="2"/>
    </row>
    <row r="8638" spans="2:12" ht="14.4" customHeight="1">
      <c r="B8638" s="2"/>
      <c r="L8638" s="2"/>
    </row>
    <row r="8639" spans="2:12" ht="14.4" customHeight="1">
      <c r="B8639" s="2"/>
      <c r="L8639" s="2"/>
    </row>
    <row r="8640" spans="2:12" ht="14.4" customHeight="1">
      <c r="B8640" s="2"/>
      <c r="L8640" s="2"/>
    </row>
    <row r="8641" spans="2:12" ht="14.4" customHeight="1">
      <c r="B8641" s="2"/>
      <c r="L8641" s="2"/>
    </row>
    <row r="8642" spans="2:12" ht="14.4" customHeight="1">
      <c r="B8642" s="2"/>
      <c r="L8642" s="2"/>
    </row>
    <row r="8643" spans="2:12" ht="14.4" customHeight="1">
      <c r="B8643" s="2"/>
      <c r="L8643" s="2"/>
    </row>
    <row r="8644" spans="2:12" ht="14.4" customHeight="1">
      <c r="B8644" s="2"/>
      <c r="L8644" s="2"/>
    </row>
    <row r="8645" spans="2:12" ht="14.4" customHeight="1">
      <c r="B8645" s="2"/>
      <c r="L8645" s="2"/>
    </row>
    <row r="8646" spans="2:12" ht="14.4" customHeight="1">
      <c r="B8646" s="2"/>
      <c r="L8646" s="2"/>
    </row>
    <row r="8647" spans="2:12" ht="14.4" customHeight="1">
      <c r="B8647" s="2"/>
      <c r="L8647" s="2"/>
    </row>
    <row r="8648" spans="2:12" ht="14.4" customHeight="1">
      <c r="B8648" s="2"/>
      <c r="L8648" s="2"/>
    </row>
    <row r="8649" spans="2:12" ht="14.4" customHeight="1">
      <c r="B8649" s="2"/>
      <c r="L8649" s="2"/>
    </row>
    <row r="8650" spans="2:12" ht="14.4" customHeight="1">
      <c r="B8650" s="2"/>
      <c r="L8650" s="2"/>
    </row>
    <row r="8651" spans="2:12" ht="14.4" customHeight="1">
      <c r="B8651" s="2"/>
      <c r="L8651" s="2"/>
    </row>
    <row r="8652" spans="2:12" ht="14.4" customHeight="1">
      <c r="B8652" s="2"/>
      <c r="L8652" s="2"/>
    </row>
    <row r="8653" spans="2:12" ht="14.4" customHeight="1">
      <c r="B8653" s="2"/>
      <c r="L8653" s="2"/>
    </row>
    <row r="8654" spans="2:12" ht="14.4" customHeight="1">
      <c r="B8654" s="2"/>
      <c r="L8654" s="2"/>
    </row>
    <row r="8655" spans="2:12" ht="14.4" customHeight="1">
      <c r="B8655" s="2"/>
      <c r="L8655" s="2"/>
    </row>
    <row r="8656" spans="2:12" ht="14.4" customHeight="1">
      <c r="B8656" s="2"/>
      <c r="L8656" s="2"/>
    </row>
    <row r="8657" spans="2:12" ht="14.4" customHeight="1">
      <c r="B8657" s="2"/>
      <c r="L8657" s="2"/>
    </row>
    <row r="8658" spans="2:12" ht="14.4" customHeight="1">
      <c r="B8658" s="2"/>
      <c r="L8658" s="2"/>
    </row>
    <row r="8659" spans="2:12" ht="14.4" customHeight="1">
      <c r="B8659" s="2"/>
      <c r="L8659" s="2"/>
    </row>
    <row r="8660" spans="2:12" ht="14.4" customHeight="1">
      <c r="B8660" s="2"/>
      <c r="L8660" s="2"/>
    </row>
    <row r="8661" spans="2:12" ht="14.4" customHeight="1">
      <c r="B8661" s="2"/>
      <c r="L8661" s="2"/>
    </row>
    <row r="8662" spans="2:12" ht="14.4" customHeight="1">
      <c r="B8662" s="2"/>
      <c r="L8662" s="2"/>
    </row>
    <row r="8663" spans="2:12" ht="14.4" customHeight="1">
      <c r="B8663" s="2"/>
      <c r="L8663" s="2"/>
    </row>
    <row r="8664" spans="2:12" ht="14.4" customHeight="1">
      <c r="B8664" s="2"/>
      <c r="L8664" s="2"/>
    </row>
    <row r="8665" spans="2:12" ht="14.4" customHeight="1">
      <c r="B8665" s="2"/>
      <c r="L8665" s="2"/>
    </row>
    <row r="8666" spans="2:12" ht="14.4" customHeight="1">
      <c r="B8666" s="2"/>
      <c r="L8666" s="2"/>
    </row>
    <row r="8667" spans="2:12" ht="14.4" customHeight="1">
      <c r="B8667" s="2"/>
      <c r="L8667" s="2"/>
    </row>
    <row r="8668" spans="2:12" ht="14.4" customHeight="1">
      <c r="B8668" s="2"/>
      <c r="L8668" s="2"/>
    </row>
    <row r="8669" spans="2:12" ht="14.4" customHeight="1">
      <c r="B8669" s="2"/>
      <c r="L8669" s="2"/>
    </row>
    <row r="8670" spans="2:12" ht="14.4" customHeight="1">
      <c r="B8670" s="2"/>
      <c r="L8670" s="2"/>
    </row>
    <row r="8671" spans="2:12" ht="14.4" customHeight="1">
      <c r="B8671" s="2"/>
      <c r="L8671" s="2"/>
    </row>
    <row r="8672" spans="2:12" ht="14.4" customHeight="1">
      <c r="B8672" s="2"/>
      <c r="L8672" s="2"/>
    </row>
    <row r="8673" spans="2:12" ht="14.4" customHeight="1">
      <c r="B8673" s="2"/>
      <c r="L8673" s="2"/>
    </row>
    <row r="8674" spans="2:12" ht="14.4" customHeight="1">
      <c r="B8674" s="2"/>
      <c r="L8674" s="2"/>
    </row>
    <row r="8675" spans="2:12" ht="14.4" customHeight="1">
      <c r="B8675" s="2"/>
      <c r="L8675" s="2"/>
    </row>
    <row r="8676" spans="2:12" ht="14.4" customHeight="1">
      <c r="B8676" s="2"/>
      <c r="L8676" s="2"/>
    </row>
    <row r="8677" spans="2:12" ht="14.4" customHeight="1">
      <c r="B8677" s="2"/>
      <c r="L8677" s="2"/>
    </row>
    <row r="8678" spans="2:12" ht="14.4" customHeight="1">
      <c r="B8678" s="2"/>
      <c r="L8678" s="2"/>
    </row>
    <row r="8679" spans="2:12" ht="14.4" customHeight="1">
      <c r="B8679" s="2"/>
      <c r="L8679" s="2"/>
    </row>
    <row r="8680" spans="2:12" ht="14.4" customHeight="1">
      <c r="B8680" s="2"/>
      <c r="L8680" s="2"/>
    </row>
    <row r="8681" spans="2:12" ht="14.4" customHeight="1">
      <c r="B8681" s="2"/>
      <c r="L8681" s="2"/>
    </row>
    <row r="8682" spans="2:12" ht="14.4" customHeight="1">
      <c r="B8682" s="2"/>
      <c r="L8682" s="2"/>
    </row>
    <row r="8683" spans="2:12" ht="14.4" customHeight="1">
      <c r="B8683" s="2"/>
      <c r="L8683" s="2"/>
    </row>
    <row r="8684" spans="2:12" ht="14.4" customHeight="1">
      <c r="B8684" s="2"/>
      <c r="L8684" s="2"/>
    </row>
    <row r="8685" spans="2:12" ht="14.4" customHeight="1">
      <c r="B8685" s="2"/>
      <c r="L8685" s="2"/>
    </row>
    <row r="8686" spans="2:12" ht="14.4" customHeight="1">
      <c r="B8686" s="2"/>
      <c r="L8686" s="2"/>
    </row>
    <row r="8687" spans="2:12" ht="14.4" customHeight="1">
      <c r="B8687" s="2"/>
      <c r="L8687" s="2"/>
    </row>
    <row r="8688" spans="2:12" ht="14.4" customHeight="1">
      <c r="B8688" s="2"/>
      <c r="L8688" s="2"/>
    </row>
    <row r="8689" spans="2:12" ht="14.4" customHeight="1">
      <c r="B8689" s="2"/>
      <c r="L8689" s="2"/>
    </row>
    <row r="8690" spans="2:12" ht="14.4" customHeight="1">
      <c r="B8690" s="2"/>
      <c r="L8690" s="2"/>
    </row>
    <row r="8691" spans="2:12" ht="14.4" customHeight="1">
      <c r="B8691" s="2"/>
      <c r="L8691" s="2"/>
    </row>
    <row r="8692" spans="2:12" ht="14.4" customHeight="1">
      <c r="B8692" s="2"/>
      <c r="L8692" s="2"/>
    </row>
    <row r="8693" spans="2:12" ht="14.4" customHeight="1">
      <c r="B8693" s="2"/>
      <c r="L8693" s="2"/>
    </row>
    <row r="8694" spans="2:12" ht="14.4" customHeight="1">
      <c r="B8694" s="2"/>
      <c r="L8694" s="2"/>
    </row>
    <row r="8695" spans="2:12" ht="14.4" customHeight="1">
      <c r="B8695" s="2"/>
      <c r="L8695" s="2"/>
    </row>
    <row r="8696" spans="2:12" ht="14.4" customHeight="1">
      <c r="B8696" s="2"/>
      <c r="L8696" s="2"/>
    </row>
    <row r="8697" spans="2:12" ht="14.4" customHeight="1">
      <c r="B8697" s="2"/>
      <c r="L8697" s="2"/>
    </row>
    <row r="8698" spans="2:12" ht="14.4" customHeight="1">
      <c r="B8698" s="2"/>
      <c r="L8698" s="2"/>
    </row>
    <row r="8699" spans="2:12" ht="14.4" customHeight="1">
      <c r="B8699" s="2"/>
      <c r="L8699" s="2"/>
    </row>
    <row r="8700" spans="2:12" ht="14.4" customHeight="1">
      <c r="B8700" s="2"/>
      <c r="L8700" s="2"/>
    </row>
    <row r="8701" spans="2:12" ht="14.4" customHeight="1">
      <c r="B8701" s="2"/>
      <c r="L8701" s="2"/>
    </row>
    <row r="8702" spans="2:12" ht="14.4" customHeight="1">
      <c r="B8702" s="2"/>
      <c r="L8702" s="2"/>
    </row>
    <row r="8703" spans="2:12" ht="14.4" customHeight="1">
      <c r="B8703" s="2"/>
      <c r="L8703" s="2"/>
    </row>
    <row r="8704" spans="2:12" ht="14.4" customHeight="1">
      <c r="B8704" s="2"/>
      <c r="L8704" s="2"/>
    </row>
    <row r="8705" spans="2:12" ht="14.4" customHeight="1">
      <c r="B8705" s="2"/>
      <c r="L8705" s="2"/>
    </row>
    <row r="8706" spans="2:12" ht="14.4" customHeight="1">
      <c r="B8706" s="2"/>
      <c r="L8706" s="2"/>
    </row>
    <row r="8707" spans="2:12" ht="14.4" customHeight="1">
      <c r="B8707" s="2"/>
      <c r="L8707" s="2"/>
    </row>
    <row r="8708" spans="2:12" ht="14.4" customHeight="1">
      <c r="B8708" s="2"/>
      <c r="L8708" s="2"/>
    </row>
    <row r="8709" spans="2:12" ht="14.4" customHeight="1">
      <c r="B8709" s="2"/>
      <c r="L8709" s="2"/>
    </row>
    <row r="8710" spans="2:12" ht="14.4" customHeight="1">
      <c r="B8710" s="2"/>
      <c r="L8710" s="2"/>
    </row>
    <row r="8711" spans="2:12" ht="14.4" customHeight="1">
      <c r="B8711" s="2"/>
      <c r="L8711" s="2"/>
    </row>
    <row r="8712" spans="2:12" ht="14.4" customHeight="1">
      <c r="B8712" s="2"/>
      <c r="L8712" s="2"/>
    </row>
    <row r="8713" spans="2:12" ht="14.4" customHeight="1">
      <c r="B8713" s="2"/>
      <c r="L8713" s="2"/>
    </row>
    <row r="8714" spans="2:12" ht="14.4" customHeight="1">
      <c r="B8714" s="2"/>
      <c r="L8714" s="2"/>
    </row>
    <row r="8715" spans="2:12" ht="14.4" customHeight="1">
      <c r="B8715" s="2"/>
      <c r="L8715" s="2"/>
    </row>
    <row r="8716" spans="2:12" ht="14.4" customHeight="1">
      <c r="B8716" s="2"/>
      <c r="L8716" s="2"/>
    </row>
    <row r="8717" spans="2:12" ht="14.4" customHeight="1">
      <c r="B8717" s="2"/>
      <c r="L8717" s="2"/>
    </row>
    <row r="8718" spans="2:12" ht="14.4" customHeight="1">
      <c r="B8718" s="2"/>
      <c r="L8718" s="2"/>
    </row>
    <row r="8719" spans="2:12" ht="14.4" customHeight="1">
      <c r="B8719" s="2"/>
      <c r="L8719" s="2"/>
    </row>
    <row r="8720" spans="2:12" ht="14.4" customHeight="1">
      <c r="B8720" s="2"/>
      <c r="L8720" s="2"/>
    </row>
    <row r="8721" spans="2:12" ht="14.4" customHeight="1">
      <c r="B8721" s="2"/>
      <c r="L8721" s="2"/>
    </row>
    <row r="8722" spans="2:12" ht="14.4" customHeight="1">
      <c r="B8722" s="2"/>
      <c r="L8722" s="2"/>
    </row>
    <row r="8723" spans="2:12" ht="14.4" customHeight="1">
      <c r="B8723" s="2"/>
      <c r="L8723" s="2"/>
    </row>
    <row r="8724" spans="2:12" ht="14.4" customHeight="1">
      <c r="B8724" s="2"/>
      <c r="L8724" s="2"/>
    </row>
    <row r="8725" spans="2:12" ht="14.4" customHeight="1">
      <c r="B8725" s="2"/>
      <c r="L8725" s="2"/>
    </row>
    <row r="8726" spans="2:12" ht="14.4" customHeight="1">
      <c r="B8726" s="2"/>
      <c r="L8726" s="2"/>
    </row>
    <row r="8727" spans="2:12" ht="14.4" customHeight="1">
      <c r="B8727" s="2"/>
      <c r="L8727" s="2"/>
    </row>
    <row r="8728" spans="2:12" ht="14.4" customHeight="1">
      <c r="B8728" s="2"/>
      <c r="L8728" s="2"/>
    </row>
    <row r="8729" spans="2:12" ht="14.4" customHeight="1">
      <c r="B8729" s="2"/>
      <c r="L8729" s="2"/>
    </row>
    <row r="8730" spans="2:12" ht="14.4" customHeight="1">
      <c r="B8730" s="2"/>
      <c r="L8730" s="2"/>
    </row>
    <row r="8731" spans="2:12" ht="14.4" customHeight="1">
      <c r="B8731" s="2"/>
      <c r="L8731" s="2"/>
    </row>
    <row r="8732" spans="2:12" ht="14.4" customHeight="1">
      <c r="B8732" s="2"/>
      <c r="L8732" s="2"/>
    </row>
    <row r="8733" spans="2:12" ht="14.4" customHeight="1">
      <c r="B8733" s="2"/>
      <c r="L8733" s="2"/>
    </row>
    <row r="8734" spans="2:12" ht="14.4" customHeight="1">
      <c r="B8734" s="2"/>
      <c r="L8734" s="2"/>
    </row>
    <row r="8735" spans="2:12" ht="14.4" customHeight="1">
      <c r="B8735" s="2"/>
      <c r="L8735" s="2"/>
    </row>
    <row r="8736" spans="2:12" ht="14.4" customHeight="1">
      <c r="B8736" s="2"/>
      <c r="L8736" s="2"/>
    </row>
    <row r="8737" spans="2:12" ht="14.4" customHeight="1">
      <c r="B8737" s="2"/>
      <c r="L8737" s="2"/>
    </row>
    <row r="8738" spans="2:12" ht="14.4" customHeight="1">
      <c r="B8738" s="2"/>
      <c r="L8738" s="2"/>
    </row>
    <row r="8739" spans="2:12" ht="14.4" customHeight="1">
      <c r="B8739" s="2"/>
      <c r="L8739" s="2"/>
    </row>
    <row r="8740" spans="2:12" ht="14.4" customHeight="1">
      <c r="B8740" s="2"/>
      <c r="L8740" s="2"/>
    </row>
    <row r="8741" spans="2:12" ht="14.4" customHeight="1">
      <c r="B8741" s="2"/>
      <c r="L8741" s="2"/>
    </row>
    <row r="8742" spans="2:12" ht="14.4" customHeight="1">
      <c r="B8742" s="2"/>
      <c r="L8742" s="2"/>
    </row>
    <row r="8743" spans="2:12" ht="14.4" customHeight="1">
      <c r="B8743" s="2"/>
      <c r="L8743" s="2"/>
    </row>
    <row r="8744" spans="2:12" ht="14.4" customHeight="1">
      <c r="B8744" s="2"/>
      <c r="L8744" s="2"/>
    </row>
    <row r="8745" spans="2:12" ht="14.4" customHeight="1">
      <c r="B8745" s="2"/>
      <c r="L8745" s="2"/>
    </row>
    <row r="8746" spans="2:12" ht="14.4" customHeight="1">
      <c r="B8746" s="2"/>
      <c r="L8746" s="2"/>
    </row>
    <row r="8747" spans="2:12" ht="14.4" customHeight="1">
      <c r="B8747" s="2"/>
      <c r="L8747" s="2"/>
    </row>
    <row r="8748" spans="2:12" ht="14.4" customHeight="1">
      <c r="B8748" s="2"/>
      <c r="L8748" s="2"/>
    </row>
    <row r="8749" spans="2:12" ht="14.4" customHeight="1">
      <c r="B8749" s="2"/>
      <c r="L8749" s="2"/>
    </row>
    <row r="8750" spans="2:12" ht="14.4" customHeight="1">
      <c r="B8750" s="2"/>
      <c r="L8750" s="2"/>
    </row>
    <row r="8751" spans="2:12" ht="14.4" customHeight="1">
      <c r="B8751" s="2"/>
      <c r="L8751" s="2"/>
    </row>
    <row r="8752" spans="2:12" ht="14.4" customHeight="1">
      <c r="B8752" s="2"/>
      <c r="L8752" s="2"/>
    </row>
    <row r="8753" spans="2:12" ht="14.4" customHeight="1">
      <c r="B8753" s="2"/>
      <c r="L8753" s="2"/>
    </row>
    <row r="8754" spans="2:12" ht="14.4" customHeight="1">
      <c r="B8754" s="2"/>
      <c r="L8754" s="2"/>
    </row>
    <row r="8755" spans="2:12" ht="14.4" customHeight="1">
      <c r="B8755" s="2"/>
      <c r="L8755" s="2"/>
    </row>
    <row r="8756" spans="2:12" ht="14.4" customHeight="1">
      <c r="B8756" s="2"/>
      <c r="L8756" s="2"/>
    </row>
    <row r="8757" spans="2:12" ht="14.4" customHeight="1">
      <c r="B8757" s="2"/>
      <c r="L8757" s="2"/>
    </row>
    <row r="8758" spans="2:12" ht="14.4" customHeight="1">
      <c r="B8758" s="2"/>
      <c r="L8758" s="2"/>
    </row>
    <row r="8759" spans="2:12" ht="14.4" customHeight="1">
      <c r="B8759" s="2"/>
      <c r="L8759" s="2"/>
    </row>
    <row r="8760" spans="2:12" ht="14.4" customHeight="1">
      <c r="B8760" s="2"/>
      <c r="L8760" s="2"/>
    </row>
    <row r="8761" spans="2:12" ht="14.4" customHeight="1">
      <c r="B8761" s="2"/>
      <c r="L8761" s="2"/>
    </row>
    <row r="8762" spans="2:12" ht="14.4" customHeight="1">
      <c r="B8762" s="2"/>
      <c r="L8762" s="2"/>
    </row>
    <row r="8763" spans="2:12" ht="14.4" customHeight="1">
      <c r="B8763" s="2"/>
      <c r="L8763" s="2"/>
    </row>
    <row r="8764" spans="2:12" ht="14.4" customHeight="1">
      <c r="B8764" s="2"/>
      <c r="L8764" s="2"/>
    </row>
    <row r="8765" spans="2:12" ht="14.4" customHeight="1">
      <c r="B8765" s="2"/>
      <c r="L8765" s="2"/>
    </row>
    <row r="8766" spans="2:12" ht="14.4" customHeight="1">
      <c r="B8766" s="2"/>
      <c r="L8766" s="2"/>
    </row>
    <row r="8767" spans="2:12" ht="14.4" customHeight="1">
      <c r="B8767" s="2"/>
      <c r="L8767" s="2"/>
    </row>
    <row r="8768" spans="2:12" ht="14.4" customHeight="1">
      <c r="B8768" s="2"/>
      <c r="L8768" s="2"/>
    </row>
    <row r="8769" spans="2:12" ht="14.4" customHeight="1">
      <c r="B8769" s="2"/>
      <c r="L8769" s="2"/>
    </row>
    <row r="8770" spans="2:12" ht="14.4" customHeight="1">
      <c r="B8770" s="2"/>
      <c r="L8770" s="2"/>
    </row>
    <row r="8771" spans="2:12" ht="14.4" customHeight="1">
      <c r="B8771" s="2"/>
      <c r="L8771" s="2"/>
    </row>
    <row r="8772" spans="2:12" ht="14.4" customHeight="1">
      <c r="B8772" s="2"/>
      <c r="L8772" s="2"/>
    </row>
    <row r="8773" spans="2:12" ht="14.4" customHeight="1">
      <c r="B8773" s="2"/>
      <c r="L8773" s="2"/>
    </row>
    <row r="8774" spans="2:12" ht="14.4" customHeight="1">
      <c r="B8774" s="2"/>
      <c r="L8774" s="2"/>
    </row>
    <row r="8775" spans="2:12" ht="14.4" customHeight="1">
      <c r="B8775" s="2"/>
      <c r="L8775" s="2"/>
    </row>
    <row r="8776" spans="2:12" ht="14.4" customHeight="1">
      <c r="B8776" s="2"/>
      <c r="L8776" s="2"/>
    </row>
    <row r="8777" spans="2:12" ht="14.4" customHeight="1">
      <c r="B8777" s="2"/>
      <c r="L8777" s="2"/>
    </row>
    <row r="8778" spans="2:12" ht="14.4" customHeight="1">
      <c r="B8778" s="2"/>
      <c r="L8778" s="2"/>
    </row>
    <row r="8779" spans="2:12" ht="14.4" customHeight="1">
      <c r="B8779" s="2"/>
      <c r="L8779" s="2"/>
    </row>
    <row r="8780" spans="2:12" ht="14.4" customHeight="1">
      <c r="B8780" s="2"/>
      <c r="L8780" s="2"/>
    </row>
    <row r="8781" spans="2:12" ht="14.4" customHeight="1">
      <c r="B8781" s="2"/>
      <c r="L8781" s="2"/>
    </row>
    <row r="8782" spans="2:12" ht="14.4" customHeight="1">
      <c r="B8782" s="2"/>
      <c r="L8782" s="2"/>
    </row>
    <row r="8783" spans="2:12" ht="14.4" customHeight="1">
      <c r="B8783" s="2"/>
      <c r="L8783" s="2"/>
    </row>
    <row r="8784" spans="2:12" ht="14.4" customHeight="1">
      <c r="B8784" s="2"/>
      <c r="L8784" s="2"/>
    </row>
    <row r="8785" spans="2:12" ht="14.4" customHeight="1">
      <c r="B8785" s="2"/>
      <c r="L8785" s="2"/>
    </row>
    <row r="8786" spans="2:12" ht="14.4" customHeight="1">
      <c r="B8786" s="2"/>
      <c r="L8786" s="2"/>
    </row>
    <row r="8787" spans="2:12" ht="14.4" customHeight="1">
      <c r="B8787" s="2"/>
      <c r="L8787" s="2"/>
    </row>
    <row r="8788" spans="2:12" ht="14.4" customHeight="1">
      <c r="B8788" s="2"/>
      <c r="L8788" s="2"/>
    </row>
    <row r="8789" spans="2:12" ht="14.4" customHeight="1">
      <c r="B8789" s="2"/>
      <c r="L8789" s="2"/>
    </row>
    <row r="8790" spans="2:12" ht="14.4" customHeight="1">
      <c r="B8790" s="2"/>
      <c r="L8790" s="2"/>
    </row>
    <row r="8791" spans="2:12" ht="14.4" customHeight="1">
      <c r="B8791" s="2"/>
      <c r="L8791" s="2"/>
    </row>
    <row r="8792" spans="2:12" ht="14.4" customHeight="1">
      <c r="B8792" s="2"/>
      <c r="L8792" s="2"/>
    </row>
    <row r="8793" spans="2:12" ht="14.4" customHeight="1">
      <c r="B8793" s="2"/>
      <c r="L8793" s="2"/>
    </row>
    <row r="8794" spans="2:12" ht="14.4" customHeight="1">
      <c r="B8794" s="2"/>
      <c r="L8794" s="2"/>
    </row>
    <row r="8795" spans="2:12" ht="14.4" customHeight="1">
      <c r="B8795" s="2"/>
      <c r="L8795" s="2"/>
    </row>
    <row r="8796" spans="2:12" ht="14.4" customHeight="1">
      <c r="B8796" s="2"/>
      <c r="L8796" s="2"/>
    </row>
    <row r="8797" spans="2:12" ht="14.4" customHeight="1">
      <c r="B8797" s="2"/>
      <c r="L8797" s="2"/>
    </row>
    <row r="8798" spans="2:12" ht="14.4" customHeight="1">
      <c r="B8798" s="2"/>
      <c r="L8798" s="2"/>
    </row>
    <row r="8799" spans="2:12" ht="14.4" customHeight="1">
      <c r="B8799" s="2"/>
      <c r="L8799" s="2"/>
    </row>
    <row r="8800" spans="2:12" ht="14.4" customHeight="1">
      <c r="B8800" s="2"/>
      <c r="L8800" s="2"/>
    </row>
    <row r="8801" spans="2:12" ht="14.4" customHeight="1">
      <c r="B8801" s="2"/>
      <c r="L8801" s="2"/>
    </row>
    <row r="8802" spans="2:12" ht="14.4" customHeight="1">
      <c r="B8802" s="2"/>
      <c r="L8802" s="2"/>
    </row>
    <row r="8803" spans="2:12" ht="14.4" customHeight="1">
      <c r="B8803" s="2"/>
      <c r="L8803" s="2"/>
    </row>
    <row r="8804" spans="2:12" ht="14.4" customHeight="1">
      <c r="B8804" s="2"/>
      <c r="L8804" s="2"/>
    </row>
    <row r="8805" spans="2:12" ht="14.4" customHeight="1">
      <c r="B8805" s="2"/>
      <c r="L8805" s="2"/>
    </row>
    <row r="8806" spans="2:12" ht="14.4" customHeight="1">
      <c r="B8806" s="2"/>
      <c r="L8806" s="2"/>
    </row>
    <row r="8807" spans="2:12" ht="14.4" customHeight="1">
      <c r="B8807" s="2"/>
      <c r="L8807" s="2"/>
    </row>
    <row r="8808" spans="2:12" ht="14.4" customHeight="1">
      <c r="B8808" s="2"/>
      <c r="L8808" s="2"/>
    </row>
    <row r="8809" spans="2:12" ht="14.4" customHeight="1">
      <c r="B8809" s="2"/>
      <c r="L8809" s="2"/>
    </row>
    <row r="8810" spans="2:12" ht="14.4" customHeight="1">
      <c r="B8810" s="2"/>
      <c r="L8810" s="2"/>
    </row>
    <row r="8811" spans="2:12" ht="14.4" customHeight="1">
      <c r="B8811" s="2"/>
      <c r="L8811" s="2"/>
    </row>
    <row r="8812" spans="2:12" ht="14.4" customHeight="1">
      <c r="B8812" s="2"/>
      <c r="L8812" s="2"/>
    </row>
    <row r="8813" spans="2:12" ht="14.4" customHeight="1">
      <c r="B8813" s="2"/>
      <c r="L8813" s="2"/>
    </row>
    <row r="8814" spans="2:12" ht="14.4" customHeight="1">
      <c r="B8814" s="2"/>
      <c r="L8814" s="2"/>
    </row>
    <row r="8815" spans="2:12" ht="14.4" customHeight="1">
      <c r="B8815" s="2"/>
      <c r="L8815" s="2"/>
    </row>
    <row r="8816" spans="2:12" ht="14.4" customHeight="1">
      <c r="B8816" s="2"/>
      <c r="L8816" s="2"/>
    </row>
    <row r="8817" spans="2:12" ht="14.4" customHeight="1">
      <c r="B8817" s="2"/>
      <c r="L8817" s="2"/>
    </row>
    <row r="8818" spans="2:12" ht="14.4" customHeight="1">
      <c r="B8818" s="2"/>
      <c r="L8818" s="2"/>
    </row>
    <row r="8819" spans="2:12" ht="14.4" customHeight="1">
      <c r="B8819" s="2"/>
      <c r="L8819" s="2"/>
    </row>
    <row r="8820" spans="2:12" ht="14.4" customHeight="1">
      <c r="B8820" s="2"/>
      <c r="L8820" s="2"/>
    </row>
    <row r="8821" spans="2:12" ht="14.4" customHeight="1">
      <c r="B8821" s="2"/>
      <c r="L8821" s="2"/>
    </row>
    <row r="8822" spans="2:12" ht="14.4" customHeight="1">
      <c r="B8822" s="2"/>
      <c r="L8822" s="2"/>
    </row>
    <row r="8823" spans="2:12" ht="14.4" customHeight="1">
      <c r="B8823" s="2"/>
      <c r="L8823" s="2"/>
    </row>
    <row r="8824" spans="2:12" ht="14.4" customHeight="1">
      <c r="B8824" s="2"/>
      <c r="L8824" s="2"/>
    </row>
    <row r="8825" spans="2:12" ht="14.4" customHeight="1">
      <c r="B8825" s="2"/>
      <c r="L8825" s="2"/>
    </row>
    <row r="8826" spans="2:12" ht="14.4" customHeight="1">
      <c r="B8826" s="2"/>
      <c r="L8826" s="2"/>
    </row>
    <row r="8827" spans="2:12" ht="14.4" customHeight="1">
      <c r="B8827" s="2"/>
      <c r="L8827" s="2"/>
    </row>
    <row r="8828" spans="2:12" ht="14.4" customHeight="1">
      <c r="B8828" s="2"/>
      <c r="L8828" s="2"/>
    </row>
    <row r="8829" spans="2:12" ht="14.4" customHeight="1">
      <c r="B8829" s="2"/>
      <c r="L8829" s="2"/>
    </row>
    <row r="8830" spans="2:12" ht="14.4" customHeight="1">
      <c r="B8830" s="2"/>
      <c r="L8830" s="2"/>
    </row>
    <row r="8831" spans="2:12" ht="14.4" customHeight="1">
      <c r="B8831" s="2"/>
      <c r="L8831" s="2"/>
    </row>
    <row r="8832" spans="2:12" ht="14.4" customHeight="1">
      <c r="B8832" s="2"/>
      <c r="L8832" s="2"/>
    </row>
    <row r="8833" spans="2:12" ht="14.4" customHeight="1">
      <c r="B8833" s="2"/>
      <c r="L8833" s="2"/>
    </row>
    <row r="8834" spans="2:12" ht="14.4" customHeight="1">
      <c r="B8834" s="2"/>
      <c r="L8834" s="2"/>
    </row>
    <row r="8835" spans="2:12" ht="14.4" customHeight="1">
      <c r="B8835" s="2"/>
      <c r="L8835" s="2"/>
    </row>
    <row r="8836" spans="2:12" ht="14.4" customHeight="1">
      <c r="B8836" s="2"/>
      <c r="L8836" s="2"/>
    </row>
    <row r="8837" spans="2:12" ht="14.4" customHeight="1">
      <c r="B8837" s="2"/>
      <c r="L8837" s="2"/>
    </row>
    <row r="8838" spans="2:12" ht="14.4" customHeight="1">
      <c r="B8838" s="2"/>
      <c r="L8838" s="2"/>
    </row>
    <row r="8839" spans="2:12" ht="14.4" customHeight="1">
      <c r="B8839" s="2"/>
      <c r="L8839" s="2"/>
    </row>
    <row r="8840" spans="2:12" ht="14.4" customHeight="1">
      <c r="B8840" s="2"/>
      <c r="L8840" s="2"/>
    </row>
    <row r="8841" spans="2:12" ht="14.4" customHeight="1">
      <c r="B8841" s="2"/>
      <c r="L8841" s="2"/>
    </row>
    <row r="8842" spans="2:12" ht="14.4" customHeight="1">
      <c r="B8842" s="2"/>
      <c r="L8842" s="2"/>
    </row>
    <row r="8843" spans="2:12" ht="14.4" customHeight="1">
      <c r="B8843" s="2"/>
      <c r="L8843" s="2"/>
    </row>
    <row r="8844" spans="2:12" ht="14.4" customHeight="1">
      <c r="B8844" s="2"/>
      <c r="L8844" s="2"/>
    </row>
    <row r="8845" spans="2:12" ht="14.4" customHeight="1">
      <c r="B8845" s="2"/>
      <c r="L8845" s="2"/>
    </row>
    <row r="8846" spans="2:12" ht="14.4" customHeight="1">
      <c r="B8846" s="2"/>
      <c r="L8846" s="2"/>
    </row>
    <row r="8847" spans="2:12" ht="14.4" customHeight="1">
      <c r="B8847" s="2"/>
      <c r="L8847" s="2"/>
    </row>
    <row r="8848" spans="2:12" ht="14.4" customHeight="1">
      <c r="B8848" s="2"/>
      <c r="L8848" s="2"/>
    </row>
    <row r="8849" spans="2:12" ht="14.4" customHeight="1">
      <c r="B8849" s="2"/>
      <c r="L8849" s="2"/>
    </row>
    <row r="8850" spans="2:12" ht="14.4" customHeight="1">
      <c r="B8850" s="2"/>
      <c r="L8850" s="2"/>
    </row>
    <row r="8851" spans="2:12" ht="14.4" customHeight="1">
      <c r="B8851" s="2"/>
      <c r="L8851" s="2"/>
    </row>
    <row r="8852" spans="2:12" ht="14.4" customHeight="1">
      <c r="B8852" s="2"/>
      <c r="L8852" s="2"/>
    </row>
    <row r="8853" spans="2:12" ht="14.4" customHeight="1">
      <c r="B8853" s="2"/>
      <c r="L8853" s="2"/>
    </row>
    <row r="8854" spans="2:12" ht="14.4" customHeight="1">
      <c r="B8854" s="2"/>
      <c r="L8854" s="2"/>
    </row>
    <row r="8855" spans="2:12" ht="14.4" customHeight="1">
      <c r="B8855" s="2"/>
      <c r="L8855" s="2"/>
    </row>
    <row r="8856" spans="2:12" ht="14.4" customHeight="1">
      <c r="B8856" s="2"/>
      <c r="L8856" s="2"/>
    </row>
    <row r="8857" spans="2:12" ht="14.4" customHeight="1">
      <c r="B8857" s="2"/>
      <c r="L8857" s="2"/>
    </row>
    <row r="8858" spans="2:12" ht="14.4" customHeight="1">
      <c r="B8858" s="2"/>
      <c r="L8858" s="2"/>
    </row>
    <row r="8859" spans="2:12" ht="14.4" customHeight="1">
      <c r="B8859" s="2"/>
      <c r="L8859" s="2"/>
    </row>
    <row r="8860" spans="2:12" ht="14.4" customHeight="1">
      <c r="B8860" s="2"/>
      <c r="L8860" s="2"/>
    </row>
    <row r="8861" spans="2:12" ht="14.4" customHeight="1">
      <c r="B8861" s="2"/>
      <c r="L8861" s="2"/>
    </row>
    <row r="8862" spans="2:12" ht="14.4" customHeight="1">
      <c r="B8862" s="2"/>
      <c r="L8862" s="2"/>
    </row>
    <row r="8863" spans="2:12" ht="14.4" customHeight="1">
      <c r="B8863" s="2"/>
      <c r="L8863" s="2"/>
    </row>
    <row r="8864" spans="2:12" ht="14.4" customHeight="1">
      <c r="B8864" s="2"/>
      <c r="L8864" s="2"/>
    </row>
    <row r="8865" spans="2:12" ht="14.4" customHeight="1">
      <c r="B8865" s="2"/>
      <c r="L8865" s="2"/>
    </row>
    <row r="8866" spans="2:12" ht="14.4" customHeight="1">
      <c r="B8866" s="2"/>
      <c r="L8866" s="2"/>
    </row>
    <row r="8867" spans="2:12" ht="14.4" customHeight="1">
      <c r="B8867" s="2"/>
      <c r="L8867" s="2"/>
    </row>
    <row r="8868" spans="2:12" ht="14.4" customHeight="1">
      <c r="B8868" s="2"/>
      <c r="L8868" s="2"/>
    </row>
    <row r="8869" spans="2:12" ht="14.4" customHeight="1">
      <c r="B8869" s="2"/>
      <c r="L8869" s="2"/>
    </row>
    <row r="8870" spans="2:12" ht="14.4" customHeight="1">
      <c r="B8870" s="2"/>
      <c r="L8870" s="2"/>
    </row>
    <row r="8871" spans="2:12" ht="14.4" customHeight="1">
      <c r="B8871" s="2"/>
      <c r="L8871" s="2"/>
    </row>
    <row r="8872" spans="2:12" ht="14.4" customHeight="1">
      <c r="B8872" s="2"/>
      <c r="L8872" s="2"/>
    </row>
    <row r="8873" spans="2:12" ht="14.4" customHeight="1">
      <c r="B8873" s="2"/>
      <c r="L8873" s="2"/>
    </row>
    <row r="8874" spans="2:12" ht="14.4" customHeight="1">
      <c r="B8874" s="2"/>
      <c r="L8874" s="2"/>
    </row>
    <row r="8875" spans="2:12" ht="14.4" customHeight="1">
      <c r="B8875" s="2"/>
      <c r="L8875" s="2"/>
    </row>
    <row r="8876" spans="2:12" ht="14.4" customHeight="1">
      <c r="B8876" s="2"/>
      <c r="L8876" s="2"/>
    </row>
    <row r="8877" spans="2:12" ht="14.4" customHeight="1">
      <c r="B8877" s="2"/>
      <c r="L8877" s="2"/>
    </row>
    <row r="8878" spans="2:12" ht="14.4" customHeight="1">
      <c r="B8878" s="2"/>
      <c r="L8878" s="2"/>
    </row>
    <row r="8879" spans="2:12" ht="14.4" customHeight="1">
      <c r="B8879" s="2"/>
      <c r="L8879" s="2"/>
    </row>
    <row r="8880" spans="2:12" ht="14.4" customHeight="1">
      <c r="B8880" s="2"/>
      <c r="L8880" s="2"/>
    </row>
    <row r="8881" spans="2:12" ht="14.4" customHeight="1">
      <c r="B8881" s="2"/>
      <c r="L8881" s="2"/>
    </row>
    <row r="8882" spans="2:12" ht="14.4" customHeight="1">
      <c r="B8882" s="2"/>
      <c r="L8882" s="2"/>
    </row>
    <row r="8883" spans="2:12" ht="14.4" customHeight="1">
      <c r="B8883" s="2"/>
      <c r="L8883" s="2"/>
    </row>
    <row r="8884" spans="2:12" ht="14.4" customHeight="1">
      <c r="B8884" s="2"/>
      <c r="L8884" s="2"/>
    </row>
    <row r="8885" spans="2:12" ht="14.4" customHeight="1">
      <c r="B8885" s="2"/>
      <c r="L8885" s="2"/>
    </row>
    <row r="8886" spans="2:12" ht="14.4" customHeight="1">
      <c r="B8886" s="2"/>
      <c r="L8886" s="2"/>
    </row>
    <row r="8887" spans="2:12" ht="14.4" customHeight="1">
      <c r="B8887" s="2"/>
      <c r="L8887" s="2"/>
    </row>
    <row r="8888" spans="2:12" ht="14.4" customHeight="1">
      <c r="B8888" s="2"/>
      <c r="L8888" s="2"/>
    </row>
    <row r="8889" spans="2:12" ht="14.4" customHeight="1">
      <c r="B8889" s="2"/>
      <c r="L8889" s="2"/>
    </row>
    <row r="8890" spans="2:12" ht="14.4" customHeight="1">
      <c r="B8890" s="2"/>
      <c r="L8890" s="2"/>
    </row>
    <row r="8891" spans="2:12" ht="14.4" customHeight="1">
      <c r="B8891" s="2"/>
      <c r="L8891" s="2"/>
    </row>
    <row r="8892" spans="2:12" ht="14.4" customHeight="1">
      <c r="B8892" s="2"/>
      <c r="L8892" s="2"/>
    </row>
    <row r="8893" spans="2:12" ht="14.4" customHeight="1">
      <c r="B8893" s="2"/>
      <c r="L8893" s="2"/>
    </row>
    <row r="8894" spans="2:12" ht="14.4" customHeight="1">
      <c r="B8894" s="2"/>
      <c r="L8894" s="2"/>
    </row>
    <row r="8895" spans="2:12" ht="14.4" customHeight="1">
      <c r="B8895" s="2"/>
      <c r="L8895" s="2"/>
    </row>
    <row r="8896" spans="2:12" ht="14.4" customHeight="1">
      <c r="B8896" s="2"/>
      <c r="L8896" s="2"/>
    </row>
    <row r="8897" spans="2:12" ht="14.4" customHeight="1">
      <c r="B8897" s="2"/>
      <c r="L8897" s="2"/>
    </row>
    <row r="8898" spans="2:12" ht="14.4" customHeight="1">
      <c r="B8898" s="2"/>
      <c r="L8898" s="2"/>
    </row>
    <row r="8899" spans="2:12" ht="14.4" customHeight="1">
      <c r="B8899" s="2"/>
      <c r="L8899" s="2"/>
    </row>
    <row r="8900" spans="2:12" ht="14.4" customHeight="1">
      <c r="B8900" s="2"/>
      <c r="L8900" s="2"/>
    </row>
    <row r="8901" spans="2:12" ht="14.4" customHeight="1">
      <c r="B8901" s="2"/>
      <c r="L8901" s="2"/>
    </row>
    <row r="8902" spans="2:12" ht="14.4" customHeight="1">
      <c r="B8902" s="2"/>
      <c r="L8902" s="2"/>
    </row>
    <row r="8903" spans="2:12" ht="14.4" customHeight="1">
      <c r="B8903" s="2"/>
      <c r="L8903" s="2"/>
    </row>
    <row r="8904" spans="2:12" ht="14.4" customHeight="1">
      <c r="B8904" s="2"/>
      <c r="L8904" s="2"/>
    </row>
    <row r="8905" spans="2:12" ht="14.4" customHeight="1">
      <c r="B8905" s="2"/>
      <c r="L8905" s="2"/>
    </row>
    <row r="8906" spans="2:12" ht="14.4" customHeight="1">
      <c r="B8906" s="2"/>
      <c r="L8906" s="2"/>
    </row>
    <row r="8907" spans="2:12" ht="14.4" customHeight="1">
      <c r="B8907" s="2"/>
      <c r="L8907" s="2"/>
    </row>
    <row r="8908" spans="2:12" ht="14.4" customHeight="1">
      <c r="B8908" s="2"/>
      <c r="L8908" s="2"/>
    </row>
    <row r="8909" spans="2:12" ht="14.4" customHeight="1">
      <c r="B8909" s="2"/>
      <c r="L8909" s="2"/>
    </row>
    <row r="8910" spans="2:12" ht="14.4" customHeight="1">
      <c r="B8910" s="2"/>
      <c r="L8910" s="2"/>
    </row>
    <row r="8911" spans="2:12" ht="14.4" customHeight="1">
      <c r="B8911" s="2"/>
      <c r="L8911" s="2"/>
    </row>
    <row r="8912" spans="2:12" ht="14.4" customHeight="1">
      <c r="B8912" s="2"/>
      <c r="L8912" s="2"/>
    </row>
    <row r="8913" spans="2:12" ht="14.4" customHeight="1">
      <c r="B8913" s="2"/>
      <c r="L8913" s="2"/>
    </row>
    <row r="8914" spans="2:12" ht="14.4" customHeight="1">
      <c r="B8914" s="2"/>
      <c r="L8914" s="2"/>
    </row>
    <row r="8915" spans="2:12" ht="14.4" customHeight="1">
      <c r="B8915" s="2"/>
      <c r="L8915" s="2"/>
    </row>
    <row r="8916" spans="2:12" ht="14.4" customHeight="1">
      <c r="B8916" s="2"/>
      <c r="L8916" s="2"/>
    </row>
    <row r="8917" spans="2:12" ht="14.4" customHeight="1">
      <c r="B8917" s="2"/>
      <c r="L8917" s="2"/>
    </row>
    <row r="8918" spans="2:12" ht="14.4" customHeight="1">
      <c r="B8918" s="2"/>
      <c r="L8918" s="2"/>
    </row>
    <row r="8919" spans="2:12" ht="14.4" customHeight="1">
      <c r="B8919" s="2"/>
      <c r="L8919" s="2"/>
    </row>
    <row r="8920" spans="2:12" ht="14.4" customHeight="1">
      <c r="B8920" s="2"/>
      <c r="L8920" s="2"/>
    </row>
    <row r="8921" spans="2:12" ht="14.4" customHeight="1">
      <c r="B8921" s="2"/>
      <c r="L8921" s="2"/>
    </row>
    <row r="8922" spans="2:12" ht="14.4" customHeight="1">
      <c r="B8922" s="2"/>
      <c r="L8922" s="2"/>
    </row>
    <row r="8923" spans="2:12" ht="14.4" customHeight="1">
      <c r="B8923" s="2"/>
      <c r="L8923" s="2"/>
    </row>
    <row r="8924" spans="2:12" ht="14.4" customHeight="1">
      <c r="B8924" s="2"/>
      <c r="L8924" s="2"/>
    </row>
    <row r="8925" spans="2:12" ht="14.4" customHeight="1">
      <c r="B8925" s="2"/>
      <c r="L8925" s="2"/>
    </row>
    <row r="8926" spans="2:12" ht="14.4" customHeight="1">
      <c r="B8926" s="2"/>
      <c r="L8926" s="2"/>
    </row>
    <row r="8927" spans="2:12" ht="14.4" customHeight="1">
      <c r="B8927" s="2"/>
      <c r="L8927" s="2"/>
    </row>
    <row r="8928" spans="2:12" ht="14.4" customHeight="1">
      <c r="B8928" s="2"/>
      <c r="L8928" s="2"/>
    </row>
    <row r="8929" spans="2:12" ht="14.4" customHeight="1">
      <c r="B8929" s="2"/>
      <c r="L8929" s="2"/>
    </row>
    <row r="8930" spans="2:12" ht="14.4" customHeight="1">
      <c r="B8930" s="2"/>
      <c r="L8930" s="2"/>
    </row>
    <row r="8931" spans="2:12" ht="14.4" customHeight="1">
      <c r="B8931" s="2"/>
      <c r="L8931" s="2"/>
    </row>
    <row r="8932" spans="2:12" ht="14.4" customHeight="1">
      <c r="B8932" s="2"/>
      <c r="L8932" s="2"/>
    </row>
    <row r="8933" spans="2:12" ht="14.4" customHeight="1">
      <c r="B8933" s="2"/>
      <c r="L8933" s="2"/>
    </row>
    <row r="8934" spans="2:12" ht="14.4" customHeight="1">
      <c r="B8934" s="2"/>
      <c r="L8934" s="2"/>
    </row>
    <row r="8935" spans="2:12" ht="14.4" customHeight="1">
      <c r="B8935" s="2"/>
      <c r="L8935" s="2"/>
    </row>
    <row r="8936" spans="2:12" ht="14.4" customHeight="1">
      <c r="B8936" s="2"/>
      <c r="L8936" s="2"/>
    </row>
    <row r="8937" spans="2:12" ht="14.4" customHeight="1">
      <c r="B8937" s="2"/>
      <c r="L8937" s="2"/>
    </row>
    <row r="8938" spans="2:12" ht="14.4" customHeight="1">
      <c r="B8938" s="2"/>
      <c r="L8938" s="2"/>
    </row>
    <row r="8939" spans="2:12" ht="14.4" customHeight="1">
      <c r="B8939" s="2"/>
      <c r="L8939" s="2"/>
    </row>
    <row r="8940" spans="2:12" ht="14.4" customHeight="1">
      <c r="B8940" s="2"/>
      <c r="L8940" s="2"/>
    </row>
    <row r="8941" spans="2:12" ht="14.4" customHeight="1">
      <c r="B8941" s="2"/>
      <c r="L8941" s="2"/>
    </row>
    <row r="8942" spans="2:12" ht="14.4" customHeight="1">
      <c r="B8942" s="2"/>
      <c r="L8942" s="2"/>
    </row>
    <row r="8943" spans="2:12" ht="14.4" customHeight="1">
      <c r="B8943" s="2"/>
      <c r="L8943" s="2"/>
    </row>
    <row r="8944" spans="2:12" ht="14.4" customHeight="1">
      <c r="B8944" s="2"/>
      <c r="L8944" s="2"/>
    </row>
    <row r="8945" spans="2:12" ht="14.4" customHeight="1">
      <c r="B8945" s="2"/>
      <c r="L8945" s="2"/>
    </row>
    <row r="8946" spans="2:12" ht="14.4" customHeight="1">
      <c r="B8946" s="2"/>
      <c r="L8946" s="2"/>
    </row>
    <row r="8947" spans="2:12" ht="14.4" customHeight="1">
      <c r="B8947" s="2"/>
      <c r="L8947" s="2"/>
    </row>
    <row r="8948" spans="2:12" ht="14.4" customHeight="1">
      <c r="B8948" s="2"/>
      <c r="L8948" s="2"/>
    </row>
    <row r="8949" spans="2:12" ht="14.4" customHeight="1">
      <c r="B8949" s="2"/>
      <c r="L8949" s="2"/>
    </row>
    <row r="8950" spans="2:12" ht="14.4" customHeight="1">
      <c r="B8950" s="2"/>
      <c r="L8950" s="2"/>
    </row>
    <row r="8951" spans="2:12" ht="14.4" customHeight="1">
      <c r="B8951" s="2"/>
      <c r="L8951" s="2"/>
    </row>
    <row r="8952" spans="2:12" ht="14.4" customHeight="1">
      <c r="B8952" s="2"/>
      <c r="L8952" s="2"/>
    </row>
    <row r="8953" spans="2:12" ht="14.4" customHeight="1">
      <c r="B8953" s="2"/>
      <c r="L8953" s="2"/>
    </row>
    <row r="8954" spans="2:12" ht="14.4" customHeight="1">
      <c r="B8954" s="2"/>
      <c r="L8954" s="2"/>
    </row>
    <row r="8955" spans="2:12" ht="14.4" customHeight="1">
      <c r="B8955" s="2"/>
      <c r="L8955" s="2"/>
    </row>
    <row r="8956" spans="2:12" ht="14.4" customHeight="1">
      <c r="B8956" s="2"/>
      <c r="L8956" s="2"/>
    </row>
    <row r="8957" spans="2:12" ht="14.4" customHeight="1">
      <c r="B8957" s="2"/>
      <c r="L8957" s="2"/>
    </row>
    <row r="8958" spans="2:12" ht="14.4" customHeight="1">
      <c r="B8958" s="2"/>
      <c r="L8958" s="2"/>
    </row>
    <row r="8959" spans="2:12" ht="14.4" customHeight="1">
      <c r="B8959" s="2"/>
      <c r="L8959" s="2"/>
    </row>
    <row r="8960" spans="2:12" ht="14.4" customHeight="1">
      <c r="B8960" s="2"/>
      <c r="L8960" s="2"/>
    </row>
    <row r="8961" spans="2:12" ht="14.4" customHeight="1">
      <c r="B8961" s="2"/>
      <c r="L8961" s="2"/>
    </row>
    <row r="8962" spans="2:12" ht="14.4" customHeight="1">
      <c r="B8962" s="2"/>
      <c r="L8962" s="2"/>
    </row>
    <row r="8963" spans="2:12" ht="14.4" customHeight="1">
      <c r="B8963" s="2"/>
      <c r="L8963" s="2"/>
    </row>
    <row r="8964" spans="2:12" ht="14.4" customHeight="1">
      <c r="B8964" s="2"/>
      <c r="L8964" s="2"/>
    </row>
    <row r="8965" spans="2:12" ht="14.4" customHeight="1">
      <c r="B8965" s="2"/>
      <c r="L8965" s="2"/>
    </row>
    <row r="8966" spans="2:12" ht="14.4" customHeight="1">
      <c r="B8966" s="2"/>
      <c r="L8966" s="2"/>
    </row>
    <row r="8967" spans="2:12" ht="14.4" customHeight="1">
      <c r="B8967" s="2"/>
      <c r="L8967" s="2"/>
    </row>
    <row r="8968" spans="2:12" ht="14.4" customHeight="1">
      <c r="B8968" s="2"/>
      <c r="L8968" s="2"/>
    </row>
    <row r="8969" spans="2:12" ht="14.4" customHeight="1">
      <c r="B8969" s="2"/>
      <c r="L8969" s="2"/>
    </row>
    <row r="8970" spans="2:12" ht="14.4" customHeight="1">
      <c r="B8970" s="2"/>
      <c r="L8970" s="2"/>
    </row>
    <row r="8971" spans="2:12" ht="14.4" customHeight="1">
      <c r="B8971" s="2"/>
      <c r="L8971" s="2"/>
    </row>
    <row r="8972" spans="2:12" ht="14.4" customHeight="1">
      <c r="B8972" s="2"/>
      <c r="L8972" s="2"/>
    </row>
    <row r="8973" spans="2:12" ht="14.4" customHeight="1">
      <c r="B8973" s="2"/>
      <c r="L8973" s="2"/>
    </row>
    <row r="8974" spans="2:12" ht="14.4" customHeight="1">
      <c r="B8974" s="2"/>
      <c r="L8974" s="2"/>
    </row>
    <row r="8975" spans="2:12" ht="14.4" customHeight="1">
      <c r="B8975" s="2"/>
      <c r="L8975" s="2"/>
    </row>
    <row r="8976" spans="2:12" ht="14.4" customHeight="1">
      <c r="B8976" s="2"/>
      <c r="L8976" s="2"/>
    </row>
    <row r="8977" spans="2:12" ht="14.4" customHeight="1">
      <c r="B8977" s="2"/>
      <c r="L8977" s="2"/>
    </row>
    <row r="8978" spans="2:12" ht="14.4" customHeight="1">
      <c r="B8978" s="2"/>
      <c r="L8978" s="2"/>
    </row>
    <row r="8979" spans="2:12" ht="14.4" customHeight="1">
      <c r="B8979" s="2"/>
      <c r="L8979" s="2"/>
    </row>
    <row r="8980" spans="2:12" ht="14.4" customHeight="1">
      <c r="B8980" s="2"/>
      <c r="L8980" s="2"/>
    </row>
    <row r="8981" spans="2:12" ht="14.4" customHeight="1">
      <c r="B8981" s="2"/>
      <c r="L8981" s="2"/>
    </row>
    <row r="8982" spans="2:12" ht="14.4" customHeight="1">
      <c r="B8982" s="2"/>
      <c r="L8982" s="2"/>
    </row>
    <row r="8983" spans="2:12" ht="14.4" customHeight="1">
      <c r="B8983" s="2"/>
      <c r="L8983" s="2"/>
    </row>
    <row r="8984" spans="2:12" ht="14.4" customHeight="1">
      <c r="B8984" s="2"/>
      <c r="L8984" s="2"/>
    </row>
    <row r="8985" spans="2:12" ht="14.4" customHeight="1">
      <c r="B8985" s="2"/>
      <c r="L8985" s="2"/>
    </row>
    <row r="8986" spans="2:12" ht="14.4" customHeight="1">
      <c r="B8986" s="2"/>
      <c r="L8986" s="2"/>
    </row>
    <row r="8987" spans="2:12" ht="14.4" customHeight="1">
      <c r="B8987" s="2"/>
      <c r="L8987" s="2"/>
    </row>
    <row r="8988" spans="2:12" ht="14.4" customHeight="1">
      <c r="B8988" s="2"/>
      <c r="L8988" s="2"/>
    </row>
    <row r="8989" spans="2:12" ht="14.4" customHeight="1">
      <c r="B8989" s="2"/>
      <c r="L8989" s="2"/>
    </row>
    <row r="8990" spans="2:12" ht="14.4" customHeight="1">
      <c r="B8990" s="2"/>
      <c r="L8990" s="2"/>
    </row>
    <row r="8991" spans="2:12" ht="14.4" customHeight="1">
      <c r="B8991" s="2"/>
      <c r="L8991" s="2"/>
    </row>
    <row r="8992" spans="2:12" ht="14.4" customHeight="1">
      <c r="B8992" s="2"/>
      <c r="L8992" s="2"/>
    </row>
    <row r="8993" spans="2:12" ht="14.4" customHeight="1">
      <c r="B8993" s="2"/>
      <c r="L8993" s="2"/>
    </row>
    <row r="8994" spans="2:12" ht="14.4" customHeight="1">
      <c r="B8994" s="2"/>
      <c r="L8994" s="2"/>
    </row>
    <row r="8995" spans="2:12" ht="14.4" customHeight="1">
      <c r="B8995" s="2"/>
      <c r="L8995" s="2"/>
    </row>
    <row r="8996" spans="2:12" ht="14.4" customHeight="1">
      <c r="B8996" s="2"/>
      <c r="L8996" s="2"/>
    </row>
    <row r="8997" spans="2:12" ht="14.4" customHeight="1">
      <c r="B8997" s="2"/>
      <c r="L8997" s="2"/>
    </row>
    <row r="8998" spans="2:12" ht="14.4" customHeight="1">
      <c r="B8998" s="2"/>
      <c r="L8998" s="2"/>
    </row>
    <row r="8999" spans="2:12" ht="14.4" customHeight="1">
      <c r="B8999" s="2"/>
      <c r="L8999" s="2"/>
    </row>
    <row r="9000" spans="2:12" ht="14.4" customHeight="1">
      <c r="B9000" s="2"/>
      <c r="L9000" s="2"/>
    </row>
    <row r="9001" spans="2:12" ht="14.4" customHeight="1">
      <c r="B9001" s="2"/>
      <c r="L9001" s="2"/>
    </row>
    <row r="9002" spans="2:12" ht="14.4" customHeight="1">
      <c r="B9002" s="2"/>
      <c r="L9002" s="2"/>
    </row>
    <row r="9003" spans="2:12" ht="14.4" customHeight="1">
      <c r="B9003" s="2"/>
      <c r="L9003" s="2"/>
    </row>
    <row r="9004" spans="2:12" ht="14.4" customHeight="1">
      <c r="B9004" s="2"/>
      <c r="L9004" s="2"/>
    </row>
    <row r="9005" spans="2:12" ht="14.4" customHeight="1">
      <c r="B9005" s="2"/>
      <c r="L9005" s="2"/>
    </row>
    <row r="9006" spans="2:12" ht="14.4" customHeight="1">
      <c r="B9006" s="2"/>
      <c r="L9006" s="2"/>
    </row>
    <row r="9007" spans="2:12" ht="14.4" customHeight="1">
      <c r="B9007" s="2"/>
      <c r="L9007" s="2"/>
    </row>
    <row r="9008" spans="2:12" ht="14.4" customHeight="1">
      <c r="B9008" s="2"/>
      <c r="L9008" s="2"/>
    </row>
    <row r="9009" spans="2:12" ht="14.4" customHeight="1">
      <c r="B9009" s="2"/>
      <c r="L9009" s="2"/>
    </row>
    <row r="9010" spans="2:12" ht="14.4" customHeight="1">
      <c r="B9010" s="2"/>
      <c r="L9010" s="2"/>
    </row>
    <row r="9011" spans="2:12" ht="14.4" customHeight="1">
      <c r="B9011" s="2"/>
      <c r="L9011" s="2"/>
    </row>
    <row r="9012" spans="2:12" ht="14.4" customHeight="1">
      <c r="B9012" s="2"/>
      <c r="L9012" s="2"/>
    </row>
    <row r="9013" spans="2:12" ht="14.4" customHeight="1">
      <c r="B9013" s="2"/>
      <c r="L9013" s="2"/>
    </row>
    <row r="9014" spans="2:12" ht="14.4" customHeight="1">
      <c r="B9014" s="2"/>
      <c r="L9014" s="2"/>
    </row>
    <row r="9015" spans="2:12" ht="14.4" customHeight="1">
      <c r="B9015" s="2"/>
      <c r="L9015" s="2"/>
    </row>
    <row r="9016" spans="2:12" ht="14.4" customHeight="1">
      <c r="B9016" s="2"/>
      <c r="L9016" s="2"/>
    </row>
    <row r="9017" spans="2:12" ht="14.4" customHeight="1">
      <c r="B9017" s="2"/>
      <c r="L9017" s="2"/>
    </row>
    <row r="9018" spans="2:12" ht="14.4" customHeight="1">
      <c r="B9018" s="2"/>
      <c r="L9018" s="2"/>
    </row>
    <row r="9019" spans="2:12" ht="14.4" customHeight="1">
      <c r="B9019" s="2"/>
      <c r="L9019" s="2"/>
    </row>
    <row r="9020" spans="2:12" ht="14.4" customHeight="1">
      <c r="B9020" s="2"/>
      <c r="L9020" s="2"/>
    </row>
    <row r="9021" spans="2:12" ht="14.4" customHeight="1">
      <c r="B9021" s="2"/>
      <c r="L9021" s="2"/>
    </row>
    <row r="9022" spans="2:12" ht="14.4" customHeight="1">
      <c r="B9022" s="2"/>
      <c r="L9022" s="2"/>
    </row>
    <row r="9023" spans="2:12" ht="14.4" customHeight="1">
      <c r="B9023" s="2"/>
      <c r="L9023" s="2"/>
    </row>
    <row r="9024" spans="2:12" ht="14.4" customHeight="1">
      <c r="B9024" s="2"/>
      <c r="L9024" s="2"/>
    </row>
    <row r="9025" spans="2:12" ht="14.4" customHeight="1">
      <c r="B9025" s="2"/>
      <c r="L9025" s="2"/>
    </row>
    <row r="9026" spans="2:12" ht="14.4" customHeight="1">
      <c r="B9026" s="2"/>
      <c r="L9026" s="2"/>
    </row>
    <row r="9027" spans="2:12" ht="14.4" customHeight="1">
      <c r="B9027" s="2"/>
      <c r="L9027" s="2"/>
    </row>
    <row r="9028" spans="2:12" ht="14.4" customHeight="1">
      <c r="B9028" s="2"/>
      <c r="L9028" s="2"/>
    </row>
    <row r="9029" spans="2:12" ht="14.4" customHeight="1">
      <c r="B9029" s="2"/>
      <c r="L9029" s="2"/>
    </row>
    <row r="9030" spans="2:12" ht="14.4" customHeight="1">
      <c r="B9030" s="2"/>
      <c r="L9030" s="2"/>
    </row>
    <row r="9031" spans="2:12" ht="14.4" customHeight="1">
      <c r="B9031" s="2"/>
      <c r="L9031" s="2"/>
    </row>
    <row r="9032" spans="2:12" ht="14.4" customHeight="1">
      <c r="B9032" s="2"/>
      <c r="L9032" s="2"/>
    </row>
    <row r="9033" spans="2:12" ht="14.4" customHeight="1">
      <c r="B9033" s="2"/>
      <c r="L9033" s="2"/>
    </row>
    <row r="9034" spans="2:12" ht="14.4" customHeight="1">
      <c r="B9034" s="2"/>
      <c r="L9034" s="2"/>
    </row>
    <row r="9035" spans="2:12" ht="14.4" customHeight="1">
      <c r="B9035" s="2"/>
      <c r="L9035" s="2"/>
    </row>
    <row r="9036" spans="2:12" ht="14.4" customHeight="1">
      <c r="B9036" s="2"/>
      <c r="L9036" s="2"/>
    </row>
    <row r="9037" spans="2:12" ht="14.4" customHeight="1">
      <c r="B9037" s="2"/>
      <c r="L9037" s="2"/>
    </row>
    <row r="9038" spans="2:12" ht="14.4" customHeight="1">
      <c r="B9038" s="2"/>
      <c r="L9038" s="2"/>
    </row>
    <row r="9039" spans="2:12" ht="14.4" customHeight="1">
      <c r="B9039" s="2"/>
      <c r="L9039" s="2"/>
    </row>
    <row r="9040" spans="2:12" ht="14.4" customHeight="1">
      <c r="B9040" s="2"/>
      <c r="L9040" s="2"/>
    </row>
    <row r="9041" spans="2:12" ht="14.4" customHeight="1">
      <c r="B9041" s="2"/>
      <c r="L9041" s="2"/>
    </row>
    <row r="9042" spans="2:12" ht="14.4" customHeight="1">
      <c r="B9042" s="2"/>
      <c r="L9042" s="2"/>
    </row>
    <row r="9043" spans="2:12" ht="14.4" customHeight="1">
      <c r="B9043" s="2"/>
      <c r="L9043" s="2"/>
    </row>
    <row r="9044" spans="2:12" ht="14.4" customHeight="1">
      <c r="B9044" s="2"/>
      <c r="L9044" s="2"/>
    </row>
    <row r="9045" spans="2:12" ht="14.4" customHeight="1">
      <c r="B9045" s="2"/>
      <c r="L9045" s="2"/>
    </row>
    <row r="9046" spans="2:12" ht="14.4" customHeight="1">
      <c r="B9046" s="2"/>
      <c r="L9046" s="2"/>
    </row>
    <row r="9047" spans="2:12" ht="14.4" customHeight="1">
      <c r="B9047" s="2"/>
      <c r="L9047" s="2"/>
    </row>
    <row r="9048" spans="2:12" ht="14.4" customHeight="1">
      <c r="B9048" s="2"/>
      <c r="L9048" s="2"/>
    </row>
    <row r="9049" spans="2:12" ht="14.4" customHeight="1">
      <c r="B9049" s="2"/>
      <c r="L9049" s="2"/>
    </row>
    <row r="9050" spans="2:12" ht="14.4" customHeight="1">
      <c r="B9050" s="2"/>
      <c r="L9050" s="2"/>
    </row>
    <row r="9051" spans="2:12" ht="14.4" customHeight="1">
      <c r="B9051" s="2"/>
      <c r="L9051" s="2"/>
    </row>
    <row r="9052" spans="2:12" ht="14.4" customHeight="1">
      <c r="B9052" s="2"/>
      <c r="L9052" s="2"/>
    </row>
    <row r="9053" spans="2:12" ht="14.4" customHeight="1">
      <c r="B9053" s="2"/>
      <c r="L9053" s="2"/>
    </row>
    <row r="9054" spans="2:12" ht="14.4" customHeight="1">
      <c r="B9054" s="2"/>
      <c r="L9054" s="2"/>
    </row>
    <row r="9055" spans="2:12" ht="14.4" customHeight="1">
      <c r="B9055" s="2"/>
      <c r="L9055" s="2"/>
    </row>
    <row r="9056" spans="2:12" ht="14.4" customHeight="1">
      <c r="B9056" s="2"/>
      <c r="L9056" s="2"/>
    </row>
    <row r="9057" spans="2:12" ht="14.4" customHeight="1">
      <c r="B9057" s="2"/>
      <c r="L9057" s="2"/>
    </row>
    <row r="9058" spans="2:12" ht="14.4" customHeight="1">
      <c r="B9058" s="2"/>
      <c r="L9058" s="2"/>
    </row>
    <row r="9059" spans="2:12" ht="14.4" customHeight="1">
      <c r="B9059" s="2"/>
      <c r="L9059" s="2"/>
    </row>
    <row r="9060" spans="2:12" ht="14.4" customHeight="1">
      <c r="B9060" s="2"/>
      <c r="L9060" s="2"/>
    </row>
    <row r="9061" spans="2:12" ht="14.4" customHeight="1">
      <c r="B9061" s="2"/>
      <c r="L9061" s="2"/>
    </row>
    <row r="9062" spans="2:12" ht="14.4" customHeight="1">
      <c r="B9062" s="2"/>
      <c r="L9062" s="2"/>
    </row>
    <row r="9063" spans="2:12" ht="14.4" customHeight="1">
      <c r="B9063" s="2"/>
      <c r="L9063" s="2"/>
    </row>
    <row r="9064" spans="2:12" ht="14.4" customHeight="1">
      <c r="B9064" s="2"/>
      <c r="L9064" s="2"/>
    </row>
    <row r="9065" spans="2:12" ht="14.4" customHeight="1">
      <c r="B9065" s="2"/>
      <c r="L9065" s="2"/>
    </row>
    <row r="9066" spans="2:12" ht="14.4" customHeight="1">
      <c r="B9066" s="2"/>
      <c r="L9066" s="2"/>
    </row>
    <row r="9067" spans="2:12" ht="14.4" customHeight="1">
      <c r="B9067" s="2"/>
      <c r="L9067" s="2"/>
    </row>
    <row r="9068" spans="2:12" ht="14.4" customHeight="1">
      <c r="B9068" s="2"/>
      <c r="L9068" s="2"/>
    </row>
    <row r="9069" spans="2:12" ht="14.4" customHeight="1">
      <c r="B9069" s="2"/>
      <c r="L9069" s="2"/>
    </row>
    <row r="9070" spans="2:12" ht="14.4" customHeight="1">
      <c r="B9070" s="2"/>
      <c r="L9070" s="2"/>
    </row>
    <row r="9071" spans="2:12" ht="14.4" customHeight="1">
      <c r="B9071" s="2"/>
      <c r="L9071" s="2"/>
    </row>
    <row r="9072" spans="2:12" ht="14.4" customHeight="1">
      <c r="B9072" s="2"/>
      <c r="L9072" s="2"/>
    </row>
    <row r="9073" spans="2:12" ht="14.4" customHeight="1">
      <c r="B9073" s="2"/>
      <c r="L9073" s="2"/>
    </row>
    <row r="9074" spans="2:12" ht="14.4" customHeight="1">
      <c r="B9074" s="2"/>
      <c r="L9074" s="2"/>
    </row>
    <row r="9075" spans="2:12" ht="14.4" customHeight="1">
      <c r="B9075" s="2"/>
      <c r="L9075" s="2"/>
    </row>
    <row r="9076" spans="2:12" ht="14.4" customHeight="1">
      <c r="B9076" s="2"/>
      <c r="L9076" s="2"/>
    </row>
    <row r="9077" spans="2:12" ht="14.4" customHeight="1">
      <c r="B9077" s="2"/>
      <c r="L9077" s="2"/>
    </row>
    <row r="9078" spans="2:12" ht="14.4" customHeight="1">
      <c r="B9078" s="2"/>
      <c r="L9078" s="2"/>
    </row>
    <row r="9079" spans="2:12" ht="14.4" customHeight="1">
      <c r="B9079" s="2"/>
      <c r="L9079" s="2"/>
    </row>
    <row r="9080" spans="2:12" ht="14.4" customHeight="1">
      <c r="B9080" s="2"/>
      <c r="L9080" s="2"/>
    </row>
    <row r="9081" spans="2:12" ht="14.4" customHeight="1">
      <c r="B9081" s="2"/>
      <c r="L9081" s="2"/>
    </row>
    <row r="9082" spans="2:12" ht="14.4" customHeight="1">
      <c r="B9082" s="2"/>
      <c r="L9082" s="2"/>
    </row>
    <row r="9083" spans="2:12" ht="14.4" customHeight="1">
      <c r="B9083" s="2"/>
      <c r="L9083" s="2"/>
    </row>
    <row r="9084" spans="2:12" ht="14.4" customHeight="1">
      <c r="B9084" s="2"/>
      <c r="L9084" s="2"/>
    </row>
    <row r="9085" spans="2:12" ht="14.4" customHeight="1">
      <c r="B9085" s="2"/>
      <c r="L9085" s="2"/>
    </row>
    <row r="9086" spans="2:12" ht="14.4" customHeight="1">
      <c r="B9086" s="2"/>
      <c r="L9086" s="2"/>
    </row>
    <row r="9087" spans="2:12" ht="14.4" customHeight="1">
      <c r="B9087" s="2"/>
      <c r="L9087" s="2"/>
    </row>
    <row r="9088" spans="2:12" ht="14.4" customHeight="1">
      <c r="B9088" s="2"/>
      <c r="L9088" s="2"/>
    </row>
    <row r="9089" spans="2:12" ht="14.4" customHeight="1">
      <c r="B9089" s="2"/>
      <c r="L9089" s="2"/>
    </row>
    <row r="9090" spans="2:12" ht="14.4" customHeight="1">
      <c r="B9090" s="2"/>
      <c r="L9090" s="2"/>
    </row>
    <row r="9091" spans="2:12" ht="14.4" customHeight="1">
      <c r="B9091" s="2"/>
      <c r="L9091" s="2"/>
    </row>
    <row r="9092" spans="2:12" ht="14.4" customHeight="1">
      <c r="B9092" s="2"/>
      <c r="L9092" s="2"/>
    </row>
    <row r="9093" spans="2:12" ht="14.4" customHeight="1">
      <c r="B9093" s="2"/>
      <c r="L9093" s="2"/>
    </row>
    <row r="9094" spans="2:12" ht="14.4" customHeight="1">
      <c r="B9094" s="2"/>
      <c r="L9094" s="2"/>
    </row>
    <row r="9095" spans="2:12" ht="14.4" customHeight="1">
      <c r="B9095" s="2"/>
      <c r="L9095" s="2"/>
    </row>
    <row r="9096" spans="2:12" ht="14.4" customHeight="1">
      <c r="B9096" s="2"/>
      <c r="L9096" s="2"/>
    </row>
    <row r="9097" spans="2:12" ht="14.4" customHeight="1">
      <c r="B9097" s="2"/>
      <c r="L9097" s="2"/>
    </row>
    <row r="9098" spans="2:12" ht="14.4" customHeight="1">
      <c r="B9098" s="2"/>
      <c r="L9098" s="2"/>
    </row>
    <row r="9099" spans="2:12" ht="14.4" customHeight="1">
      <c r="B9099" s="2"/>
      <c r="L9099" s="2"/>
    </row>
    <row r="9100" spans="2:12" ht="14.4" customHeight="1">
      <c r="B9100" s="2"/>
      <c r="L9100" s="2"/>
    </row>
    <row r="9101" spans="2:12" ht="14.4" customHeight="1">
      <c r="B9101" s="2"/>
      <c r="L9101" s="2"/>
    </row>
    <row r="9102" spans="2:12" ht="14.4" customHeight="1">
      <c r="B9102" s="2"/>
      <c r="L9102" s="2"/>
    </row>
    <row r="9103" spans="2:12" ht="14.4" customHeight="1">
      <c r="B9103" s="2"/>
      <c r="L9103" s="2"/>
    </row>
    <row r="9104" spans="2:12" ht="14.4" customHeight="1">
      <c r="B9104" s="2"/>
      <c r="L9104" s="2"/>
    </row>
    <row r="9105" spans="2:12" ht="14.4" customHeight="1">
      <c r="B9105" s="2"/>
      <c r="L9105" s="2"/>
    </row>
    <row r="9106" spans="2:12" ht="14.4" customHeight="1">
      <c r="B9106" s="2"/>
      <c r="L9106" s="2"/>
    </row>
    <row r="9107" spans="2:12" ht="14.4" customHeight="1">
      <c r="B9107" s="2"/>
      <c r="L9107" s="2"/>
    </row>
    <row r="9108" spans="2:12" ht="14.4" customHeight="1">
      <c r="B9108" s="2"/>
      <c r="L9108" s="2"/>
    </row>
    <row r="9109" spans="2:12" ht="14.4" customHeight="1">
      <c r="B9109" s="2"/>
      <c r="L9109" s="2"/>
    </row>
    <row r="9110" spans="2:12" ht="14.4" customHeight="1">
      <c r="B9110" s="2"/>
      <c r="L9110" s="2"/>
    </row>
    <row r="9111" spans="2:12" ht="14.4" customHeight="1">
      <c r="B9111" s="2"/>
      <c r="L9111" s="2"/>
    </row>
    <row r="9112" spans="2:12" ht="14.4" customHeight="1">
      <c r="B9112" s="2"/>
      <c r="L9112" s="2"/>
    </row>
    <row r="9113" spans="2:12" ht="14.4" customHeight="1">
      <c r="B9113" s="2"/>
      <c r="L9113" s="2"/>
    </row>
    <row r="9114" spans="2:12" ht="14.4" customHeight="1">
      <c r="B9114" s="2"/>
      <c r="L9114" s="2"/>
    </row>
    <row r="9115" spans="2:12" ht="14.4" customHeight="1">
      <c r="B9115" s="2"/>
      <c r="L9115" s="2"/>
    </row>
    <row r="9116" spans="2:12" ht="14.4" customHeight="1">
      <c r="B9116" s="2"/>
      <c r="L9116" s="2"/>
    </row>
    <row r="9117" spans="2:12" ht="14.4" customHeight="1">
      <c r="B9117" s="2"/>
      <c r="L9117" s="2"/>
    </row>
    <row r="9118" spans="2:12" ht="14.4" customHeight="1">
      <c r="B9118" s="2"/>
      <c r="L9118" s="2"/>
    </row>
    <row r="9119" spans="2:12" ht="14.4" customHeight="1">
      <c r="B9119" s="2"/>
      <c r="L9119" s="2"/>
    </row>
    <row r="9120" spans="2:12" ht="14.4" customHeight="1">
      <c r="B9120" s="2"/>
      <c r="L9120" s="2"/>
    </row>
    <row r="9121" spans="2:12" ht="14.4" customHeight="1">
      <c r="B9121" s="2"/>
      <c r="L9121" s="2"/>
    </row>
    <row r="9122" spans="2:12" ht="14.4" customHeight="1">
      <c r="B9122" s="2"/>
      <c r="L9122" s="2"/>
    </row>
    <row r="9123" spans="2:12" ht="14.4" customHeight="1">
      <c r="B9123" s="2"/>
      <c r="L9123" s="2"/>
    </row>
    <row r="9124" spans="2:12" ht="14.4" customHeight="1">
      <c r="B9124" s="2"/>
      <c r="L9124" s="2"/>
    </row>
    <row r="9125" spans="2:12" ht="14.4" customHeight="1">
      <c r="B9125" s="2"/>
      <c r="L9125" s="2"/>
    </row>
    <row r="9126" spans="2:12" ht="14.4" customHeight="1">
      <c r="B9126" s="2"/>
      <c r="L9126" s="2"/>
    </row>
    <row r="9127" spans="2:12" ht="14.4" customHeight="1">
      <c r="B9127" s="2"/>
      <c r="L9127" s="2"/>
    </row>
    <row r="9128" spans="2:12" ht="14.4" customHeight="1">
      <c r="B9128" s="2"/>
      <c r="L9128" s="2"/>
    </row>
    <row r="9129" spans="2:12" ht="14.4" customHeight="1">
      <c r="B9129" s="2"/>
      <c r="L9129" s="2"/>
    </row>
    <row r="9130" spans="2:12" ht="14.4" customHeight="1">
      <c r="B9130" s="2"/>
      <c r="L9130" s="2"/>
    </row>
    <row r="9131" spans="2:12" ht="14.4" customHeight="1">
      <c r="B9131" s="2"/>
      <c r="L9131" s="2"/>
    </row>
    <row r="9132" spans="2:12" ht="14.4" customHeight="1">
      <c r="B9132" s="2"/>
      <c r="L9132" s="2"/>
    </row>
    <row r="9133" spans="2:12" ht="14.4" customHeight="1">
      <c r="B9133" s="2"/>
      <c r="L9133" s="2"/>
    </row>
    <row r="9134" spans="2:12" ht="14.4" customHeight="1">
      <c r="B9134" s="2"/>
      <c r="L9134" s="2"/>
    </row>
    <row r="9135" spans="2:12" ht="14.4" customHeight="1">
      <c r="B9135" s="2"/>
      <c r="L9135" s="2"/>
    </row>
    <row r="9136" spans="2:12" ht="14.4" customHeight="1">
      <c r="B9136" s="2"/>
      <c r="L9136" s="2"/>
    </row>
    <row r="9137" spans="2:12" ht="14.4" customHeight="1">
      <c r="B9137" s="2"/>
      <c r="L9137" s="2"/>
    </row>
    <row r="9138" spans="2:12" ht="14.4" customHeight="1">
      <c r="B9138" s="2"/>
      <c r="L9138" s="2"/>
    </row>
    <row r="9139" spans="2:12" ht="14.4" customHeight="1">
      <c r="B9139" s="2"/>
      <c r="L9139" s="2"/>
    </row>
    <row r="9140" spans="2:12" ht="14.4" customHeight="1">
      <c r="B9140" s="2"/>
      <c r="L9140" s="2"/>
    </row>
    <row r="9141" spans="2:12" ht="14.4" customHeight="1">
      <c r="B9141" s="2"/>
      <c r="L9141" s="2"/>
    </row>
    <row r="9142" spans="2:12" ht="14.4" customHeight="1">
      <c r="B9142" s="2"/>
      <c r="L9142" s="2"/>
    </row>
    <row r="9143" spans="2:12" ht="14.4" customHeight="1">
      <c r="B9143" s="2"/>
      <c r="L9143" s="2"/>
    </row>
    <row r="9144" spans="2:12" ht="14.4" customHeight="1">
      <c r="B9144" s="2"/>
      <c r="L9144" s="2"/>
    </row>
    <row r="9145" spans="2:12" ht="14.4" customHeight="1">
      <c r="B9145" s="2"/>
      <c r="L9145" s="2"/>
    </row>
    <row r="9146" spans="2:12" ht="14.4" customHeight="1">
      <c r="B9146" s="2"/>
      <c r="L9146" s="2"/>
    </row>
    <row r="9147" spans="2:12" ht="14.4" customHeight="1">
      <c r="B9147" s="2"/>
      <c r="L9147" s="2"/>
    </row>
    <row r="9148" spans="2:12" ht="14.4" customHeight="1">
      <c r="B9148" s="2"/>
      <c r="L9148" s="2"/>
    </row>
    <row r="9149" spans="2:12" ht="14.4" customHeight="1">
      <c r="B9149" s="2"/>
      <c r="L9149" s="2"/>
    </row>
    <row r="9150" spans="2:12" ht="14.4" customHeight="1">
      <c r="B9150" s="2"/>
      <c r="L9150" s="2"/>
    </row>
    <row r="9151" spans="2:12" ht="14.4" customHeight="1">
      <c r="B9151" s="2"/>
      <c r="L9151" s="2"/>
    </row>
    <row r="9152" spans="2:12" ht="14.4" customHeight="1">
      <c r="B9152" s="2"/>
      <c r="L9152" s="2"/>
    </row>
    <row r="9153" spans="2:12" ht="14.4" customHeight="1">
      <c r="B9153" s="2"/>
      <c r="L9153" s="2"/>
    </row>
    <row r="9154" spans="2:12" ht="14.4" customHeight="1">
      <c r="B9154" s="2"/>
      <c r="L9154" s="2"/>
    </row>
    <row r="9155" spans="2:12" ht="14.4" customHeight="1">
      <c r="B9155" s="2"/>
      <c r="L9155" s="2"/>
    </row>
    <row r="9156" spans="2:12" ht="14.4" customHeight="1">
      <c r="B9156" s="2"/>
      <c r="L9156" s="2"/>
    </row>
    <row r="9157" spans="2:12" ht="14.4" customHeight="1">
      <c r="B9157" s="2"/>
      <c r="L9157" s="2"/>
    </row>
    <row r="9158" spans="2:12" ht="14.4" customHeight="1">
      <c r="B9158" s="2"/>
      <c r="L9158" s="2"/>
    </row>
    <row r="9159" spans="2:12" ht="14.4" customHeight="1">
      <c r="B9159" s="2"/>
      <c r="L9159" s="2"/>
    </row>
    <row r="9160" spans="2:12" ht="14.4" customHeight="1">
      <c r="B9160" s="2"/>
      <c r="L9160" s="2"/>
    </row>
    <row r="9161" spans="2:12" ht="14.4" customHeight="1">
      <c r="B9161" s="2"/>
      <c r="L9161" s="2"/>
    </row>
    <row r="9162" spans="2:12" ht="14.4" customHeight="1">
      <c r="B9162" s="2"/>
      <c r="L9162" s="2"/>
    </row>
    <row r="9163" spans="2:12" ht="14.4" customHeight="1">
      <c r="B9163" s="2"/>
      <c r="L9163" s="2"/>
    </row>
    <row r="9164" spans="2:12" ht="14.4" customHeight="1">
      <c r="B9164" s="2"/>
      <c r="L9164" s="2"/>
    </row>
    <row r="9165" spans="2:12" ht="14.4" customHeight="1">
      <c r="B9165" s="2"/>
      <c r="L9165" s="2"/>
    </row>
    <row r="9166" spans="2:12" ht="14.4" customHeight="1">
      <c r="B9166" s="2"/>
      <c r="L9166" s="2"/>
    </row>
    <row r="9167" spans="2:12" ht="14.4" customHeight="1">
      <c r="B9167" s="2"/>
      <c r="L9167" s="2"/>
    </row>
    <row r="9168" spans="2:12" ht="14.4" customHeight="1">
      <c r="B9168" s="2"/>
      <c r="L9168" s="2"/>
    </row>
    <row r="9169" spans="2:12" ht="14.4" customHeight="1">
      <c r="B9169" s="2"/>
      <c r="L9169" s="2"/>
    </row>
    <row r="9170" spans="2:12" ht="14.4" customHeight="1">
      <c r="B9170" s="2"/>
      <c r="L9170" s="2"/>
    </row>
    <row r="9171" spans="2:12" ht="14.4" customHeight="1">
      <c r="B9171" s="2"/>
      <c r="L9171" s="2"/>
    </row>
    <row r="9172" spans="2:12" ht="14.4" customHeight="1">
      <c r="B9172" s="2"/>
      <c r="L9172" s="2"/>
    </row>
    <row r="9173" spans="2:12" ht="14.4" customHeight="1">
      <c r="B9173" s="2"/>
      <c r="L9173" s="2"/>
    </row>
    <row r="9174" spans="2:12" ht="14.4" customHeight="1">
      <c r="B9174" s="2"/>
      <c r="L9174" s="2"/>
    </row>
    <row r="9175" spans="2:12" ht="14.4" customHeight="1">
      <c r="B9175" s="2"/>
      <c r="L9175" s="2"/>
    </row>
    <row r="9176" spans="2:12" ht="14.4" customHeight="1">
      <c r="B9176" s="2"/>
      <c r="L9176" s="2"/>
    </row>
    <row r="9177" spans="2:12" ht="14.4" customHeight="1">
      <c r="B9177" s="2"/>
      <c r="L9177" s="2"/>
    </row>
    <row r="9178" spans="2:12" ht="14.4" customHeight="1">
      <c r="B9178" s="2"/>
      <c r="L9178" s="2"/>
    </row>
    <row r="9179" spans="2:12" ht="14.4" customHeight="1">
      <c r="B9179" s="2"/>
      <c r="L9179" s="2"/>
    </row>
    <row r="9180" spans="2:12" ht="14.4" customHeight="1">
      <c r="B9180" s="2"/>
      <c r="L9180" s="2"/>
    </row>
    <row r="9181" spans="2:12" ht="14.4" customHeight="1">
      <c r="B9181" s="2"/>
      <c r="L9181" s="2"/>
    </row>
    <row r="9182" spans="2:12" ht="14.4" customHeight="1">
      <c r="B9182" s="2"/>
      <c r="L9182" s="2"/>
    </row>
    <row r="9183" spans="2:12" ht="14.4" customHeight="1">
      <c r="B9183" s="2"/>
      <c r="L9183" s="2"/>
    </row>
    <row r="9184" spans="2:12" ht="14.4" customHeight="1">
      <c r="B9184" s="2"/>
      <c r="L9184" s="2"/>
    </row>
    <row r="9185" spans="2:12" ht="14.4" customHeight="1">
      <c r="B9185" s="2"/>
      <c r="L9185" s="2"/>
    </row>
    <row r="9186" spans="2:12" ht="14.4" customHeight="1">
      <c r="B9186" s="2"/>
      <c r="L9186" s="2"/>
    </row>
    <row r="9187" spans="2:12" ht="14.4" customHeight="1">
      <c r="B9187" s="2"/>
      <c r="L9187" s="2"/>
    </row>
    <row r="9188" spans="2:12" ht="14.4" customHeight="1">
      <c r="B9188" s="2"/>
      <c r="L9188" s="2"/>
    </row>
    <row r="9189" spans="2:12" ht="14.4" customHeight="1">
      <c r="B9189" s="2"/>
      <c r="L9189" s="2"/>
    </row>
    <row r="9190" spans="2:12" ht="14.4" customHeight="1">
      <c r="B9190" s="2"/>
      <c r="L9190" s="2"/>
    </row>
    <row r="9191" spans="2:12" ht="14.4" customHeight="1">
      <c r="B9191" s="2"/>
      <c r="L9191" s="2"/>
    </row>
    <row r="9192" spans="2:12" ht="14.4" customHeight="1">
      <c r="B9192" s="2"/>
      <c r="L9192" s="2"/>
    </row>
    <row r="9193" spans="2:12" ht="14.4" customHeight="1">
      <c r="B9193" s="2"/>
      <c r="L9193" s="2"/>
    </row>
    <row r="9194" spans="2:12" ht="14.4" customHeight="1">
      <c r="B9194" s="2"/>
      <c r="L9194" s="2"/>
    </row>
    <row r="9195" spans="2:12" ht="14.4" customHeight="1">
      <c r="B9195" s="2"/>
      <c r="L9195" s="2"/>
    </row>
    <row r="9196" spans="2:12" ht="14.4" customHeight="1">
      <c r="B9196" s="2"/>
      <c r="L9196" s="2"/>
    </row>
    <row r="9197" spans="2:12" ht="14.4" customHeight="1">
      <c r="B9197" s="2"/>
      <c r="L9197" s="2"/>
    </row>
    <row r="9198" spans="2:12" ht="14.4" customHeight="1">
      <c r="B9198" s="2"/>
      <c r="L9198" s="2"/>
    </row>
    <row r="9199" spans="2:12" ht="14.4" customHeight="1">
      <c r="B9199" s="2"/>
      <c r="L9199" s="2"/>
    </row>
    <row r="9200" spans="2:12" ht="14.4" customHeight="1">
      <c r="B9200" s="2"/>
      <c r="L9200" s="2"/>
    </row>
    <row r="9201" spans="2:12" ht="14.4" customHeight="1">
      <c r="B9201" s="2"/>
      <c r="L9201" s="2"/>
    </row>
    <row r="9202" spans="2:12" ht="14.4" customHeight="1">
      <c r="B9202" s="2"/>
      <c r="L9202" s="2"/>
    </row>
    <row r="9203" spans="2:12" ht="14.4" customHeight="1">
      <c r="B9203" s="2"/>
      <c r="L9203" s="2"/>
    </row>
    <row r="9204" spans="2:12" ht="14.4" customHeight="1">
      <c r="B9204" s="2"/>
      <c r="L9204" s="2"/>
    </row>
    <row r="9205" spans="2:12" ht="14.4" customHeight="1">
      <c r="B9205" s="2"/>
      <c r="L9205" s="2"/>
    </row>
    <row r="9206" spans="2:12" ht="14.4" customHeight="1">
      <c r="B9206" s="2"/>
      <c r="L9206" s="2"/>
    </row>
    <row r="9207" spans="2:12" ht="14.4" customHeight="1">
      <c r="B9207" s="2"/>
      <c r="L9207" s="2"/>
    </row>
    <row r="9208" spans="2:12" ht="14.4" customHeight="1">
      <c r="B9208" s="2"/>
      <c r="L9208" s="2"/>
    </row>
    <row r="9209" spans="2:12" ht="14.4" customHeight="1">
      <c r="B9209" s="2"/>
      <c r="L9209" s="2"/>
    </row>
    <row r="9210" spans="2:12" ht="14.4" customHeight="1">
      <c r="B9210" s="2"/>
      <c r="L9210" s="2"/>
    </row>
    <row r="9211" spans="2:12" ht="14.4" customHeight="1">
      <c r="B9211" s="2"/>
      <c r="L9211" s="2"/>
    </row>
    <row r="9212" spans="2:12" ht="14.4" customHeight="1">
      <c r="B9212" s="2"/>
      <c r="L9212" s="2"/>
    </row>
    <row r="9213" spans="2:12" ht="14.4" customHeight="1">
      <c r="B9213" s="2"/>
      <c r="L9213" s="2"/>
    </row>
    <row r="9214" spans="2:12" ht="14.4" customHeight="1">
      <c r="B9214" s="2"/>
      <c r="L9214" s="2"/>
    </row>
    <row r="9215" spans="2:12" ht="14.4" customHeight="1">
      <c r="B9215" s="2"/>
      <c r="L9215" s="2"/>
    </row>
    <row r="9216" spans="2:12" ht="14.4" customHeight="1">
      <c r="B9216" s="2"/>
      <c r="L9216" s="2"/>
    </row>
    <row r="9217" spans="2:12" ht="14.4" customHeight="1">
      <c r="B9217" s="2"/>
      <c r="L9217" s="2"/>
    </row>
    <row r="9218" spans="2:12" ht="14.4" customHeight="1">
      <c r="B9218" s="2"/>
      <c r="L9218" s="2"/>
    </row>
    <row r="9219" spans="2:12" ht="14.4" customHeight="1">
      <c r="B9219" s="2"/>
      <c r="L9219" s="2"/>
    </row>
    <row r="9220" spans="2:12" ht="14.4" customHeight="1">
      <c r="B9220" s="2"/>
      <c r="L9220" s="2"/>
    </row>
    <row r="9221" spans="2:12" ht="14.4" customHeight="1">
      <c r="B9221" s="2"/>
      <c r="L9221" s="2"/>
    </row>
    <row r="9222" spans="2:12" ht="14.4" customHeight="1">
      <c r="B9222" s="2"/>
      <c r="L9222" s="2"/>
    </row>
    <row r="9223" spans="2:12" ht="14.4" customHeight="1">
      <c r="B9223" s="2"/>
      <c r="L9223" s="2"/>
    </row>
    <row r="9224" spans="2:12" ht="14.4" customHeight="1">
      <c r="B9224" s="2"/>
      <c r="L9224" s="2"/>
    </row>
    <row r="9225" spans="2:12" ht="14.4" customHeight="1">
      <c r="B9225" s="2"/>
      <c r="L9225" s="2"/>
    </row>
    <row r="9226" spans="2:12" ht="14.4" customHeight="1">
      <c r="B9226" s="2"/>
      <c r="L9226" s="2"/>
    </row>
    <row r="9227" spans="2:12" ht="14.4" customHeight="1">
      <c r="B9227" s="2"/>
      <c r="L9227" s="2"/>
    </row>
    <row r="9228" spans="2:12" ht="14.4" customHeight="1">
      <c r="B9228" s="2"/>
      <c r="L9228" s="2"/>
    </row>
    <row r="9229" spans="2:12" ht="14.4" customHeight="1">
      <c r="B9229" s="2"/>
      <c r="L9229" s="2"/>
    </row>
    <row r="9230" spans="2:12" ht="14.4" customHeight="1">
      <c r="B9230" s="2"/>
      <c r="L9230" s="2"/>
    </row>
    <row r="9231" spans="2:12" ht="14.4" customHeight="1">
      <c r="B9231" s="2"/>
      <c r="L9231" s="2"/>
    </row>
    <row r="9232" spans="2:12" ht="14.4" customHeight="1">
      <c r="B9232" s="2"/>
      <c r="L9232" s="2"/>
    </row>
    <row r="9233" spans="2:12" ht="14.4" customHeight="1">
      <c r="B9233" s="2"/>
      <c r="L9233" s="2"/>
    </row>
    <row r="9234" spans="2:12" ht="14.4" customHeight="1">
      <c r="B9234" s="2"/>
      <c r="L9234" s="2"/>
    </row>
    <row r="9235" spans="2:12" ht="14.4" customHeight="1">
      <c r="B9235" s="2"/>
      <c r="L9235" s="2"/>
    </row>
    <row r="9236" spans="2:12" ht="14.4" customHeight="1">
      <c r="B9236" s="2"/>
      <c r="L9236" s="2"/>
    </row>
    <row r="9237" spans="2:12" ht="14.4" customHeight="1">
      <c r="B9237" s="2"/>
      <c r="L9237" s="2"/>
    </row>
    <row r="9238" spans="2:12" ht="14.4" customHeight="1">
      <c r="B9238" s="2"/>
      <c r="L9238" s="2"/>
    </row>
    <row r="9239" spans="2:12" ht="14.4" customHeight="1">
      <c r="B9239" s="2"/>
      <c r="L9239" s="2"/>
    </row>
    <row r="9240" spans="2:12" ht="14.4" customHeight="1">
      <c r="B9240" s="2"/>
      <c r="L9240" s="2"/>
    </row>
    <row r="9241" spans="2:12" ht="14.4" customHeight="1">
      <c r="B9241" s="2"/>
      <c r="L9241" s="2"/>
    </row>
    <row r="9242" spans="2:12" ht="14.4" customHeight="1">
      <c r="B9242" s="2"/>
      <c r="L9242" s="2"/>
    </row>
    <row r="9243" spans="2:12" ht="14.4" customHeight="1">
      <c r="B9243" s="2"/>
      <c r="L9243" s="2"/>
    </row>
    <row r="9244" spans="2:12" ht="14.4" customHeight="1">
      <c r="B9244" s="2"/>
      <c r="L9244" s="2"/>
    </row>
    <row r="9245" spans="2:12" ht="14.4" customHeight="1">
      <c r="B9245" s="2"/>
      <c r="L9245" s="2"/>
    </row>
    <row r="9246" spans="2:12" ht="14.4" customHeight="1">
      <c r="B9246" s="2"/>
      <c r="L9246" s="2"/>
    </row>
    <row r="9247" spans="2:12" ht="14.4" customHeight="1">
      <c r="B9247" s="2"/>
      <c r="L9247" s="2"/>
    </row>
    <row r="9248" spans="2:12" ht="14.4" customHeight="1">
      <c r="B9248" s="2"/>
      <c r="L9248" s="2"/>
    </row>
    <row r="9249" spans="2:12" ht="14.4" customHeight="1">
      <c r="B9249" s="2"/>
      <c r="L9249" s="2"/>
    </row>
    <row r="9250" spans="2:12" ht="14.4" customHeight="1">
      <c r="B9250" s="2"/>
      <c r="L9250" s="2"/>
    </row>
    <row r="9251" spans="2:12" ht="14.4" customHeight="1">
      <c r="B9251" s="2"/>
      <c r="L9251" s="2"/>
    </row>
    <row r="9252" spans="2:12" ht="14.4" customHeight="1">
      <c r="B9252" s="2"/>
      <c r="L9252" s="2"/>
    </row>
    <row r="9253" spans="2:12" ht="14.4" customHeight="1">
      <c r="B9253" s="2"/>
      <c r="L9253" s="2"/>
    </row>
    <row r="9254" spans="2:12" ht="14.4" customHeight="1">
      <c r="B9254" s="2"/>
      <c r="L9254" s="2"/>
    </row>
    <row r="9255" spans="2:12" ht="14.4" customHeight="1">
      <c r="B9255" s="2"/>
      <c r="L9255" s="2"/>
    </row>
    <row r="9256" spans="2:12" ht="14.4" customHeight="1">
      <c r="B9256" s="2"/>
      <c r="L9256" s="2"/>
    </row>
    <row r="9257" spans="2:12" ht="14.4" customHeight="1">
      <c r="B9257" s="2"/>
      <c r="L9257" s="2"/>
    </row>
    <row r="9258" spans="2:12" ht="14.4" customHeight="1">
      <c r="B9258" s="2"/>
      <c r="L9258" s="2"/>
    </row>
    <row r="9259" spans="2:12" ht="14.4" customHeight="1">
      <c r="B9259" s="2"/>
      <c r="L9259" s="2"/>
    </row>
    <row r="9260" spans="2:12" ht="14.4" customHeight="1">
      <c r="B9260" s="2"/>
      <c r="L9260" s="2"/>
    </row>
    <row r="9261" spans="2:12" ht="14.4" customHeight="1">
      <c r="B9261" s="2"/>
      <c r="L9261" s="2"/>
    </row>
    <row r="9262" spans="2:12" ht="14.4" customHeight="1">
      <c r="B9262" s="2"/>
      <c r="L9262" s="2"/>
    </row>
    <row r="9263" spans="2:12" ht="14.4" customHeight="1">
      <c r="B9263" s="2"/>
      <c r="L9263" s="2"/>
    </row>
    <row r="9264" spans="2:12" ht="14.4" customHeight="1">
      <c r="B9264" s="2"/>
      <c r="L9264" s="2"/>
    </row>
    <row r="9265" spans="2:12" ht="14.4" customHeight="1">
      <c r="B9265" s="2"/>
      <c r="L9265" s="2"/>
    </row>
    <row r="9266" spans="2:12" ht="14.4" customHeight="1">
      <c r="B9266" s="2"/>
      <c r="L9266" s="2"/>
    </row>
    <row r="9267" spans="2:12" ht="14.4" customHeight="1">
      <c r="B9267" s="2"/>
      <c r="L9267" s="2"/>
    </row>
    <row r="9268" spans="2:12" ht="14.4" customHeight="1">
      <c r="B9268" s="2"/>
      <c r="L9268" s="2"/>
    </row>
    <row r="9269" spans="2:12" ht="14.4" customHeight="1">
      <c r="B9269" s="2"/>
      <c r="L9269" s="2"/>
    </row>
    <row r="9270" spans="2:12" ht="14.4" customHeight="1">
      <c r="B9270" s="2"/>
      <c r="L9270" s="2"/>
    </row>
    <row r="9271" spans="2:12" ht="14.4" customHeight="1">
      <c r="B9271" s="2"/>
      <c r="L9271" s="2"/>
    </row>
    <row r="9272" spans="2:12" ht="14.4" customHeight="1">
      <c r="B9272" s="2"/>
      <c r="L9272" s="2"/>
    </row>
    <row r="9273" spans="2:12" ht="14.4" customHeight="1">
      <c r="B9273" s="2"/>
      <c r="L9273" s="2"/>
    </row>
    <row r="9274" spans="2:12" ht="14.4" customHeight="1">
      <c r="B9274" s="2"/>
      <c r="L9274" s="2"/>
    </row>
    <row r="9275" spans="2:12" ht="14.4" customHeight="1">
      <c r="B9275" s="2"/>
      <c r="L9275" s="2"/>
    </row>
    <row r="9276" spans="2:12" ht="14.4" customHeight="1">
      <c r="B9276" s="2"/>
      <c r="L9276" s="2"/>
    </row>
    <row r="9277" spans="2:12" ht="14.4" customHeight="1">
      <c r="B9277" s="2"/>
      <c r="L9277" s="2"/>
    </row>
    <row r="9278" spans="2:12" ht="14.4" customHeight="1">
      <c r="B9278" s="2"/>
      <c r="L9278" s="2"/>
    </row>
    <row r="9279" spans="2:12" ht="14.4" customHeight="1">
      <c r="B9279" s="2"/>
      <c r="L9279" s="2"/>
    </row>
    <row r="9280" spans="2:12" ht="14.4" customHeight="1">
      <c r="B9280" s="2"/>
      <c r="L9280" s="2"/>
    </row>
    <row r="9281" spans="2:12" ht="14.4" customHeight="1">
      <c r="B9281" s="2"/>
      <c r="L9281" s="2"/>
    </row>
    <row r="9282" spans="2:12" ht="14.4" customHeight="1">
      <c r="B9282" s="2"/>
      <c r="L9282" s="2"/>
    </row>
    <row r="9283" spans="2:12" ht="14.4" customHeight="1">
      <c r="B9283" s="2"/>
      <c r="L9283" s="2"/>
    </row>
    <row r="9284" spans="2:12" ht="14.4" customHeight="1">
      <c r="B9284" s="2"/>
      <c r="L9284" s="2"/>
    </row>
    <row r="9285" spans="2:12" ht="14.4" customHeight="1">
      <c r="B9285" s="2"/>
      <c r="L9285" s="2"/>
    </row>
    <row r="9286" spans="2:12" ht="14.4" customHeight="1">
      <c r="B9286" s="2"/>
      <c r="L9286" s="2"/>
    </row>
    <row r="9287" spans="2:12" ht="14.4" customHeight="1">
      <c r="B9287" s="2"/>
      <c r="L9287" s="2"/>
    </row>
    <row r="9288" spans="2:12" ht="14.4" customHeight="1">
      <c r="B9288" s="2"/>
      <c r="L9288" s="2"/>
    </row>
    <row r="9289" spans="2:12" ht="14.4" customHeight="1">
      <c r="B9289" s="2"/>
      <c r="L9289" s="2"/>
    </row>
    <row r="9290" spans="2:12" ht="14.4" customHeight="1">
      <c r="B9290" s="2"/>
      <c r="L9290" s="2"/>
    </row>
    <row r="9291" spans="2:12" ht="14.4" customHeight="1">
      <c r="B9291" s="2"/>
      <c r="L9291" s="2"/>
    </row>
    <row r="9292" spans="2:12" ht="14.4" customHeight="1">
      <c r="B9292" s="2"/>
      <c r="L9292" s="2"/>
    </row>
    <row r="9293" spans="2:12" ht="14.4" customHeight="1">
      <c r="B9293" s="2"/>
      <c r="L9293" s="2"/>
    </row>
    <row r="9294" spans="2:12" ht="14.4" customHeight="1">
      <c r="B9294" s="2"/>
      <c r="L9294" s="2"/>
    </row>
    <row r="9295" spans="2:12" ht="14.4" customHeight="1">
      <c r="B9295" s="2"/>
      <c r="L9295" s="2"/>
    </row>
    <row r="9296" spans="2:12" ht="14.4" customHeight="1">
      <c r="B9296" s="2"/>
      <c r="L9296" s="2"/>
    </row>
    <row r="9297" spans="2:12" ht="14.4" customHeight="1">
      <c r="B9297" s="2"/>
      <c r="L9297" s="2"/>
    </row>
    <row r="9298" spans="2:12" ht="14.4" customHeight="1">
      <c r="B9298" s="2"/>
      <c r="L9298" s="2"/>
    </row>
    <row r="9299" spans="2:12" ht="14.4" customHeight="1">
      <c r="B9299" s="2"/>
      <c r="L9299" s="2"/>
    </row>
    <row r="9300" spans="2:12" ht="14.4" customHeight="1">
      <c r="B9300" s="2"/>
      <c r="L9300" s="2"/>
    </row>
    <row r="9301" spans="2:12" ht="14.4" customHeight="1">
      <c r="B9301" s="2"/>
      <c r="L9301" s="2"/>
    </row>
    <row r="9302" spans="2:12" ht="14.4" customHeight="1">
      <c r="B9302" s="2"/>
      <c r="L9302" s="2"/>
    </row>
    <row r="9303" spans="2:12" ht="14.4" customHeight="1">
      <c r="B9303" s="2"/>
      <c r="L9303" s="2"/>
    </row>
    <row r="9304" spans="2:12" ht="14.4" customHeight="1">
      <c r="B9304" s="2"/>
      <c r="L9304" s="2"/>
    </row>
    <row r="9305" spans="2:12" ht="14.4" customHeight="1">
      <c r="B9305" s="2"/>
      <c r="L9305" s="2"/>
    </row>
    <row r="9306" spans="2:12" ht="14.4" customHeight="1">
      <c r="B9306" s="2"/>
      <c r="L9306" s="2"/>
    </row>
    <row r="9307" spans="2:12" ht="14.4" customHeight="1">
      <c r="B9307" s="2"/>
      <c r="L9307" s="2"/>
    </row>
    <row r="9308" spans="2:12" ht="14.4" customHeight="1">
      <c r="B9308" s="2"/>
      <c r="L9308" s="2"/>
    </row>
    <row r="9309" spans="2:12" ht="14.4" customHeight="1">
      <c r="B9309" s="2"/>
      <c r="L9309" s="2"/>
    </row>
    <row r="9310" spans="2:12" ht="14.4" customHeight="1">
      <c r="B9310" s="2"/>
      <c r="L9310" s="2"/>
    </row>
    <row r="9311" spans="2:12" ht="14.4" customHeight="1">
      <c r="B9311" s="2"/>
      <c r="L9311" s="2"/>
    </row>
    <row r="9312" spans="2:12" ht="14.4" customHeight="1">
      <c r="B9312" s="2"/>
      <c r="L9312" s="2"/>
    </row>
    <row r="9313" spans="2:12" ht="14.4" customHeight="1">
      <c r="B9313" s="2"/>
      <c r="L9313" s="2"/>
    </row>
    <row r="9314" spans="2:12" ht="14.4" customHeight="1">
      <c r="B9314" s="2"/>
      <c r="L9314" s="2"/>
    </row>
    <row r="9315" spans="2:12" ht="14.4" customHeight="1">
      <c r="B9315" s="2"/>
      <c r="L9315" s="2"/>
    </row>
    <row r="9316" spans="2:12" ht="14.4" customHeight="1">
      <c r="B9316" s="2"/>
      <c r="L9316" s="2"/>
    </row>
    <row r="9317" spans="2:12" ht="14.4" customHeight="1">
      <c r="B9317" s="2"/>
      <c r="L9317" s="2"/>
    </row>
    <row r="9318" spans="2:12" ht="14.4" customHeight="1">
      <c r="B9318" s="2"/>
      <c r="L9318" s="2"/>
    </row>
    <row r="9319" spans="2:12" ht="14.4" customHeight="1">
      <c r="B9319" s="2"/>
      <c r="L9319" s="2"/>
    </row>
    <row r="9320" spans="2:12" ht="14.4" customHeight="1">
      <c r="B9320" s="2"/>
      <c r="L9320" s="2"/>
    </row>
    <row r="9321" spans="2:12" ht="14.4" customHeight="1">
      <c r="B9321" s="2"/>
      <c r="L9321" s="2"/>
    </row>
    <row r="9322" spans="2:12" ht="14.4" customHeight="1">
      <c r="B9322" s="2"/>
      <c r="L9322" s="2"/>
    </row>
    <row r="9323" spans="2:12" ht="14.4" customHeight="1">
      <c r="B9323" s="2"/>
      <c r="L9323" s="2"/>
    </row>
    <row r="9324" spans="2:12" ht="14.4" customHeight="1">
      <c r="B9324" s="2"/>
      <c r="L9324" s="2"/>
    </row>
    <row r="9325" spans="2:12" ht="14.4" customHeight="1">
      <c r="B9325" s="2"/>
      <c r="L9325" s="2"/>
    </row>
    <row r="9326" spans="2:12" ht="14.4" customHeight="1">
      <c r="B9326" s="2"/>
      <c r="L9326" s="2"/>
    </row>
    <row r="9327" spans="2:12" ht="14.4" customHeight="1">
      <c r="B9327" s="2"/>
      <c r="L9327" s="2"/>
    </row>
    <row r="9328" spans="2:12" ht="14.4" customHeight="1">
      <c r="B9328" s="2"/>
      <c r="L9328" s="2"/>
    </row>
    <row r="9329" spans="2:12" ht="14.4" customHeight="1">
      <c r="B9329" s="2"/>
      <c r="L9329" s="2"/>
    </row>
    <row r="9330" spans="2:12" ht="14.4" customHeight="1">
      <c r="B9330" s="2"/>
      <c r="L9330" s="2"/>
    </row>
    <row r="9331" spans="2:12" ht="14.4" customHeight="1">
      <c r="B9331" s="2"/>
      <c r="L9331" s="2"/>
    </row>
    <row r="9332" spans="2:12" ht="14.4" customHeight="1">
      <c r="B9332" s="2"/>
      <c r="L9332" s="2"/>
    </row>
    <row r="9333" spans="2:12" ht="14.4" customHeight="1">
      <c r="B9333" s="2"/>
      <c r="L9333" s="2"/>
    </row>
    <row r="9334" spans="2:12" ht="14.4" customHeight="1">
      <c r="B9334" s="2"/>
      <c r="L9334" s="2"/>
    </row>
    <row r="9335" spans="2:12" ht="14.4" customHeight="1">
      <c r="B9335" s="2"/>
      <c r="L9335" s="2"/>
    </row>
    <row r="9336" spans="2:12" ht="14.4" customHeight="1">
      <c r="B9336" s="2"/>
      <c r="L9336" s="2"/>
    </row>
    <row r="9337" spans="2:12" ht="14.4" customHeight="1">
      <c r="B9337" s="2"/>
      <c r="L9337" s="2"/>
    </row>
    <row r="9338" spans="2:12" ht="14.4" customHeight="1">
      <c r="B9338" s="2"/>
      <c r="L9338" s="2"/>
    </row>
    <row r="9339" spans="2:12" ht="14.4" customHeight="1">
      <c r="B9339" s="2"/>
      <c r="L9339" s="2"/>
    </row>
    <row r="9340" spans="2:12" ht="14.4" customHeight="1">
      <c r="B9340" s="2"/>
      <c r="L9340" s="2"/>
    </row>
    <row r="9341" spans="2:12" ht="14.4" customHeight="1">
      <c r="B9341" s="2"/>
      <c r="L9341" s="2"/>
    </row>
    <row r="9342" spans="2:12" ht="14.4" customHeight="1">
      <c r="B9342" s="2"/>
      <c r="L9342" s="2"/>
    </row>
    <row r="9343" spans="2:12" ht="14.4" customHeight="1">
      <c r="B9343" s="2"/>
      <c r="L9343" s="2"/>
    </row>
    <row r="9344" spans="2:12" ht="14.4" customHeight="1">
      <c r="B9344" s="2"/>
      <c r="L9344" s="2"/>
    </row>
    <row r="9345" spans="2:12" ht="14.4" customHeight="1">
      <c r="B9345" s="2"/>
      <c r="L9345" s="2"/>
    </row>
    <row r="9346" spans="2:12" ht="14.4" customHeight="1">
      <c r="B9346" s="2"/>
      <c r="L9346" s="2"/>
    </row>
    <row r="9347" spans="2:12" ht="14.4" customHeight="1">
      <c r="B9347" s="2"/>
      <c r="L9347" s="2"/>
    </row>
    <row r="9348" spans="2:12" ht="14.4" customHeight="1">
      <c r="B9348" s="2"/>
      <c r="L9348" s="2"/>
    </row>
    <row r="9349" spans="2:12" ht="14.4" customHeight="1">
      <c r="B9349" s="2"/>
      <c r="L9349" s="2"/>
    </row>
    <row r="9350" spans="2:12" ht="14.4" customHeight="1">
      <c r="B9350" s="2"/>
      <c r="L9350" s="2"/>
    </row>
    <row r="9351" spans="2:12" ht="14.4" customHeight="1">
      <c r="B9351" s="2"/>
      <c r="L9351" s="2"/>
    </row>
    <row r="9352" spans="2:12" ht="14.4" customHeight="1">
      <c r="B9352" s="2"/>
      <c r="L9352" s="2"/>
    </row>
    <row r="9353" spans="2:12" ht="14.4" customHeight="1">
      <c r="B9353" s="2"/>
      <c r="L9353" s="2"/>
    </row>
    <row r="9354" spans="2:12" ht="14.4" customHeight="1">
      <c r="B9354" s="2"/>
      <c r="L9354" s="2"/>
    </row>
    <row r="9355" spans="2:12" ht="14.4" customHeight="1">
      <c r="B9355" s="2"/>
      <c r="L9355" s="2"/>
    </row>
    <row r="9356" spans="2:12" ht="14.4" customHeight="1">
      <c r="B9356" s="2"/>
      <c r="L9356" s="2"/>
    </row>
    <row r="9357" spans="2:12" ht="14.4" customHeight="1">
      <c r="B9357" s="2"/>
      <c r="L9357" s="2"/>
    </row>
    <row r="9358" spans="2:12" ht="14.4" customHeight="1">
      <c r="B9358" s="2"/>
      <c r="L9358" s="2"/>
    </row>
    <row r="9359" spans="2:12" ht="14.4" customHeight="1">
      <c r="B9359" s="2"/>
      <c r="L9359" s="2"/>
    </row>
    <row r="9360" spans="2:12" ht="14.4" customHeight="1">
      <c r="B9360" s="2"/>
      <c r="L9360" s="2"/>
    </row>
    <row r="9361" spans="2:12" ht="14.4" customHeight="1">
      <c r="B9361" s="2"/>
      <c r="L9361" s="2"/>
    </row>
    <row r="9362" spans="2:12" ht="14.4" customHeight="1">
      <c r="B9362" s="2"/>
      <c r="L9362" s="2"/>
    </row>
    <row r="9363" spans="2:12" ht="14.4" customHeight="1">
      <c r="B9363" s="2"/>
      <c r="L9363" s="2"/>
    </row>
    <row r="9364" spans="2:12" ht="14.4" customHeight="1">
      <c r="B9364" s="2"/>
      <c r="L9364" s="2"/>
    </row>
    <row r="9365" spans="2:12" ht="14.4" customHeight="1">
      <c r="B9365" s="2"/>
      <c r="L9365" s="2"/>
    </row>
    <row r="9366" spans="2:12" ht="14.4" customHeight="1">
      <c r="B9366" s="2"/>
      <c r="L9366" s="2"/>
    </row>
    <row r="9367" spans="2:12" ht="14.4" customHeight="1">
      <c r="B9367" s="2"/>
      <c r="L9367" s="2"/>
    </row>
    <row r="9368" spans="2:12" ht="14.4" customHeight="1">
      <c r="B9368" s="2"/>
      <c r="L9368" s="2"/>
    </row>
    <row r="9369" spans="2:12" ht="14.4" customHeight="1">
      <c r="B9369" s="2"/>
      <c r="L9369" s="2"/>
    </row>
    <row r="9370" spans="2:12" ht="14.4" customHeight="1">
      <c r="B9370" s="2"/>
      <c r="L9370" s="2"/>
    </row>
    <row r="9371" spans="2:12" ht="14.4" customHeight="1">
      <c r="B9371" s="2"/>
      <c r="L9371" s="2"/>
    </row>
    <row r="9372" spans="2:12" ht="14.4" customHeight="1">
      <c r="B9372" s="2"/>
      <c r="L9372" s="2"/>
    </row>
    <row r="9373" spans="2:12" ht="14.4" customHeight="1">
      <c r="B9373" s="2"/>
      <c r="L9373" s="2"/>
    </row>
    <row r="9374" spans="2:12" ht="14.4" customHeight="1">
      <c r="B9374" s="2"/>
      <c r="L9374" s="2"/>
    </row>
    <row r="9375" spans="2:12" ht="14.4" customHeight="1">
      <c r="B9375" s="2"/>
      <c r="L9375" s="2"/>
    </row>
    <row r="9376" spans="2:12" ht="14.4" customHeight="1">
      <c r="B9376" s="2"/>
      <c r="L9376" s="2"/>
    </row>
    <row r="9377" spans="2:12" ht="14.4" customHeight="1">
      <c r="B9377" s="2"/>
      <c r="L9377" s="2"/>
    </row>
    <row r="9378" spans="2:12" ht="14.4" customHeight="1">
      <c r="B9378" s="2"/>
      <c r="L9378" s="2"/>
    </row>
    <row r="9379" spans="2:12" ht="14.4" customHeight="1">
      <c r="B9379" s="2"/>
      <c r="L9379" s="2"/>
    </row>
    <row r="9380" spans="2:12" ht="14.4" customHeight="1">
      <c r="B9380" s="2"/>
      <c r="L9380" s="2"/>
    </row>
    <row r="9381" spans="2:12" ht="14.4" customHeight="1">
      <c r="B9381" s="2"/>
      <c r="L9381" s="2"/>
    </row>
    <row r="9382" spans="2:12" ht="14.4" customHeight="1">
      <c r="B9382" s="2"/>
      <c r="L9382" s="2"/>
    </row>
    <row r="9383" spans="2:12" ht="14.4" customHeight="1">
      <c r="B9383" s="2"/>
      <c r="L9383" s="2"/>
    </row>
    <row r="9384" spans="2:12" ht="14.4" customHeight="1">
      <c r="B9384" s="2"/>
      <c r="L9384" s="2"/>
    </row>
    <row r="9385" spans="2:12" ht="14.4" customHeight="1">
      <c r="B9385" s="2"/>
      <c r="L9385" s="2"/>
    </row>
    <row r="9386" spans="2:12" ht="14.4" customHeight="1">
      <c r="B9386" s="2"/>
      <c r="L9386" s="2"/>
    </row>
    <row r="9387" spans="2:12" ht="14.4" customHeight="1">
      <c r="B9387" s="2"/>
      <c r="L9387" s="2"/>
    </row>
    <row r="9388" spans="2:12" ht="14.4" customHeight="1">
      <c r="B9388" s="2"/>
      <c r="L9388" s="2"/>
    </row>
    <row r="9389" spans="2:12" ht="14.4" customHeight="1">
      <c r="B9389" s="2"/>
      <c r="L9389" s="2"/>
    </row>
    <row r="9390" spans="2:12" ht="14.4" customHeight="1">
      <c r="B9390" s="2"/>
      <c r="L9390" s="2"/>
    </row>
    <row r="9391" spans="2:12" ht="14.4" customHeight="1">
      <c r="B9391" s="2"/>
      <c r="L9391" s="2"/>
    </row>
    <row r="9392" spans="2:12" ht="14.4" customHeight="1">
      <c r="B9392" s="2"/>
      <c r="L9392" s="2"/>
    </row>
    <row r="9393" spans="2:12" ht="14.4" customHeight="1">
      <c r="B9393" s="2"/>
      <c r="L9393" s="2"/>
    </row>
    <row r="9394" spans="2:12" ht="14.4" customHeight="1">
      <c r="B9394" s="2"/>
      <c r="L9394" s="2"/>
    </row>
    <row r="9395" spans="2:12" ht="14.4" customHeight="1">
      <c r="B9395" s="2"/>
      <c r="L9395" s="2"/>
    </row>
    <row r="9396" spans="2:12" ht="14.4" customHeight="1">
      <c r="B9396" s="2"/>
      <c r="L9396" s="2"/>
    </row>
    <row r="9397" spans="2:12" ht="14.4" customHeight="1">
      <c r="B9397" s="2"/>
      <c r="L9397" s="2"/>
    </row>
    <row r="9398" spans="2:12" ht="14.4" customHeight="1">
      <c r="B9398" s="2"/>
      <c r="L9398" s="2"/>
    </row>
    <row r="9399" spans="2:12" ht="14.4" customHeight="1">
      <c r="B9399" s="2"/>
      <c r="L9399" s="2"/>
    </row>
    <row r="9400" spans="2:12" ht="14.4" customHeight="1">
      <c r="B9400" s="2"/>
      <c r="L9400" s="2"/>
    </row>
    <row r="9401" spans="2:12" ht="14.4" customHeight="1">
      <c r="B9401" s="2"/>
      <c r="L9401" s="2"/>
    </row>
    <row r="9402" spans="2:12" ht="14.4" customHeight="1">
      <c r="B9402" s="2"/>
      <c r="L9402" s="2"/>
    </row>
    <row r="9403" spans="2:12" ht="14.4" customHeight="1">
      <c r="B9403" s="2"/>
      <c r="L9403" s="2"/>
    </row>
    <row r="9404" spans="2:12" ht="14.4" customHeight="1">
      <c r="B9404" s="2"/>
      <c r="L9404" s="2"/>
    </row>
    <row r="9405" spans="2:12" ht="14.4" customHeight="1">
      <c r="B9405" s="2"/>
      <c r="L9405" s="2"/>
    </row>
    <row r="9406" spans="2:12" ht="14.4" customHeight="1">
      <c r="B9406" s="2"/>
      <c r="L9406" s="2"/>
    </row>
    <row r="9407" spans="2:12" ht="14.4" customHeight="1">
      <c r="B9407" s="2"/>
      <c r="L9407" s="2"/>
    </row>
    <row r="9408" spans="2:12" ht="14.4" customHeight="1">
      <c r="B9408" s="2"/>
      <c r="L9408" s="2"/>
    </row>
    <row r="9409" spans="2:12" ht="14.4" customHeight="1">
      <c r="B9409" s="2"/>
      <c r="L9409" s="2"/>
    </row>
    <row r="9410" spans="2:12" ht="14.4" customHeight="1">
      <c r="B9410" s="2"/>
      <c r="L9410" s="2"/>
    </row>
    <row r="9411" spans="2:12" ht="14.4" customHeight="1">
      <c r="B9411" s="2"/>
      <c r="L9411" s="2"/>
    </row>
    <row r="9412" spans="2:12" ht="14.4" customHeight="1">
      <c r="B9412" s="2"/>
      <c r="L9412" s="2"/>
    </row>
    <row r="9413" spans="2:12" ht="14.4" customHeight="1">
      <c r="B9413" s="2"/>
      <c r="L9413" s="2"/>
    </row>
    <row r="9414" spans="2:12" ht="14.4" customHeight="1">
      <c r="B9414" s="2"/>
      <c r="L9414" s="2"/>
    </row>
    <row r="9415" spans="2:12" ht="14.4" customHeight="1">
      <c r="B9415" s="2"/>
      <c r="L9415" s="2"/>
    </row>
    <row r="9416" spans="2:12" ht="14.4" customHeight="1">
      <c r="B9416" s="2"/>
      <c r="L9416" s="2"/>
    </row>
    <row r="9417" spans="2:12" ht="14.4" customHeight="1">
      <c r="B9417" s="2"/>
      <c r="L9417" s="2"/>
    </row>
    <row r="9418" spans="2:12" ht="14.4" customHeight="1">
      <c r="B9418" s="2"/>
      <c r="L9418" s="2"/>
    </row>
    <row r="9419" spans="2:12" ht="14.4" customHeight="1">
      <c r="B9419" s="2"/>
      <c r="L9419" s="2"/>
    </row>
    <row r="9420" spans="2:12" ht="14.4" customHeight="1">
      <c r="B9420" s="2"/>
      <c r="L9420" s="2"/>
    </row>
    <row r="9421" spans="2:12" ht="14.4" customHeight="1">
      <c r="B9421" s="2"/>
      <c r="L9421" s="2"/>
    </row>
    <row r="9422" spans="2:12" ht="14.4" customHeight="1">
      <c r="B9422" s="2"/>
      <c r="L9422" s="2"/>
    </row>
    <row r="9423" spans="2:12" ht="14.4" customHeight="1">
      <c r="B9423" s="2"/>
      <c r="L9423" s="2"/>
    </row>
    <row r="9424" spans="2:12" ht="14.4" customHeight="1">
      <c r="B9424" s="2"/>
      <c r="L9424" s="2"/>
    </row>
    <row r="9425" spans="2:12" ht="14.4" customHeight="1">
      <c r="B9425" s="2"/>
      <c r="L9425" s="2"/>
    </row>
    <row r="9426" spans="2:12" ht="14.4" customHeight="1">
      <c r="B9426" s="2"/>
      <c r="L9426" s="2"/>
    </row>
    <row r="9427" spans="2:12" ht="14.4" customHeight="1">
      <c r="B9427" s="2"/>
      <c r="L9427" s="2"/>
    </row>
    <row r="9428" spans="2:12" ht="14.4" customHeight="1">
      <c r="B9428" s="2"/>
      <c r="L9428" s="2"/>
    </row>
    <row r="9429" spans="2:12" ht="14.4" customHeight="1">
      <c r="B9429" s="2"/>
      <c r="L9429" s="2"/>
    </row>
    <row r="9430" spans="2:12" ht="14.4" customHeight="1">
      <c r="B9430" s="2"/>
      <c r="L9430" s="2"/>
    </row>
    <row r="9431" spans="2:12" ht="14.4" customHeight="1">
      <c r="B9431" s="2"/>
      <c r="L9431" s="2"/>
    </row>
    <row r="9432" spans="2:12" ht="14.4" customHeight="1">
      <c r="B9432" s="2"/>
      <c r="L9432" s="2"/>
    </row>
    <row r="9433" spans="2:12" ht="14.4" customHeight="1">
      <c r="B9433" s="2"/>
      <c r="L9433" s="2"/>
    </row>
    <row r="9434" spans="2:12" ht="14.4" customHeight="1">
      <c r="B9434" s="2"/>
      <c r="L9434" s="2"/>
    </row>
    <row r="9435" spans="2:12" ht="14.4" customHeight="1">
      <c r="B9435" s="2"/>
      <c r="L9435" s="2"/>
    </row>
    <row r="9436" spans="2:12" ht="14.4" customHeight="1">
      <c r="B9436" s="2"/>
      <c r="L9436" s="2"/>
    </row>
    <row r="9437" spans="2:12" ht="14.4" customHeight="1">
      <c r="B9437" s="2"/>
      <c r="L9437" s="2"/>
    </row>
    <row r="9438" spans="2:12" ht="14.4" customHeight="1">
      <c r="B9438" s="2"/>
      <c r="L9438" s="2"/>
    </row>
    <row r="9439" spans="2:12" ht="14.4" customHeight="1">
      <c r="B9439" s="2"/>
      <c r="L9439" s="2"/>
    </row>
    <row r="9440" spans="2:12" ht="14.4" customHeight="1">
      <c r="B9440" s="2"/>
      <c r="L9440" s="2"/>
    </row>
    <row r="9441" spans="2:12" ht="14.4" customHeight="1">
      <c r="B9441" s="2"/>
      <c r="L9441" s="2"/>
    </row>
    <row r="9442" spans="2:12" ht="14.4" customHeight="1">
      <c r="B9442" s="2"/>
      <c r="L9442" s="2"/>
    </row>
    <row r="9443" spans="2:12" ht="14.4" customHeight="1">
      <c r="B9443" s="2"/>
      <c r="L9443" s="2"/>
    </row>
    <row r="9444" spans="2:12" ht="14.4" customHeight="1">
      <c r="B9444" s="2"/>
      <c r="L9444" s="2"/>
    </row>
    <row r="9445" spans="2:12" ht="14.4" customHeight="1">
      <c r="B9445" s="2"/>
      <c r="L9445" s="2"/>
    </row>
    <row r="9446" spans="2:12" ht="14.4" customHeight="1">
      <c r="B9446" s="2"/>
      <c r="L9446" s="2"/>
    </row>
    <row r="9447" spans="2:12" ht="14.4" customHeight="1">
      <c r="B9447" s="2"/>
      <c r="L9447" s="2"/>
    </row>
    <row r="9448" spans="2:12" ht="14.4" customHeight="1">
      <c r="B9448" s="2"/>
      <c r="L9448" s="2"/>
    </row>
    <row r="9449" spans="2:12" ht="14.4" customHeight="1">
      <c r="B9449" s="2"/>
      <c r="L9449" s="2"/>
    </row>
    <row r="9450" spans="2:12" ht="14.4" customHeight="1">
      <c r="B9450" s="2"/>
      <c r="L9450" s="2"/>
    </row>
    <row r="9451" spans="2:12" ht="14.4" customHeight="1">
      <c r="B9451" s="2"/>
      <c r="L9451" s="2"/>
    </row>
    <row r="9452" spans="2:12" ht="14.4" customHeight="1">
      <c r="B9452" s="2"/>
      <c r="L9452" s="2"/>
    </row>
    <row r="9453" spans="2:12" ht="14.4" customHeight="1">
      <c r="B9453" s="2"/>
      <c r="L9453" s="2"/>
    </row>
    <row r="9454" spans="2:12" ht="14.4" customHeight="1">
      <c r="B9454" s="2"/>
      <c r="L9454" s="2"/>
    </row>
    <row r="9455" spans="2:12" ht="14.4" customHeight="1">
      <c r="B9455" s="2"/>
      <c r="L9455" s="2"/>
    </row>
    <row r="9456" spans="2:12" ht="14.4" customHeight="1">
      <c r="B9456" s="2"/>
      <c r="L9456" s="2"/>
    </row>
    <row r="9457" spans="2:12" ht="14.4" customHeight="1">
      <c r="B9457" s="2"/>
      <c r="L9457" s="2"/>
    </row>
    <row r="9458" spans="2:12" ht="14.4" customHeight="1">
      <c r="B9458" s="2"/>
      <c r="L9458" s="2"/>
    </row>
    <row r="9459" spans="2:12" ht="14.4" customHeight="1">
      <c r="B9459" s="2"/>
      <c r="L9459" s="2"/>
    </row>
    <row r="9460" spans="2:12" ht="14.4" customHeight="1">
      <c r="B9460" s="2"/>
      <c r="L9460" s="2"/>
    </row>
    <row r="9461" spans="2:12" ht="14.4" customHeight="1">
      <c r="B9461" s="2"/>
      <c r="L9461" s="2"/>
    </row>
    <row r="9462" spans="2:12" ht="14.4" customHeight="1">
      <c r="B9462" s="2"/>
      <c r="L9462" s="2"/>
    </row>
    <row r="9463" spans="2:12" ht="14.4" customHeight="1">
      <c r="B9463" s="2"/>
      <c r="L9463" s="2"/>
    </row>
    <row r="9464" spans="2:12" ht="14.4" customHeight="1">
      <c r="B9464" s="2"/>
      <c r="L9464" s="2"/>
    </row>
    <row r="9465" spans="2:12" ht="14.4" customHeight="1">
      <c r="B9465" s="2"/>
      <c r="L9465" s="2"/>
    </row>
    <row r="9466" spans="2:12" ht="14.4" customHeight="1">
      <c r="B9466" s="2"/>
      <c r="L9466" s="2"/>
    </row>
    <row r="9467" spans="2:12" ht="14.4" customHeight="1">
      <c r="B9467" s="2"/>
      <c r="L9467" s="2"/>
    </row>
    <row r="9468" spans="2:12" ht="14.4" customHeight="1">
      <c r="B9468" s="2"/>
      <c r="L9468" s="2"/>
    </row>
    <row r="9469" spans="2:12" ht="14.4" customHeight="1">
      <c r="B9469" s="2"/>
      <c r="L9469" s="2"/>
    </row>
    <row r="9470" spans="2:12" ht="14.4" customHeight="1">
      <c r="B9470" s="2"/>
      <c r="L9470" s="2"/>
    </row>
    <row r="9471" spans="2:12" ht="14.4" customHeight="1">
      <c r="B9471" s="2"/>
      <c r="L9471" s="2"/>
    </row>
    <row r="9472" spans="2:12" ht="14.4" customHeight="1">
      <c r="B9472" s="2"/>
      <c r="L9472" s="2"/>
    </row>
    <row r="9473" spans="2:12" ht="14.4" customHeight="1">
      <c r="B9473" s="2"/>
      <c r="L9473" s="2"/>
    </row>
    <row r="9474" spans="2:12" ht="14.4" customHeight="1">
      <c r="B9474" s="2"/>
      <c r="L9474" s="2"/>
    </row>
    <row r="9475" spans="2:12" ht="14.4" customHeight="1">
      <c r="B9475" s="2"/>
      <c r="L9475" s="2"/>
    </row>
    <row r="9476" spans="2:12" ht="14.4" customHeight="1">
      <c r="B9476" s="2"/>
      <c r="L9476" s="2"/>
    </row>
    <row r="9477" spans="2:12" ht="14.4" customHeight="1">
      <c r="B9477" s="2"/>
      <c r="L9477" s="2"/>
    </row>
    <row r="9478" spans="2:12" ht="14.4" customHeight="1">
      <c r="B9478" s="2"/>
      <c r="L9478" s="2"/>
    </row>
    <row r="9479" spans="2:12" ht="14.4" customHeight="1">
      <c r="B9479" s="2"/>
      <c r="L9479" s="2"/>
    </row>
    <row r="9480" spans="2:12" ht="14.4" customHeight="1">
      <c r="B9480" s="2"/>
      <c r="L9480" s="2"/>
    </row>
    <row r="9481" spans="2:12" ht="14.4" customHeight="1">
      <c r="B9481" s="2"/>
      <c r="L9481" s="2"/>
    </row>
    <row r="9482" spans="2:12" ht="14.4" customHeight="1">
      <c r="B9482" s="2"/>
      <c r="L9482" s="2"/>
    </row>
    <row r="9483" spans="2:12" ht="14.4" customHeight="1">
      <c r="B9483" s="2"/>
      <c r="L9483" s="2"/>
    </row>
    <row r="9484" spans="2:12" ht="14.4" customHeight="1">
      <c r="B9484" s="2"/>
      <c r="L9484" s="2"/>
    </row>
    <row r="9485" spans="2:12" ht="14.4" customHeight="1">
      <c r="B9485" s="2"/>
      <c r="L9485" s="2"/>
    </row>
    <row r="9486" spans="2:12" ht="14.4" customHeight="1">
      <c r="B9486" s="2"/>
      <c r="L9486" s="2"/>
    </row>
    <row r="9487" spans="2:12" ht="14.4" customHeight="1">
      <c r="B9487" s="2"/>
      <c r="L9487" s="2"/>
    </row>
    <row r="9488" spans="2:12" ht="14.4" customHeight="1">
      <c r="B9488" s="2"/>
      <c r="L9488" s="2"/>
    </row>
    <row r="9489" spans="2:12" ht="14.4" customHeight="1">
      <c r="B9489" s="2"/>
      <c r="L9489" s="2"/>
    </row>
    <row r="9490" spans="2:12" ht="14.4" customHeight="1">
      <c r="B9490" s="2"/>
      <c r="L9490" s="2"/>
    </row>
    <row r="9491" spans="2:12" ht="14.4" customHeight="1">
      <c r="B9491" s="2"/>
      <c r="L9491" s="2"/>
    </row>
    <row r="9492" spans="2:12" ht="14.4" customHeight="1">
      <c r="B9492" s="2"/>
      <c r="L9492" s="2"/>
    </row>
    <row r="9493" spans="2:12" ht="14.4" customHeight="1">
      <c r="B9493" s="2"/>
      <c r="L9493" s="2"/>
    </row>
    <row r="9494" spans="2:12" ht="14.4" customHeight="1">
      <c r="B9494" s="2"/>
      <c r="L9494" s="2"/>
    </row>
    <row r="9495" spans="2:12" ht="14.4" customHeight="1">
      <c r="B9495" s="2"/>
      <c r="L9495" s="2"/>
    </row>
    <row r="9496" spans="2:12" ht="14.4" customHeight="1">
      <c r="B9496" s="2"/>
      <c r="L9496" s="2"/>
    </row>
    <row r="9497" spans="2:12" ht="14.4" customHeight="1">
      <c r="B9497" s="2"/>
      <c r="L9497" s="2"/>
    </row>
    <row r="9498" spans="2:12" ht="14.4" customHeight="1">
      <c r="B9498" s="2"/>
      <c r="L9498" s="2"/>
    </row>
    <row r="9499" spans="2:12" ht="14.4" customHeight="1">
      <c r="B9499" s="2"/>
      <c r="L9499" s="2"/>
    </row>
    <row r="9500" spans="2:12" ht="14.4" customHeight="1">
      <c r="B9500" s="2"/>
      <c r="L9500" s="2"/>
    </row>
    <row r="9501" spans="2:12" ht="14.4" customHeight="1">
      <c r="B9501" s="2"/>
      <c r="L9501" s="2"/>
    </row>
    <row r="9502" spans="2:12" ht="14.4" customHeight="1">
      <c r="B9502" s="2"/>
      <c r="L9502" s="2"/>
    </row>
    <row r="9503" spans="2:12" ht="14.4" customHeight="1">
      <c r="B9503" s="2"/>
      <c r="L9503" s="2"/>
    </row>
    <row r="9504" spans="2:12" ht="14.4" customHeight="1">
      <c r="B9504" s="2"/>
      <c r="L9504" s="2"/>
    </row>
    <row r="9505" spans="2:12" ht="14.4" customHeight="1">
      <c r="B9505" s="2"/>
      <c r="L9505" s="2"/>
    </row>
    <row r="9506" spans="2:12" ht="14.4" customHeight="1">
      <c r="B9506" s="2"/>
      <c r="L9506" s="2"/>
    </row>
    <row r="9507" spans="2:12" ht="14.4" customHeight="1">
      <c r="B9507" s="2"/>
      <c r="L9507" s="2"/>
    </row>
    <row r="9508" spans="2:12" ht="14.4" customHeight="1">
      <c r="B9508" s="2"/>
      <c r="L9508" s="2"/>
    </row>
    <row r="9509" spans="2:12" ht="14.4" customHeight="1">
      <c r="B9509" s="2"/>
      <c r="L9509" s="2"/>
    </row>
    <row r="9510" spans="2:12" ht="14.4" customHeight="1">
      <c r="B9510" s="2"/>
      <c r="L9510" s="2"/>
    </row>
    <row r="9511" spans="2:12" ht="14.4" customHeight="1">
      <c r="B9511" s="2"/>
      <c r="L9511" s="2"/>
    </row>
    <row r="9512" spans="2:12" ht="14.4" customHeight="1">
      <c r="B9512" s="2"/>
      <c r="L9512" s="2"/>
    </row>
    <row r="9513" spans="2:12" ht="14.4" customHeight="1">
      <c r="B9513" s="2"/>
      <c r="L9513" s="2"/>
    </row>
    <row r="9514" spans="2:12" ht="14.4" customHeight="1">
      <c r="B9514" s="2"/>
      <c r="L9514" s="2"/>
    </row>
    <row r="9515" spans="2:12" ht="14.4" customHeight="1">
      <c r="B9515" s="2"/>
      <c r="L9515" s="2"/>
    </row>
    <row r="9516" spans="2:12" ht="14.4" customHeight="1">
      <c r="B9516" s="2"/>
      <c r="L9516" s="2"/>
    </row>
    <row r="9517" spans="2:12" ht="14.4" customHeight="1">
      <c r="B9517" s="2"/>
      <c r="L9517" s="2"/>
    </row>
    <row r="9518" spans="2:12" ht="14.4" customHeight="1">
      <c r="B9518" s="2"/>
      <c r="L9518" s="2"/>
    </row>
    <row r="9519" spans="2:12" ht="14.4" customHeight="1">
      <c r="B9519" s="2"/>
      <c r="L9519" s="2"/>
    </row>
    <row r="9520" spans="2:12" ht="14.4" customHeight="1">
      <c r="B9520" s="2"/>
      <c r="L9520" s="2"/>
    </row>
    <row r="9521" spans="2:12" ht="14.4" customHeight="1">
      <c r="B9521" s="2"/>
      <c r="L9521" s="2"/>
    </row>
    <row r="9522" spans="2:12" ht="14.4" customHeight="1">
      <c r="B9522" s="2"/>
      <c r="L9522" s="2"/>
    </row>
    <row r="9523" spans="2:12" ht="14.4" customHeight="1">
      <c r="B9523" s="2"/>
      <c r="L9523" s="2"/>
    </row>
    <row r="9524" spans="2:12" ht="14.4" customHeight="1">
      <c r="B9524" s="2"/>
      <c r="L9524" s="2"/>
    </row>
    <row r="9525" spans="2:12" ht="14.4" customHeight="1">
      <c r="B9525" s="2"/>
      <c r="L9525" s="2"/>
    </row>
    <row r="9526" spans="2:12" ht="14.4" customHeight="1">
      <c r="B9526" s="2"/>
      <c r="L9526" s="2"/>
    </row>
    <row r="9527" spans="2:12" ht="14.4" customHeight="1">
      <c r="B9527" s="2"/>
      <c r="L9527" s="2"/>
    </row>
    <row r="9528" spans="2:12" ht="14.4" customHeight="1">
      <c r="B9528" s="2"/>
      <c r="L9528" s="2"/>
    </row>
    <row r="9529" spans="2:12" ht="14.4" customHeight="1">
      <c r="B9529" s="2"/>
      <c r="L9529" s="2"/>
    </row>
    <row r="9530" spans="2:12" ht="14.4" customHeight="1">
      <c r="B9530" s="2"/>
      <c r="L9530" s="2"/>
    </row>
    <row r="9531" spans="2:12" ht="14.4" customHeight="1">
      <c r="B9531" s="2"/>
      <c r="L9531" s="2"/>
    </row>
    <row r="9532" spans="2:12" ht="14.4" customHeight="1">
      <c r="B9532" s="2"/>
      <c r="L9532" s="2"/>
    </row>
    <row r="9533" spans="2:12" ht="14.4" customHeight="1">
      <c r="B9533" s="2"/>
      <c r="L9533" s="2"/>
    </row>
    <row r="9534" spans="2:12" ht="14.4" customHeight="1">
      <c r="B9534" s="2"/>
      <c r="L9534" s="2"/>
    </row>
    <row r="9535" spans="2:12" ht="14.4" customHeight="1">
      <c r="B9535" s="2"/>
      <c r="L9535" s="2"/>
    </row>
    <row r="9536" spans="2:12" ht="14.4" customHeight="1">
      <c r="B9536" s="2"/>
      <c r="L9536" s="2"/>
    </row>
    <row r="9537" spans="2:12" ht="14.4" customHeight="1">
      <c r="B9537" s="2"/>
      <c r="L9537" s="2"/>
    </row>
    <row r="9538" spans="2:12" ht="14.4" customHeight="1">
      <c r="B9538" s="2"/>
      <c r="L9538" s="2"/>
    </row>
    <row r="9539" spans="2:12" ht="14.4" customHeight="1">
      <c r="B9539" s="2"/>
      <c r="L9539" s="2"/>
    </row>
    <row r="9540" spans="2:12" ht="14.4" customHeight="1">
      <c r="B9540" s="2"/>
      <c r="L9540" s="2"/>
    </row>
    <row r="9541" spans="2:12" ht="14.4" customHeight="1">
      <c r="B9541" s="2"/>
      <c r="L9541" s="2"/>
    </row>
    <row r="9542" spans="2:12" ht="14.4" customHeight="1">
      <c r="B9542" s="2"/>
      <c r="L9542" s="2"/>
    </row>
    <row r="9543" spans="2:12" ht="14.4" customHeight="1">
      <c r="B9543" s="2"/>
      <c r="L9543" s="2"/>
    </row>
    <row r="9544" spans="2:12" ht="14.4" customHeight="1">
      <c r="B9544" s="2"/>
      <c r="L9544" s="2"/>
    </row>
    <row r="9545" spans="2:12" ht="14.4" customHeight="1">
      <c r="B9545" s="2"/>
      <c r="L9545" s="2"/>
    </row>
    <row r="9546" spans="2:12" ht="14.4" customHeight="1">
      <c r="B9546" s="2"/>
      <c r="L9546" s="2"/>
    </row>
    <row r="9547" spans="2:12" ht="14.4" customHeight="1">
      <c r="B9547" s="2"/>
      <c r="L9547" s="2"/>
    </row>
    <row r="9548" spans="2:12" ht="14.4" customHeight="1">
      <c r="B9548" s="2"/>
      <c r="L9548" s="2"/>
    </row>
    <row r="9549" spans="2:12" ht="14.4" customHeight="1">
      <c r="B9549" s="2"/>
      <c r="L9549" s="2"/>
    </row>
    <row r="9550" spans="2:12" ht="14.4" customHeight="1">
      <c r="B9550" s="2"/>
      <c r="L9550" s="2"/>
    </row>
    <row r="9551" spans="2:12" ht="14.4" customHeight="1">
      <c r="B9551" s="2"/>
      <c r="L9551" s="2"/>
    </row>
    <row r="9552" spans="2:12" ht="14.4" customHeight="1">
      <c r="B9552" s="2"/>
      <c r="L9552" s="2"/>
    </row>
    <row r="9553" spans="2:12" ht="14.4" customHeight="1">
      <c r="B9553" s="2"/>
      <c r="L9553" s="2"/>
    </row>
    <row r="9554" spans="2:12" ht="14.4" customHeight="1">
      <c r="B9554" s="2"/>
      <c r="L9554" s="2"/>
    </row>
    <row r="9555" spans="2:12" ht="14.4" customHeight="1">
      <c r="B9555" s="2"/>
      <c r="L9555" s="2"/>
    </row>
    <row r="9556" spans="2:12" ht="14.4" customHeight="1">
      <c r="B9556" s="2"/>
      <c r="L9556" s="2"/>
    </row>
    <row r="9557" spans="2:12" ht="14.4" customHeight="1">
      <c r="B9557" s="2"/>
      <c r="L9557" s="2"/>
    </row>
    <row r="9558" spans="2:12" ht="14.4" customHeight="1">
      <c r="B9558" s="2"/>
      <c r="L9558" s="2"/>
    </row>
    <row r="9559" spans="2:12" ht="14.4" customHeight="1">
      <c r="B9559" s="2"/>
      <c r="L9559" s="2"/>
    </row>
    <row r="9560" spans="2:12" ht="14.4" customHeight="1">
      <c r="B9560" s="2"/>
      <c r="L9560" s="2"/>
    </row>
    <row r="9561" spans="2:12" ht="14.4" customHeight="1">
      <c r="B9561" s="2"/>
      <c r="L9561" s="2"/>
    </row>
    <row r="9562" spans="2:12" ht="14.4" customHeight="1">
      <c r="B9562" s="2"/>
      <c r="L9562" s="2"/>
    </row>
    <row r="9563" spans="2:12" ht="14.4" customHeight="1">
      <c r="B9563" s="2"/>
      <c r="L9563" s="2"/>
    </row>
    <row r="9564" spans="2:12" ht="14.4" customHeight="1">
      <c r="B9564" s="2"/>
      <c r="L9564" s="2"/>
    </row>
    <row r="9565" spans="2:12" ht="14.4" customHeight="1">
      <c r="B9565" s="2"/>
      <c r="L9565" s="2"/>
    </row>
    <row r="9566" spans="2:12" ht="14.4" customHeight="1">
      <c r="B9566" s="2"/>
      <c r="L9566" s="2"/>
    </row>
    <row r="9567" spans="2:12" ht="14.4" customHeight="1">
      <c r="B9567" s="2"/>
      <c r="L9567" s="2"/>
    </row>
    <row r="9568" spans="2:12" ht="14.4" customHeight="1">
      <c r="B9568" s="2"/>
      <c r="L9568" s="2"/>
    </row>
    <row r="9569" spans="2:12" ht="14.4" customHeight="1">
      <c r="B9569" s="2"/>
      <c r="L9569" s="2"/>
    </row>
    <row r="9570" spans="2:12" ht="14.4" customHeight="1">
      <c r="B9570" s="2"/>
      <c r="L9570" s="2"/>
    </row>
    <row r="9571" spans="2:12" ht="14.4" customHeight="1">
      <c r="B9571" s="2"/>
      <c r="L9571" s="2"/>
    </row>
    <row r="9572" spans="2:12" ht="14.4" customHeight="1">
      <c r="B9572" s="2"/>
      <c r="L9572" s="2"/>
    </row>
    <row r="9573" spans="2:12" ht="14.4" customHeight="1">
      <c r="B9573" s="2"/>
      <c r="L9573" s="2"/>
    </row>
    <row r="9574" spans="2:12" ht="14.4" customHeight="1">
      <c r="B9574" s="2"/>
      <c r="L9574" s="2"/>
    </row>
    <row r="9575" spans="2:12" ht="14.4" customHeight="1">
      <c r="B9575" s="2"/>
      <c r="L9575" s="2"/>
    </row>
    <row r="9576" spans="2:12" ht="14.4" customHeight="1">
      <c r="B9576" s="2"/>
      <c r="L9576" s="2"/>
    </row>
    <row r="9577" spans="2:12" ht="14.4" customHeight="1">
      <c r="B9577" s="2"/>
      <c r="L9577" s="2"/>
    </row>
    <row r="9578" spans="2:12" ht="14.4" customHeight="1">
      <c r="B9578" s="2"/>
      <c r="L9578" s="2"/>
    </row>
    <row r="9579" spans="2:12" ht="14.4" customHeight="1">
      <c r="B9579" s="2"/>
      <c r="L9579" s="2"/>
    </row>
    <row r="9580" spans="2:12" ht="14.4" customHeight="1">
      <c r="B9580" s="2"/>
      <c r="L9580" s="2"/>
    </row>
    <row r="9581" spans="2:12" ht="14.4" customHeight="1">
      <c r="B9581" s="2"/>
      <c r="L9581" s="2"/>
    </row>
    <row r="9582" spans="2:12" ht="14.4" customHeight="1">
      <c r="B9582" s="2"/>
      <c r="L9582" s="2"/>
    </row>
    <row r="9583" spans="2:12" ht="14.4" customHeight="1">
      <c r="B9583" s="2"/>
      <c r="L9583" s="2"/>
    </row>
    <row r="9584" spans="2:12" ht="14.4" customHeight="1">
      <c r="B9584" s="2"/>
      <c r="L9584" s="2"/>
    </row>
    <row r="9585" spans="2:12" ht="14.4" customHeight="1">
      <c r="B9585" s="2"/>
      <c r="L9585" s="2"/>
    </row>
    <row r="9586" spans="2:12" ht="14.4" customHeight="1">
      <c r="B9586" s="2"/>
      <c r="L9586" s="2"/>
    </row>
    <row r="9587" spans="2:12" ht="14.4" customHeight="1">
      <c r="B9587" s="2"/>
      <c r="L9587" s="2"/>
    </row>
    <row r="9588" spans="2:12" ht="14.4" customHeight="1">
      <c r="B9588" s="2"/>
      <c r="L9588" s="2"/>
    </row>
    <row r="9589" spans="2:12" ht="14.4" customHeight="1">
      <c r="B9589" s="2"/>
      <c r="L9589" s="2"/>
    </row>
    <row r="9590" spans="2:12" ht="14.4" customHeight="1">
      <c r="B9590" s="2"/>
      <c r="L9590" s="2"/>
    </row>
    <row r="9591" spans="2:12" ht="14.4" customHeight="1">
      <c r="B9591" s="2"/>
      <c r="L9591" s="2"/>
    </row>
    <row r="9592" spans="2:12" ht="14.4" customHeight="1">
      <c r="B9592" s="2"/>
      <c r="L9592" s="2"/>
    </row>
    <row r="9593" spans="2:12" ht="14.4" customHeight="1">
      <c r="B9593" s="2"/>
      <c r="L9593" s="2"/>
    </row>
    <row r="9594" spans="2:12" ht="14.4" customHeight="1">
      <c r="B9594" s="2"/>
      <c r="L9594" s="2"/>
    </row>
    <row r="9595" spans="2:12" ht="14.4" customHeight="1">
      <c r="B9595" s="2"/>
      <c r="L9595" s="2"/>
    </row>
    <row r="9596" spans="2:12" ht="14.4" customHeight="1">
      <c r="B9596" s="2"/>
      <c r="L9596" s="2"/>
    </row>
    <row r="9597" spans="2:12" ht="14.4" customHeight="1">
      <c r="B9597" s="2"/>
      <c r="L9597" s="2"/>
    </row>
    <row r="9598" spans="2:12" ht="14.4" customHeight="1">
      <c r="B9598" s="2"/>
      <c r="L9598" s="2"/>
    </row>
    <row r="9599" spans="2:12" ht="14.4" customHeight="1">
      <c r="B9599" s="2"/>
      <c r="L9599" s="2"/>
    </row>
    <row r="9600" spans="2:12" ht="14.4" customHeight="1">
      <c r="B9600" s="2"/>
      <c r="L9600" s="2"/>
    </row>
    <row r="9601" spans="2:12" ht="14.4" customHeight="1">
      <c r="B9601" s="2"/>
      <c r="L9601" s="2"/>
    </row>
    <row r="9602" spans="2:12" ht="14.4" customHeight="1">
      <c r="B9602" s="2"/>
      <c r="L9602" s="2"/>
    </row>
    <row r="9603" spans="2:12" ht="14.4" customHeight="1">
      <c r="B9603" s="2"/>
      <c r="L9603" s="2"/>
    </row>
    <row r="9604" spans="2:12" ht="14.4" customHeight="1">
      <c r="B9604" s="2"/>
      <c r="L9604" s="2"/>
    </row>
    <row r="9605" spans="2:12" ht="14.4" customHeight="1">
      <c r="B9605" s="2"/>
      <c r="L9605" s="2"/>
    </row>
    <row r="9606" spans="2:12" ht="14.4" customHeight="1">
      <c r="B9606" s="2"/>
      <c r="L9606" s="2"/>
    </row>
    <row r="9607" spans="2:12" ht="14.4" customHeight="1">
      <c r="B9607" s="2"/>
      <c r="L9607" s="2"/>
    </row>
    <row r="9608" spans="2:12" ht="14.4" customHeight="1">
      <c r="B9608" s="2"/>
      <c r="L9608" s="2"/>
    </row>
    <row r="9609" spans="2:12" ht="14.4" customHeight="1">
      <c r="B9609" s="2"/>
      <c r="L9609" s="2"/>
    </row>
    <row r="9610" spans="2:12" ht="14.4" customHeight="1">
      <c r="B9610" s="2"/>
      <c r="L9610" s="2"/>
    </row>
    <row r="9611" spans="2:12" ht="14.4" customHeight="1">
      <c r="B9611" s="2"/>
      <c r="L9611" s="2"/>
    </row>
    <row r="9612" spans="2:12" ht="14.4" customHeight="1">
      <c r="B9612" s="2"/>
      <c r="L9612" s="2"/>
    </row>
    <row r="9613" spans="2:12" ht="14.4" customHeight="1">
      <c r="B9613" s="2"/>
      <c r="L9613" s="2"/>
    </row>
    <row r="9614" spans="2:12" ht="14.4" customHeight="1">
      <c r="B9614" s="2"/>
      <c r="L9614" s="2"/>
    </row>
    <row r="9615" spans="2:12" ht="14.4" customHeight="1">
      <c r="B9615" s="2"/>
      <c r="L9615" s="2"/>
    </row>
    <row r="9616" spans="2:12" ht="14.4" customHeight="1">
      <c r="B9616" s="2"/>
      <c r="L9616" s="2"/>
    </row>
    <row r="9617" spans="2:12" ht="14.4" customHeight="1">
      <c r="B9617" s="2"/>
      <c r="L9617" s="2"/>
    </row>
    <row r="9618" spans="2:12" ht="14.4" customHeight="1">
      <c r="B9618" s="2"/>
      <c r="L9618" s="2"/>
    </row>
    <row r="9619" spans="2:12" ht="14.4" customHeight="1">
      <c r="B9619" s="2"/>
      <c r="L9619" s="2"/>
    </row>
    <row r="9620" spans="2:12" ht="14.4" customHeight="1">
      <c r="B9620" s="2"/>
      <c r="L9620" s="2"/>
    </row>
    <row r="9621" spans="2:12" ht="14.4" customHeight="1">
      <c r="B9621" s="2"/>
      <c r="L9621" s="2"/>
    </row>
    <row r="9622" spans="2:12" ht="14.4" customHeight="1">
      <c r="B9622" s="2"/>
      <c r="L9622" s="2"/>
    </row>
    <row r="9623" spans="2:12" ht="14.4" customHeight="1">
      <c r="B9623" s="2"/>
      <c r="L9623" s="2"/>
    </row>
    <row r="9624" spans="2:12" ht="14.4" customHeight="1">
      <c r="B9624" s="2"/>
      <c r="L9624" s="2"/>
    </row>
    <row r="9625" spans="2:12" ht="14.4" customHeight="1">
      <c r="B9625" s="2"/>
      <c r="L9625" s="2"/>
    </row>
    <row r="9626" spans="2:12" ht="14.4" customHeight="1">
      <c r="B9626" s="2"/>
      <c r="L9626" s="2"/>
    </row>
    <row r="9627" spans="2:12" ht="14.4" customHeight="1">
      <c r="B9627" s="2"/>
      <c r="L9627" s="2"/>
    </row>
    <row r="9628" spans="2:12" ht="14.4" customHeight="1">
      <c r="B9628" s="2"/>
      <c r="L9628" s="2"/>
    </row>
    <row r="9629" spans="2:12" ht="14.4" customHeight="1">
      <c r="B9629" s="2"/>
      <c r="L9629" s="2"/>
    </row>
    <row r="9630" spans="2:12" ht="14.4" customHeight="1">
      <c r="B9630" s="2"/>
      <c r="L9630" s="2"/>
    </row>
    <row r="9631" spans="2:12" ht="14.4" customHeight="1">
      <c r="B9631" s="2"/>
      <c r="L9631" s="2"/>
    </row>
    <row r="9632" spans="2:12" ht="14.4" customHeight="1">
      <c r="B9632" s="2"/>
      <c r="L9632" s="2"/>
    </row>
    <row r="9633" spans="2:12" ht="14.4" customHeight="1">
      <c r="B9633" s="2"/>
      <c r="L9633" s="2"/>
    </row>
    <row r="9634" spans="2:12" ht="14.4" customHeight="1">
      <c r="B9634" s="2"/>
      <c r="L9634" s="2"/>
    </row>
    <row r="9635" spans="2:12" ht="14.4" customHeight="1">
      <c r="B9635" s="2"/>
      <c r="L9635" s="2"/>
    </row>
    <row r="9636" spans="2:12" ht="14.4" customHeight="1">
      <c r="B9636" s="2"/>
      <c r="L9636" s="2"/>
    </row>
    <row r="9637" spans="2:12" ht="14.4" customHeight="1">
      <c r="B9637" s="2"/>
      <c r="L9637" s="2"/>
    </row>
    <row r="9638" spans="2:12" ht="14.4" customHeight="1">
      <c r="B9638" s="2"/>
      <c r="L9638" s="2"/>
    </row>
    <row r="9639" spans="2:12" ht="14.4" customHeight="1">
      <c r="B9639" s="2"/>
      <c r="L9639" s="2"/>
    </row>
    <row r="9640" spans="2:12" ht="14.4" customHeight="1">
      <c r="B9640" s="2"/>
      <c r="L9640" s="2"/>
    </row>
    <row r="9641" spans="2:12" ht="14.4" customHeight="1">
      <c r="B9641" s="2"/>
      <c r="L9641" s="2"/>
    </row>
    <row r="9642" spans="2:12" ht="14.4" customHeight="1">
      <c r="B9642" s="2"/>
      <c r="L9642" s="2"/>
    </row>
    <row r="9643" spans="2:12" ht="14.4" customHeight="1">
      <c r="B9643" s="2"/>
      <c r="L9643" s="2"/>
    </row>
    <row r="9644" spans="2:12" ht="14.4" customHeight="1">
      <c r="B9644" s="2"/>
      <c r="L9644" s="2"/>
    </row>
    <row r="9645" spans="2:12" ht="14.4" customHeight="1">
      <c r="B9645" s="2"/>
      <c r="L9645" s="2"/>
    </row>
    <row r="9646" spans="2:12" ht="14.4" customHeight="1">
      <c r="B9646" s="2"/>
      <c r="L9646" s="2"/>
    </row>
    <row r="9647" spans="2:12" ht="14.4" customHeight="1">
      <c r="B9647" s="2"/>
      <c r="L9647" s="2"/>
    </row>
    <row r="9648" spans="2:12" ht="14.4" customHeight="1">
      <c r="B9648" s="2"/>
      <c r="L9648" s="2"/>
    </row>
    <row r="9649" spans="2:12" ht="14.4" customHeight="1">
      <c r="B9649" s="2"/>
      <c r="L9649" s="2"/>
    </row>
    <row r="9650" spans="2:12" ht="14.4" customHeight="1">
      <c r="B9650" s="2"/>
      <c r="L9650" s="2"/>
    </row>
    <row r="9651" spans="2:12" ht="14.4" customHeight="1">
      <c r="B9651" s="2"/>
      <c r="L9651" s="2"/>
    </row>
    <row r="9652" spans="2:12" ht="14.4" customHeight="1">
      <c r="B9652" s="2"/>
      <c r="L9652" s="2"/>
    </row>
    <row r="9653" spans="2:12" ht="14.4" customHeight="1">
      <c r="B9653" s="2"/>
      <c r="L9653" s="2"/>
    </row>
    <row r="9654" spans="2:12" ht="14.4" customHeight="1">
      <c r="B9654" s="2"/>
      <c r="L9654" s="2"/>
    </row>
    <row r="9655" spans="2:12" ht="14.4" customHeight="1">
      <c r="B9655" s="2"/>
      <c r="L9655" s="2"/>
    </row>
    <row r="9656" spans="2:12" ht="14.4" customHeight="1">
      <c r="B9656" s="2"/>
      <c r="L9656" s="2"/>
    </row>
    <row r="9657" spans="2:12" ht="14.4" customHeight="1">
      <c r="B9657" s="2"/>
      <c r="L9657" s="2"/>
    </row>
    <row r="9658" spans="2:12" ht="14.4" customHeight="1">
      <c r="B9658" s="2"/>
      <c r="L9658" s="2"/>
    </row>
    <row r="9659" spans="2:12" ht="14.4" customHeight="1">
      <c r="B9659" s="2"/>
      <c r="L9659" s="2"/>
    </row>
    <row r="9660" spans="2:12" ht="14.4" customHeight="1">
      <c r="B9660" s="2"/>
      <c r="L9660" s="2"/>
    </row>
    <row r="9661" spans="2:12" ht="14.4" customHeight="1">
      <c r="B9661" s="2"/>
      <c r="L9661" s="2"/>
    </row>
    <row r="9662" spans="2:12" ht="14.4" customHeight="1">
      <c r="B9662" s="2"/>
      <c r="L9662" s="2"/>
    </row>
    <row r="9663" spans="2:12" ht="14.4" customHeight="1">
      <c r="B9663" s="2"/>
      <c r="L9663" s="2"/>
    </row>
    <row r="9664" spans="2:12" ht="14.4" customHeight="1">
      <c r="B9664" s="2"/>
      <c r="L9664" s="2"/>
    </row>
    <row r="9665" spans="2:12" ht="14.4" customHeight="1">
      <c r="B9665" s="2"/>
      <c r="L9665" s="2"/>
    </row>
    <row r="9666" spans="2:12" ht="14.4" customHeight="1">
      <c r="B9666" s="2"/>
      <c r="L9666" s="2"/>
    </row>
    <row r="9667" spans="2:12" ht="14.4" customHeight="1">
      <c r="B9667" s="2"/>
      <c r="L9667" s="2"/>
    </row>
    <row r="9668" spans="2:12" ht="14.4" customHeight="1">
      <c r="B9668" s="2"/>
      <c r="L9668" s="2"/>
    </row>
    <row r="9669" spans="2:12" ht="14.4" customHeight="1">
      <c r="B9669" s="2"/>
      <c r="L9669" s="2"/>
    </row>
    <row r="9670" spans="2:12" ht="14.4" customHeight="1">
      <c r="B9670" s="2"/>
      <c r="L9670" s="2"/>
    </row>
    <row r="9671" spans="2:12" ht="14.4" customHeight="1">
      <c r="B9671" s="2"/>
      <c r="L9671" s="2"/>
    </row>
    <row r="9672" spans="2:12" ht="14.4" customHeight="1">
      <c r="B9672" s="2"/>
      <c r="L9672" s="2"/>
    </row>
    <row r="9673" spans="2:12" ht="14.4" customHeight="1">
      <c r="B9673" s="2"/>
      <c r="L9673" s="2"/>
    </row>
    <row r="9674" spans="2:12" ht="14.4" customHeight="1">
      <c r="B9674" s="2"/>
      <c r="L9674" s="2"/>
    </row>
    <row r="9675" spans="2:12" ht="14.4" customHeight="1">
      <c r="B9675" s="2"/>
      <c r="L9675" s="2"/>
    </row>
    <row r="9676" spans="2:12" ht="14.4" customHeight="1">
      <c r="B9676" s="2"/>
      <c r="L9676" s="2"/>
    </row>
    <row r="9677" spans="2:12" ht="14.4" customHeight="1">
      <c r="B9677" s="2"/>
      <c r="L9677" s="2"/>
    </row>
    <row r="9678" spans="2:12" ht="14.4" customHeight="1">
      <c r="B9678" s="2"/>
      <c r="L9678" s="2"/>
    </row>
    <row r="9679" spans="2:12" ht="14.4" customHeight="1">
      <c r="B9679" s="2"/>
      <c r="L9679" s="2"/>
    </row>
    <row r="9680" spans="2:12" ht="14.4" customHeight="1">
      <c r="B9680" s="2"/>
      <c r="L9680" s="2"/>
    </row>
    <row r="9681" spans="2:12" ht="14.4" customHeight="1">
      <c r="B9681" s="2"/>
      <c r="L9681" s="2"/>
    </row>
    <row r="9682" spans="2:12" ht="14.4" customHeight="1">
      <c r="B9682" s="2"/>
      <c r="L9682" s="2"/>
    </row>
    <row r="9683" spans="2:12" ht="14.4" customHeight="1">
      <c r="B9683" s="2"/>
      <c r="L9683" s="2"/>
    </row>
    <row r="9684" spans="2:12" ht="14.4" customHeight="1">
      <c r="B9684" s="2"/>
      <c r="L9684" s="2"/>
    </row>
    <row r="9685" spans="2:12" ht="14.4" customHeight="1">
      <c r="B9685" s="2"/>
      <c r="L9685" s="2"/>
    </row>
    <row r="9686" spans="2:12" ht="14.4" customHeight="1">
      <c r="B9686" s="2"/>
      <c r="L9686" s="2"/>
    </row>
    <row r="9687" spans="2:12" ht="14.4" customHeight="1">
      <c r="B9687" s="2"/>
      <c r="L9687" s="2"/>
    </row>
    <row r="9688" spans="2:12" ht="14.4" customHeight="1">
      <c r="B9688" s="2"/>
      <c r="L9688" s="2"/>
    </row>
    <row r="9689" spans="2:12" ht="14.4" customHeight="1">
      <c r="B9689" s="2"/>
      <c r="L9689" s="2"/>
    </row>
    <row r="9690" spans="2:12" ht="14.4" customHeight="1">
      <c r="B9690" s="2"/>
      <c r="L9690" s="2"/>
    </row>
    <row r="9691" spans="2:12" ht="14.4" customHeight="1">
      <c r="B9691" s="2"/>
      <c r="L9691" s="2"/>
    </row>
    <row r="9692" spans="2:12" ht="14.4" customHeight="1">
      <c r="B9692" s="2"/>
      <c r="L9692" s="2"/>
    </row>
    <row r="9693" spans="2:12" ht="14.4" customHeight="1">
      <c r="B9693" s="2"/>
      <c r="L9693" s="2"/>
    </row>
    <row r="9694" spans="2:12" ht="14.4" customHeight="1">
      <c r="B9694" s="2"/>
      <c r="L9694" s="2"/>
    </row>
    <row r="9695" spans="2:12" ht="14.4" customHeight="1">
      <c r="B9695" s="2"/>
      <c r="L9695" s="2"/>
    </row>
    <row r="9696" spans="2:12" ht="14.4" customHeight="1">
      <c r="B9696" s="2"/>
      <c r="L9696" s="2"/>
    </row>
    <row r="9697" spans="2:12" ht="14.4" customHeight="1">
      <c r="B9697" s="2"/>
      <c r="L9697" s="2"/>
    </row>
    <row r="9698" spans="2:12" ht="14.4" customHeight="1">
      <c r="B9698" s="2"/>
      <c r="L9698" s="2"/>
    </row>
    <row r="9699" spans="2:12" ht="14.4" customHeight="1">
      <c r="B9699" s="2"/>
      <c r="L9699" s="2"/>
    </row>
    <row r="9700" spans="2:12" ht="14.4" customHeight="1">
      <c r="B9700" s="2"/>
      <c r="L9700" s="2"/>
    </row>
    <row r="9701" spans="2:12" ht="14.4" customHeight="1">
      <c r="B9701" s="2"/>
      <c r="L9701" s="2"/>
    </row>
    <row r="9702" spans="2:12" ht="14.4" customHeight="1">
      <c r="B9702" s="2"/>
      <c r="L9702" s="2"/>
    </row>
    <row r="9703" spans="2:12" ht="14.4" customHeight="1">
      <c r="B9703" s="2"/>
      <c r="L9703" s="2"/>
    </row>
    <row r="9704" spans="2:12" ht="14.4" customHeight="1">
      <c r="B9704" s="2"/>
      <c r="L9704" s="2"/>
    </row>
    <row r="9705" spans="2:12" ht="14.4" customHeight="1">
      <c r="B9705" s="2"/>
      <c r="L9705" s="2"/>
    </row>
    <row r="9706" spans="2:12" ht="14.4" customHeight="1">
      <c r="B9706" s="2"/>
      <c r="L9706" s="2"/>
    </row>
    <row r="9707" spans="2:12" ht="14.4" customHeight="1">
      <c r="B9707" s="2"/>
      <c r="L9707" s="2"/>
    </row>
    <row r="9708" spans="2:12" ht="14.4" customHeight="1">
      <c r="B9708" s="2"/>
      <c r="L9708" s="2"/>
    </row>
    <row r="9709" spans="2:12" ht="14.4" customHeight="1">
      <c r="B9709" s="2"/>
      <c r="L9709" s="2"/>
    </row>
    <row r="9710" spans="2:12" ht="14.4" customHeight="1">
      <c r="B9710" s="2"/>
      <c r="L9710" s="2"/>
    </row>
    <row r="9711" spans="2:12" ht="14.4" customHeight="1">
      <c r="B9711" s="2"/>
      <c r="L9711" s="2"/>
    </row>
    <row r="9712" spans="2:12" ht="14.4" customHeight="1">
      <c r="B9712" s="2"/>
      <c r="L9712" s="2"/>
    </row>
    <row r="9713" spans="2:12" ht="14.4" customHeight="1">
      <c r="B9713" s="2"/>
      <c r="L9713" s="2"/>
    </row>
    <row r="9714" spans="2:12" ht="14.4" customHeight="1">
      <c r="B9714" s="2"/>
      <c r="L9714" s="2"/>
    </row>
    <row r="9715" spans="2:12" ht="14.4" customHeight="1">
      <c r="B9715" s="2"/>
      <c r="L9715" s="2"/>
    </row>
    <row r="9716" spans="2:12" ht="14.4" customHeight="1">
      <c r="B9716" s="2"/>
      <c r="L9716" s="2"/>
    </row>
    <row r="9717" spans="2:12" ht="14.4" customHeight="1">
      <c r="B9717" s="2"/>
      <c r="L9717" s="2"/>
    </row>
    <row r="9718" spans="2:12" ht="14.4" customHeight="1">
      <c r="B9718" s="2"/>
      <c r="L9718" s="2"/>
    </row>
    <row r="9719" spans="2:12" ht="14.4" customHeight="1">
      <c r="B9719" s="2"/>
      <c r="L9719" s="2"/>
    </row>
    <row r="9720" spans="2:12" ht="14.4" customHeight="1">
      <c r="B9720" s="2"/>
      <c r="L9720" s="2"/>
    </row>
    <row r="9721" spans="2:12" ht="14.4" customHeight="1">
      <c r="B9721" s="2"/>
      <c r="L9721" s="2"/>
    </row>
    <row r="9722" spans="2:12" ht="14.4" customHeight="1">
      <c r="B9722" s="2"/>
      <c r="L9722" s="2"/>
    </row>
    <row r="9723" spans="2:12" ht="14.4" customHeight="1">
      <c r="B9723" s="2"/>
      <c r="L9723" s="2"/>
    </row>
    <row r="9724" spans="2:12" ht="14.4" customHeight="1">
      <c r="B9724" s="2"/>
      <c r="L9724" s="2"/>
    </row>
    <row r="9725" spans="2:12" ht="14.4" customHeight="1">
      <c r="B9725" s="2"/>
      <c r="L9725" s="2"/>
    </row>
    <row r="9726" spans="2:12" ht="14.4" customHeight="1">
      <c r="B9726" s="2"/>
      <c r="L9726" s="2"/>
    </row>
    <row r="9727" spans="2:12" ht="14.4" customHeight="1">
      <c r="B9727" s="2"/>
      <c r="L9727" s="2"/>
    </row>
    <row r="9728" spans="2:12" ht="14.4" customHeight="1">
      <c r="B9728" s="2"/>
      <c r="L9728" s="2"/>
    </row>
    <row r="9729" spans="2:12" ht="14.4" customHeight="1">
      <c r="B9729" s="2"/>
      <c r="L9729" s="2"/>
    </row>
    <row r="9730" spans="2:12" ht="14.4" customHeight="1">
      <c r="B9730" s="2"/>
      <c r="L9730" s="2"/>
    </row>
    <row r="9731" spans="2:12" ht="14.4" customHeight="1">
      <c r="B9731" s="2"/>
      <c r="L9731" s="2"/>
    </row>
    <row r="9732" spans="2:12" ht="14.4" customHeight="1">
      <c r="B9732" s="2"/>
      <c r="L9732" s="2"/>
    </row>
    <row r="9733" spans="2:12" ht="14.4" customHeight="1">
      <c r="B9733" s="2"/>
      <c r="L9733" s="2"/>
    </row>
    <row r="9734" spans="2:12" ht="14.4" customHeight="1">
      <c r="B9734" s="2"/>
      <c r="L9734" s="2"/>
    </row>
    <row r="9735" spans="2:12" ht="14.4" customHeight="1">
      <c r="B9735" s="2"/>
      <c r="L9735" s="2"/>
    </row>
    <row r="9736" spans="2:12" ht="14.4" customHeight="1">
      <c r="B9736" s="2"/>
      <c r="L9736" s="2"/>
    </row>
    <row r="9737" spans="2:12" ht="14.4" customHeight="1">
      <c r="B9737" s="2"/>
      <c r="L9737" s="2"/>
    </row>
    <row r="9738" spans="2:12" ht="14.4" customHeight="1">
      <c r="B9738" s="2"/>
      <c r="L9738" s="2"/>
    </row>
    <row r="9739" spans="2:12" ht="14.4" customHeight="1">
      <c r="B9739" s="2"/>
      <c r="L9739" s="2"/>
    </row>
    <row r="9740" spans="2:12" ht="14.4" customHeight="1">
      <c r="B9740" s="2"/>
      <c r="L9740" s="2"/>
    </row>
    <row r="9741" spans="2:12" ht="14.4" customHeight="1">
      <c r="B9741" s="2"/>
      <c r="L9741" s="2"/>
    </row>
    <row r="9742" spans="2:12" ht="14.4" customHeight="1">
      <c r="B9742" s="2"/>
      <c r="L9742" s="2"/>
    </row>
    <row r="9743" spans="2:12" ht="14.4" customHeight="1">
      <c r="B9743" s="2"/>
      <c r="L9743" s="2"/>
    </row>
    <row r="9744" spans="2:12" ht="14.4" customHeight="1">
      <c r="B9744" s="2"/>
      <c r="L9744" s="2"/>
    </row>
    <row r="9745" spans="2:12" ht="14.4" customHeight="1">
      <c r="B9745" s="2"/>
      <c r="L9745" s="2"/>
    </row>
    <row r="9746" spans="2:12" ht="14.4" customHeight="1">
      <c r="B9746" s="2"/>
      <c r="L9746" s="2"/>
    </row>
    <row r="9747" spans="2:12" ht="14.4" customHeight="1">
      <c r="B9747" s="2"/>
      <c r="L9747" s="2"/>
    </row>
    <row r="9748" spans="2:12" ht="14.4" customHeight="1">
      <c r="B9748" s="2"/>
      <c r="L9748" s="2"/>
    </row>
    <row r="9749" spans="2:12" ht="14.4" customHeight="1">
      <c r="B9749" s="2"/>
      <c r="L9749" s="2"/>
    </row>
    <row r="9750" spans="2:12" ht="14.4" customHeight="1">
      <c r="B9750" s="2"/>
      <c r="L9750" s="2"/>
    </row>
    <row r="9751" spans="2:12" ht="14.4" customHeight="1">
      <c r="B9751" s="2"/>
      <c r="L9751" s="2"/>
    </row>
    <row r="9752" spans="2:12" ht="14.4" customHeight="1">
      <c r="B9752" s="2"/>
      <c r="L9752" s="2"/>
    </row>
    <row r="9753" spans="2:12" ht="14.4" customHeight="1">
      <c r="B9753" s="2"/>
      <c r="L9753" s="2"/>
    </row>
    <row r="9754" spans="2:12" ht="14.4" customHeight="1">
      <c r="B9754" s="2"/>
      <c r="L9754" s="2"/>
    </row>
    <row r="9755" spans="2:12" ht="14.4" customHeight="1">
      <c r="B9755" s="2"/>
      <c r="L9755" s="2"/>
    </row>
    <row r="9756" spans="2:12" ht="14.4" customHeight="1">
      <c r="B9756" s="2"/>
      <c r="L9756" s="2"/>
    </row>
    <row r="9757" spans="2:12" ht="14.4" customHeight="1">
      <c r="B9757" s="2"/>
      <c r="L9757" s="2"/>
    </row>
    <row r="9758" spans="2:12" ht="14.4" customHeight="1">
      <c r="B9758" s="2"/>
      <c r="L9758" s="2"/>
    </row>
    <row r="9759" spans="2:12" ht="14.4" customHeight="1">
      <c r="B9759" s="2"/>
      <c r="L9759" s="2"/>
    </row>
    <row r="9760" spans="2:12" ht="14.4" customHeight="1">
      <c r="B9760" s="2"/>
      <c r="L9760" s="2"/>
    </row>
    <row r="9761" spans="2:12" ht="14.4" customHeight="1">
      <c r="B9761" s="2"/>
      <c r="L9761" s="2"/>
    </row>
    <row r="9762" spans="2:12" ht="14.4" customHeight="1">
      <c r="B9762" s="2"/>
      <c r="L9762" s="2"/>
    </row>
    <row r="9763" spans="2:12" ht="14.4" customHeight="1">
      <c r="B9763" s="2"/>
      <c r="L9763" s="2"/>
    </row>
    <row r="9764" spans="2:12" ht="14.4" customHeight="1">
      <c r="B9764" s="2"/>
      <c r="L9764" s="2"/>
    </row>
    <row r="9765" spans="2:12" ht="14.4" customHeight="1">
      <c r="B9765" s="2"/>
      <c r="L9765" s="2"/>
    </row>
    <row r="9766" spans="2:12" ht="14.4" customHeight="1">
      <c r="B9766" s="2"/>
      <c r="L9766" s="2"/>
    </row>
    <row r="9767" spans="2:12" ht="14.4" customHeight="1">
      <c r="B9767" s="2"/>
      <c r="L9767" s="2"/>
    </row>
    <row r="9768" spans="2:12" ht="14.4" customHeight="1">
      <c r="B9768" s="2"/>
      <c r="L9768" s="2"/>
    </row>
    <row r="9769" spans="2:12" ht="14.4" customHeight="1">
      <c r="B9769" s="2"/>
      <c r="L9769" s="2"/>
    </row>
    <row r="9770" spans="2:12" ht="14.4" customHeight="1">
      <c r="B9770" s="2"/>
      <c r="L9770" s="2"/>
    </row>
    <row r="9771" spans="2:12" ht="14.4" customHeight="1">
      <c r="B9771" s="2"/>
      <c r="L9771" s="2"/>
    </row>
    <row r="9772" spans="2:12" ht="14.4" customHeight="1">
      <c r="B9772" s="2"/>
      <c r="L9772" s="2"/>
    </row>
    <row r="9773" spans="2:12" ht="14.4" customHeight="1">
      <c r="B9773" s="2"/>
      <c r="L9773" s="2"/>
    </row>
    <row r="9774" spans="2:12" ht="14.4" customHeight="1">
      <c r="B9774" s="2"/>
      <c r="L9774" s="2"/>
    </row>
    <row r="9775" spans="2:12" ht="14.4" customHeight="1">
      <c r="B9775" s="2"/>
      <c r="L9775" s="2"/>
    </row>
    <row r="9776" spans="2:12" ht="14.4" customHeight="1">
      <c r="B9776" s="2"/>
      <c r="L9776" s="2"/>
    </row>
    <row r="9777" spans="2:12" ht="14.4" customHeight="1">
      <c r="B9777" s="2"/>
      <c r="L9777" s="2"/>
    </row>
    <row r="9778" spans="2:12" ht="14.4" customHeight="1">
      <c r="B9778" s="2"/>
      <c r="L9778" s="2"/>
    </row>
    <row r="9779" spans="2:12" ht="14.4" customHeight="1">
      <c r="B9779" s="2"/>
      <c r="L9779" s="2"/>
    </row>
    <row r="9780" spans="2:12" ht="14.4" customHeight="1">
      <c r="B9780" s="2"/>
      <c r="L9780" s="2"/>
    </row>
    <row r="9781" spans="2:12" ht="14.4" customHeight="1">
      <c r="B9781" s="2"/>
      <c r="L9781" s="2"/>
    </row>
    <row r="9782" spans="2:12" ht="14.4" customHeight="1">
      <c r="B9782" s="2"/>
      <c r="L9782" s="2"/>
    </row>
    <row r="9783" spans="2:12" ht="14.4" customHeight="1">
      <c r="B9783" s="2"/>
      <c r="L9783" s="2"/>
    </row>
    <row r="9784" spans="2:12" ht="14.4" customHeight="1">
      <c r="B9784" s="2"/>
      <c r="L9784" s="2"/>
    </row>
    <row r="9785" spans="2:12" ht="14.4" customHeight="1">
      <c r="B9785" s="2"/>
      <c r="L9785" s="2"/>
    </row>
    <row r="9786" spans="2:12" ht="14.4" customHeight="1">
      <c r="B9786" s="2"/>
      <c r="L9786" s="2"/>
    </row>
    <row r="9787" spans="2:12" ht="14.4" customHeight="1">
      <c r="B9787" s="2"/>
      <c r="L9787" s="2"/>
    </row>
    <row r="9788" spans="2:12" ht="14.4" customHeight="1">
      <c r="B9788" s="2"/>
      <c r="L9788" s="2"/>
    </row>
    <row r="9789" spans="2:12" ht="14.4" customHeight="1">
      <c r="B9789" s="2"/>
      <c r="L9789" s="2"/>
    </row>
    <row r="9790" spans="2:12" ht="14.4" customHeight="1">
      <c r="B9790" s="2"/>
      <c r="L9790" s="2"/>
    </row>
    <row r="9791" spans="2:12" ht="14.4" customHeight="1">
      <c r="B9791" s="2"/>
      <c r="L9791" s="2"/>
    </row>
    <row r="9792" spans="2:12" ht="14.4" customHeight="1">
      <c r="B9792" s="2"/>
      <c r="L9792" s="2"/>
    </row>
    <row r="9793" spans="2:12" ht="14.4" customHeight="1">
      <c r="B9793" s="2"/>
      <c r="L9793" s="2"/>
    </row>
    <row r="9794" spans="2:12" ht="14.4" customHeight="1">
      <c r="B9794" s="2"/>
      <c r="L9794" s="2"/>
    </row>
    <row r="9795" spans="2:12" ht="14.4" customHeight="1">
      <c r="B9795" s="2"/>
      <c r="L9795" s="2"/>
    </row>
    <row r="9796" spans="2:12" ht="14.4" customHeight="1">
      <c r="B9796" s="2"/>
      <c r="L9796" s="2"/>
    </row>
    <row r="9797" spans="2:12" ht="14.4" customHeight="1">
      <c r="B9797" s="2"/>
      <c r="L9797" s="2"/>
    </row>
    <row r="9798" spans="2:12" ht="14.4" customHeight="1">
      <c r="B9798" s="2"/>
      <c r="L9798" s="2"/>
    </row>
    <row r="9799" spans="2:12" ht="14.4" customHeight="1">
      <c r="B9799" s="2"/>
      <c r="L9799" s="2"/>
    </row>
    <row r="9800" spans="2:12" ht="14.4" customHeight="1">
      <c r="B9800" s="2"/>
      <c r="L9800" s="2"/>
    </row>
    <row r="9801" spans="2:12" ht="14.4" customHeight="1">
      <c r="B9801" s="2"/>
      <c r="L9801" s="2"/>
    </row>
    <row r="9802" spans="2:12" ht="14.4" customHeight="1">
      <c r="B9802" s="2"/>
      <c r="L9802" s="2"/>
    </row>
    <row r="9803" spans="2:12" ht="14.4" customHeight="1">
      <c r="B9803" s="2"/>
      <c r="L9803" s="2"/>
    </row>
    <row r="9804" spans="2:12" ht="14.4" customHeight="1">
      <c r="B9804" s="2"/>
      <c r="L9804" s="2"/>
    </row>
    <row r="9805" spans="2:12" ht="14.4" customHeight="1">
      <c r="B9805" s="2"/>
      <c r="L9805" s="2"/>
    </row>
    <row r="9806" spans="2:12" ht="14.4" customHeight="1">
      <c r="B9806" s="2"/>
      <c r="L9806" s="2"/>
    </row>
    <row r="9807" spans="2:12" ht="14.4" customHeight="1">
      <c r="B9807" s="2"/>
      <c r="L9807" s="2"/>
    </row>
    <row r="9808" spans="2:12" ht="14.4" customHeight="1">
      <c r="B9808" s="2"/>
      <c r="L9808" s="2"/>
    </row>
    <row r="9809" spans="2:12" ht="14.4" customHeight="1">
      <c r="B9809" s="2"/>
      <c r="L9809" s="2"/>
    </row>
    <row r="9810" spans="2:12" ht="14.4" customHeight="1">
      <c r="B9810" s="2"/>
      <c r="L9810" s="2"/>
    </row>
    <row r="9811" spans="2:12" ht="14.4" customHeight="1">
      <c r="B9811" s="2"/>
      <c r="L9811" s="2"/>
    </row>
    <row r="9812" spans="2:12" ht="14.4" customHeight="1">
      <c r="B9812" s="2"/>
      <c r="L9812" s="2"/>
    </row>
    <row r="9813" spans="2:12" ht="14.4" customHeight="1">
      <c r="B9813" s="2"/>
      <c r="L9813" s="2"/>
    </row>
    <row r="9814" spans="2:12" ht="14.4" customHeight="1">
      <c r="B9814" s="2"/>
      <c r="L9814" s="2"/>
    </row>
    <row r="9815" spans="2:12" ht="14.4" customHeight="1">
      <c r="B9815" s="2"/>
      <c r="L9815" s="2"/>
    </row>
    <row r="9816" spans="2:12" ht="14.4" customHeight="1">
      <c r="B9816" s="2"/>
      <c r="L9816" s="2"/>
    </row>
    <row r="9817" spans="2:12" ht="14.4" customHeight="1">
      <c r="B9817" s="2"/>
      <c r="L9817" s="2"/>
    </row>
    <row r="9818" spans="2:12" ht="14.4" customHeight="1">
      <c r="B9818" s="2"/>
      <c r="L9818" s="2"/>
    </row>
    <row r="9819" spans="2:12" ht="14.4" customHeight="1">
      <c r="B9819" s="2"/>
      <c r="L9819" s="2"/>
    </row>
    <row r="9820" spans="2:12" ht="14.4" customHeight="1">
      <c r="B9820" s="2"/>
      <c r="L9820" s="2"/>
    </row>
    <row r="9821" spans="2:12" ht="14.4" customHeight="1">
      <c r="B9821" s="2"/>
      <c r="L9821" s="2"/>
    </row>
    <row r="9822" spans="2:12" ht="14.4" customHeight="1">
      <c r="B9822" s="2"/>
      <c r="L9822" s="2"/>
    </row>
    <row r="9823" spans="2:12" ht="14.4" customHeight="1">
      <c r="B9823" s="2"/>
      <c r="L9823" s="2"/>
    </row>
    <row r="9824" spans="2:12" ht="14.4" customHeight="1">
      <c r="B9824" s="2"/>
      <c r="L9824" s="2"/>
    </row>
    <row r="9825" spans="2:12" ht="14.4" customHeight="1">
      <c r="B9825" s="2"/>
      <c r="L9825" s="2"/>
    </row>
    <row r="9826" spans="2:12" ht="14.4" customHeight="1">
      <c r="B9826" s="2"/>
      <c r="L9826" s="2"/>
    </row>
    <row r="9827" spans="2:12" ht="14.4" customHeight="1">
      <c r="B9827" s="2"/>
      <c r="L9827" s="2"/>
    </row>
    <row r="9828" spans="2:12" ht="14.4" customHeight="1">
      <c r="B9828" s="2"/>
      <c r="L9828" s="2"/>
    </row>
    <row r="9829" spans="2:12" ht="14.4" customHeight="1">
      <c r="B9829" s="2"/>
      <c r="L9829" s="2"/>
    </row>
    <row r="9830" spans="2:12" ht="14.4" customHeight="1">
      <c r="B9830" s="2"/>
      <c r="L9830" s="2"/>
    </row>
    <row r="9831" spans="2:12" ht="14.4" customHeight="1">
      <c r="B9831" s="2"/>
      <c r="L9831" s="2"/>
    </row>
    <row r="9832" spans="2:12" ht="14.4" customHeight="1">
      <c r="B9832" s="2"/>
      <c r="L9832" s="2"/>
    </row>
    <row r="9833" spans="2:12" ht="14.4" customHeight="1">
      <c r="B9833" s="2"/>
      <c r="L9833" s="2"/>
    </row>
    <row r="9834" spans="2:12" ht="14.4" customHeight="1">
      <c r="B9834" s="2"/>
      <c r="L9834" s="2"/>
    </row>
    <row r="9835" spans="2:12" ht="14.4" customHeight="1">
      <c r="B9835" s="2"/>
      <c r="L9835" s="2"/>
    </row>
    <row r="9836" spans="2:12" ht="14.4" customHeight="1">
      <c r="B9836" s="2"/>
      <c r="L9836" s="2"/>
    </row>
    <row r="9837" spans="2:12" ht="14.4" customHeight="1">
      <c r="B9837" s="2"/>
      <c r="L9837" s="2"/>
    </row>
    <row r="9838" spans="2:12" ht="14.4" customHeight="1">
      <c r="B9838" s="2"/>
      <c r="L9838" s="2"/>
    </row>
    <row r="9839" spans="2:12" ht="14.4" customHeight="1">
      <c r="B9839" s="2"/>
      <c r="L9839" s="2"/>
    </row>
    <row r="9840" spans="2:12" ht="14.4" customHeight="1">
      <c r="B9840" s="2"/>
      <c r="L9840" s="2"/>
    </row>
    <row r="9841" spans="2:12" ht="14.4" customHeight="1">
      <c r="B9841" s="2"/>
      <c r="L9841" s="2"/>
    </row>
    <row r="9842" spans="2:12" ht="14.4" customHeight="1">
      <c r="B9842" s="2"/>
      <c r="L9842" s="2"/>
    </row>
    <row r="9843" spans="2:12" ht="14.4" customHeight="1">
      <c r="B9843" s="2"/>
      <c r="L9843" s="2"/>
    </row>
    <row r="9844" spans="2:12" ht="14.4" customHeight="1">
      <c r="B9844" s="2"/>
      <c r="L9844" s="2"/>
    </row>
    <row r="9845" spans="2:12" ht="14.4" customHeight="1">
      <c r="B9845" s="2"/>
      <c r="L9845" s="2"/>
    </row>
    <row r="9846" spans="2:12" ht="14.4" customHeight="1">
      <c r="B9846" s="2"/>
      <c r="L9846" s="2"/>
    </row>
    <row r="9847" spans="2:12" ht="14.4" customHeight="1">
      <c r="B9847" s="2"/>
      <c r="L9847" s="2"/>
    </row>
    <row r="9848" spans="2:12" ht="14.4" customHeight="1">
      <c r="B9848" s="2"/>
      <c r="L9848" s="2"/>
    </row>
    <row r="9849" spans="2:12" ht="14.4" customHeight="1">
      <c r="B9849" s="2"/>
      <c r="L9849" s="2"/>
    </row>
    <row r="9850" spans="2:12" ht="14.4" customHeight="1">
      <c r="B9850" s="2"/>
      <c r="L9850" s="2"/>
    </row>
    <row r="9851" spans="2:12" ht="14.4" customHeight="1">
      <c r="B9851" s="2"/>
      <c r="L9851" s="2"/>
    </row>
    <row r="9852" spans="2:12" ht="14.4" customHeight="1">
      <c r="B9852" s="2"/>
      <c r="L9852" s="2"/>
    </row>
    <row r="9853" spans="2:12" ht="14.4" customHeight="1">
      <c r="B9853" s="2"/>
      <c r="L9853" s="2"/>
    </row>
    <row r="9854" spans="2:12" ht="14.4" customHeight="1">
      <c r="B9854" s="2"/>
      <c r="L9854" s="2"/>
    </row>
    <row r="9855" spans="2:12" ht="14.4" customHeight="1">
      <c r="B9855" s="2"/>
      <c r="L9855" s="2"/>
    </row>
    <row r="9856" spans="2:12" ht="14.4" customHeight="1">
      <c r="B9856" s="2"/>
      <c r="L9856" s="2"/>
    </row>
    <row r="9857" spans="2:12" ht="14.4" customHeight="1">
      <c r="B9857" s="2"/>
      <c r="L9857" s="2"/>
    </row>
    <row r="9858" spans="2:12" ht="14.4" customHeight="1">
      <c r="B9858" s="2"/>
      <c r="L9858" s="2"/>
    </row>
    <row r="9859" spans="2:12" ht="14.4" customHeight="1">
      <c r="B9859" s="2"/>
      <c r="L9859" s="2"/>
    </row>
    <row r="9860" spans="2:12" ht="14.4" customHeight="1">
      <c r="B9860" s="2"/>
      <c r="L9860" s="2"/>
    </row>
    <row r="9861" spans="2:12" ht="14.4" customHeight="1">
      <c r="B9861" s="2"/>
      <c r="L9861" s="2"/>
    </row>
    <row r="9862" spans="2:12" ht="14.4" customHeight="1">
      <c r="B9862" s="2"/>
      <c r="L9862" s="2"/>
    </row>
    <row r="9863" spans="2:12" ht="14.4" customHeight="1">
      <c r="B9863" s="2"/>
      <c r="L9863" s="2"/>
    </row>
    <row r="9864" spans="2:12" ht="14.4" customHeight="1">
      <c r="B9864" s="2"/>
      <c r="L9864" s="2"/>
    </row>
    <row r="9865" spans="2:12" ht="14.4" customHeight="1">
      <c r="B9865" s="2"/>
      <c r="L9865" s="2"/>
    </row>
    <row r="9866" spans="2:12" ht="14.4" customHeight="1">
      <c r="B9866" s="2"/>
      <c r="L9866" s="2"/>
    </row>
    <row r="9867" spans="2:12" ht="14.4" customHeight="1">
      <c r="B9867" s="2"/>
      <c r="L9867" s="2"/>
    </row>
    <row r="9868" spans="2:12" ht="14.4" customHeight="1">
      <c r="B9868" s="2"/>
      <c r="L9868" s="2"/>
    </row>
    <row r="9869" spans="2:12" ht="14.4" customHeight="1">
      <c r="B9869" s="2"/>
      <c r="L9869" s="2"/>
    </row>
    <row r="9870" spans="2:12" ht="14.4" customHeight="1">
      <c r="B9870" s="2"/>
      <c r="L9870" s="2"/>
    </row>
    <row r="9871" spans="2:12" ht="14.4" customHeight="1">
      <c r="B9871" s="2"/>
      <c r="L9871" s="2"/>
    </row>
    <row r="9872" spans="2:12" ht="14.4" customHeight="1">
      <c r="B9872" s="2"/>
      <c r="L9872" s="2"/>
    </row>
    <row r="9873" spans="2:12" ht="14.4" customHeight="1">
      <c r="B9873" s="2"/>
      <c r="L9873" s="2"/>
    </row>
    <row r="9874" spans="2:12" ht="14.4" customHeight="1">
      <c r="B9874" s="2"/>
      <c r="L9874" s="2"/>
    </row>
    <row r="9875" spans="2:12" ht="14.4" customHeight="1">
      <c r="B9875" s="2"/>
      <c r="L9875" s="2"/>
    </row>
    <row r="9876" spans="2:12" ht="14.4" customHeight="1">
      <c r="B9876" s="2"/>
      <c r="L9876" s="2"/>
    </row>
    <row r="9877" spans="2:12" ht="14.4" customHeight="1">
      <c r="B9877" s="2"/>
      <c r="L9877" s="2"/>
    </row>
    <row r="9878" spans="2:12" ht="14.4" customHeight="1">
      <c r="B9878" s="2"/>
      <c r="L9878" s="2"/>
    </row>
    <row r="9879" spans="2:12" ht="14.4" customHeight="1">
      <c r="B9879" s="2"/>
      <c r="L9879" s="2"/>
    </row>
    <row r="9880" spans="2:12" ht="14.4" customHeight="1">
      <c r="B9880" s="2"/>
      <c r="L9880" s="2"/>
    </row>
    <row r="9881" spans="2:12" ht="14.4" customHeight="1">
      <c r="B9881" s="2"/>
      <c r="L9881" s="2"/>
    </row>
    <row r="9882" spans="2:12" ht="14.4" customHeight="1">
      <c r="B9882" s="2"/>
      <c r="L9882" s="2"/>
    </row>
    <row r="9883" spans="2:12" ht="14.4" customHeight="1">
      <c r="B9883" s="2"/>
      <c r="L9883" s="2"/>
    </row>
    <row r="9884" spans="2:12" ht="14.4" customHeight="1">
      <c r="B9884" s="2"/>
      <c r="L9884" s="2"/>
    </row>
    <row r="9885" spans="2:12" ht="14.4" customHeight="1">
      <c r="B9885" s="2"/>
      <c r="L9885" s="2"/>
    </row>
    <row r="9886" spans="2:12" ht="14.4" customHeight="1">
      <c r="B9886" s="2"/>
      <c r="L9886" s="2"/>
    </row>
    <row r="9887" spans="2:12" ht="14.4" customHeight="1">
      <c r="B9887" s="2"/>
      <c r="L9887" s="2"/>
    </row>
    <row r="9888" spans="2:12" ht="14.4" customHeight="1">
      <c r="B9888" s="2"/>
      <c r="L9888" s="2"/>
    </row>
    <row r="9889" spans="2:12" ht="14.4" customHeight="1">
      <c r="B9889" s="2"/>
      <c r="L9889" s="2"/>
    </row>
    <row r="9890" spans="2:12" ht="14.4" customHeight="1">
      <c r="B9890" s="2"/>
      <c r="L9890" s="2"/>
    </row>
    <row r="9891" spans="2:12" ht="14.4" customHeight="1">
      <c r="B9891" s="2"/>
      <c r="L9891" s="2"/>
    </row>
    <row r="9892" spans="2:12" ht="14.4" customHeight="1">
      <c r="B9892" s="2"/>
      <c r="L9892" s="2"/>
    </row>
    <row r="9893" spans="2:12" ht="14.4" customHeight="1">
      <c r="B9893" s="2"/>
      <c r="L9893" s="2"/>
    </row>
    <row r="9894" spans="2:12" ht="14.4" customHeight="1">
      <c r="B9894" s="2"/>
      <c r="L9894" s="2"/>
    </row>
    <row r="9895" spans="2:12" ht="14.4" customHeight="1">
      <c r="B9895" s="2"/>
      <c r="L9895" s="2"/>
    </row>
    <row r="9896" spans="2:12" ht="14.4" customHeight="1">
      <c r="B9896" s="2"/>
      <c r="L9896" s="2"/>
    </row>
    <row r="9897" spans="2:12" ht="14.4" customHeight="1">
      <c r="B9897" s="2"/>
      <c r="L9897" s="2"/>
    </row>
    <row r="9898" spans="2:12" ht="14.4" customHeight="1">
      <c r="B9898" s="2"/>
      <c r="L9898" s="2"/>
    </row>
    <row r="9899" spans="2:12" ht="14.4" customHeight="1">
      <c r="B9899" s="2"/>
      <c r="L9899" s="2"/>
    </row>
    <row r="9900" spans="2:12" ht="14.4" customHeight="1">
      <c r="B9900" s="2"/>
      <c r="L9900" s="2"/>
    </row>
    <row r="9901" spans="2:12" ht="14.4" customHeight="1">
      <c r="B9901" s="2"/>
      <c r="L9901" s="2"/>
    </row>
    <row r="9902" spans="2:12" ht="14.4" customHeight="1">
      <c r="B9902" s="2"/>
      <c r="L9902" s="2"/>
    </row>
    <row r="9903" spans="2:12" ht="14.4" customHeight="1">
      <c r="B9903" s="2"/>
      <c r="L9903" s="2"/>
    </row>
    <row r="9904" spans="2:12" ht="14.4" customHeight="1">
      <c r="B9904" s="2"/>
      <c r="L9904" s="2"/>
    </row>
    <row r="9905" spans="2:12" ht="14.4" customHeight="1">
      <c r="B9905" s="2"/>
      <c r="L9905" s="2"/>
    </row>
    <row r="9906" spans="2:12" ht="14.4" customHeight="1">
      <c r="B9906" s="2"/>
      <c r="L9906" s="2"/>
    </row>
    <row r="9907" spans="2:12" ht="14.4" customHeight="1">
      <c r="B9907" s="2"/>
      <c r="L9907" s="2"/>
    </row>
    <row r="9908" spans="2:12" ht="14.4" customHeight="1">
      <c r="B9908" s="2"/>
      <c r="L9908" s="2"/>
    </row>
    <row r="9909" spans="2:12" ht="14.4" customHeight="1">
      <c r="B9909" s="2"/>
      <c r="L9909" s="2"/>
    </row>
    <row r="9910" spans="2:12" ht="14.4" customHeight="1">
      <c r="B9910" s="2"/>
      <c r="L9910" s="2"/>
    </row>
    <row r="9911" spans="2:12" ht="14.4" customHeight="1">
      <c r="B9911" s="2"/>
      <c r="L9911" s="2"/>
    </row>
    <row r="9912" spans="2:12" ht="14.4" customHeight="1">
      <c r="B9912" s="2"/>
      <c r="L9912" s="2"/>
    </row>
    <row r="9913" spans="2:12" ht="14.4" customHeight="1">
      <c r="B9913" s="2"/>
      <c r="L9913" s="2"/>
    </row>
    <row r="9914" spans="2:12" ht="14.4" customHeight="1">
      <c r="B9914" s="2"/>
      <c r="L9914" s="2"/>
    </row>
    <row r="9915" spans="2:12" ht="14.4" customHeight="1">
      <c r="B9915" s="2"/>
      <c r="L9915" s="2"/>
    </row>
    <row r="9916" spans="2:12" ht="14.4" customHeight="1">
      <c r="B9916" s="2"/>
      <c r="L9916" s="2"/>
    </row>
    <row r="9917" spans="2:12" ht="14.4" customHeight="1">
      <c r="B9917" s="2"/>
      <c r="L9917" s="2"/>
    </row>
    <row r="9918" spans="2:12" ht="14.4" customHeight="1">
      <c r="B9918" s="2"/>
      <c r="L9918" s="2"/>
    </row>
    <row r="9919" spans="2:12" ht="14.4" customHeight="1">
      <c r="B9919" s="2"/>
      <c r="L9919" s="2"/>
    </row>
    <row r="9920" spans="2:12" ht="14.4" customHeight="1">
      <c r="B9920" s="2"/>
      <c r="L9920" s="2"/>
    </row>
    <row r="9921" spans="2:12" ht="14.4" customHeight="1">
      <c r="B9921" s="2"/>
      <c r="L9921" s="2"/>
    </row>
    <row r="9922" spans="2:12" ht="14.4" customHeight="1">
      <c r="B9922" s="2"/>
      <c r="L9922" s="2"/>
    </row>
    <row r="9923" spans="2:12" ht="14.4" customHeight="1">
      <c r="B9923" s="2"/>
      <c r="L9923" s="2"/>
    </row>
    <row r="9924" spans="2:12" ht="14.4" customHeight="1">
      <c r="B9924" s="2"/>
      <c r="L9924" s="2"/>
    </row>
    <row r="9925" spans="2:12" ht="14.4" customHeight="1">
      <c r="B9925" s="2"/>
      <c r="L9925" s="2"/>
    </row>
    <row r="9926" spans="2:12" ht="14.4" customHeight="1">
      <c r="B9926" s="2"/>
      <c r="L9926" s="2"/>
    </row>
    <row r="9927" spans="2:12" ht="14.4" customHeight="1">
      <c r="B9927" s="2"/>
      <c r="L9927" s="2"/>
    </row>
    <row r="9928" spans="2:12" ht="14.4" customHeight="1">
      <c r="B9928" s="2"/>
      <c r="L9928" s="2"/>
    </row>
    <row r="9929" spans="2:12" ht="14.4" customHeight="1">
      <c r="B9929" s="2"/>
      <c r="L9929" s="2"/>
    </row>
    <row r="9930" spans="2:12" ht="14.4" customHeight="1">
      <c r="B9930" s="2"/>
      <c r="L9930" s="2"/>
    </row>
    <row r="9931" spans="2:12" ht="14.4" customHeight="1">
      <c r="B9931" s="2"/>
      <c r="L9931" s="2"/>
    </row>
    <row r="9932" spans="2:12" ht="14.4" customHeight="1">
      <c r="B9932" s="2"/>
      <c r="L9932" s="2"/>
    </row>
    <row r="9933" spans="2:12" ht="14.4" customHeight="1">
      <c r="B9933" s="2"/>
      <c r="L9933" s="2"/>
    </row>
    <row r="9934" spans="2:12" ht="14.4" customHeight="1">
      <c r="B9934" s="2"/>
      <c r="L9934" s="2"/>
    </row>
    <row r="9935" spans="2:12" ht="14.4" customHeight="1">
      <c r="B9935" s="2"/>
      <c r="L9935" s="2"/>
    </row>
    <row r="9936" spans="2:12" ht="14.4" customHeight="1">
      <c r="B9936" s="2"/>
      <c r="L9936" s="2"/>
    </row>
    <row r="9937" spans="2:12" ht="14.4" customHeight="1">
      <c r="B9937" s="2"/>
      <c r="L9937" s="2"/>
    </row>
    <row r="9938" spans="2:12" ht="14.4" customHeight="1">
      <c r="B9938" s="2"/>
      <c r="L9938" s="2"/>
    </row>
    <row r="9939" spans="2:12" ht="14.4" customHeight="1">
      <c r="B9939" s="2"/>
      <c r="L9939" s="2"/>
    </row>
    <row r="9940" spans="2:12" ht="14.4" customHeight="1">
      <c r="B9940" s="2"/>
      <c r="L9940" s="2"/>
    </row>
    <row r="9941" spans="2:12" ht="14.4" customHeight="1">
      <c r="B9941" s="2"/>
      <c r="L9941" s="2"/>
    </row>
    <row r="9942" spans="2:12" ht="14.4" customHeight="1">
      <c r="B9942" s="2"/>
      <c r="L9942" s="2"/>
    </row>
    <row r="9943" spans="2:12" ht="14.4" customHeight="1">
      <c r="B9943" s="2"/>
      <c r="L9943" s="2"/>
    </row>
    <row r="9944" spans="2:12" ht="14.4" customHeight="1">
      <c r="B9944" s="2"/>
      <c r="L9944" s="2"/>
    </row>
    <row r="9945" spans="2:12" ht="14.4" customHeight="1">
      <c r="B9945" s="2"/>
      <c r="L9945" s="2"/>
    </row>
    <row r="9946" spans="2:12" ht="14.4" customHeight="1">
      <c r="B9946" s="2"/>
      <c r="L9946" s="2"/>
    </row>
    <row r="9947" spans="2:12" ht="14.4" customHeight="1">
      <c r="B9947" s="2"/>
      <c r="L9947" s="2"/>
    </row>
    <row r="9948" spans="2:12" ht="14.4" customHeight="1">
      <c r="B9948" s="2"/>
      <c r="L9948" s="2"/>
    </row>
    <row r="9949" spans="2:12" ht="14.4" customHeight="1">
      <c r="B9949" s="2"/>
      <c r="L9949" s="2"/>
    </row>
    <row r="9950" spans="2:12" ht="14.4" customHeight="1">
      <c r="B9950" s="2"/>
      <c r="L9950" s="2"/>
    </row>
    <row r="9951" spans="2:12" ht="14.4" customHeight="1">
      <c r="B9951" s="2"/>
      <c r="L9951" s="2"/>
    </row>
    <row r="9952" spans="2:12" ht="14.4" customHeight="1">
      <c r="B9952" s="2"/>
      <c r="L9952" s="2"/>
    </row>
    <row r="9953" spans="2:12" ht="14.4" customHeight="1">
      <c r="B9953" s="2"/>
      <c r="L9953" s="2"/>
    </row>
    <row r="9954" spans="2:12" ht="14.4" customHeight="1">
      <c r="B9954" s="2"/>
      <c r="L9954" s="2"/>
    </row>
    <row r="9955" spans="2:12" ht="14.4" customHeight="1">
      <c r="B9955" s="2"/>
      <c r="L9955" s="2"/>
    </row>
    <row r="9956" spans="2:12" ht="14.4" customHeight="1">
      <c r="B9956" s="2"/>
      <c r="L9956" s="2"/>
    </row>
    <row r="9957" spans="2:12" ht="14.4" customHeight="1">
      <c r="B9957" s="2"/>
      <c r="L9957" s="2"/>
    </row>
    <row r="9958" spans="2:12" ht="14.4" customHeight="1">
      <c r="B9958" s="2"/>
      <c r="L9958" s="2"/>
    </row>
    <row r="9959" spans="2:12" ht="14.4" customHeight="1">
      <c r="B9959" s="2"/>
      <c r="L9959" s="2"/>
    </row>
    <row r="9960" spans="2:12" ht="14.4" customHeight="1">
      <c r="B9960" s="2"/>
      <c r="L9960" s="2"/>
    </row>
    <row r="9961" spans="2:12" ht="14.4" customHeight="1">
      <c r="B9961" s="2"/>
      <c r="L9961" s="2"/>
    </row>
    <row r="9962" spans="2:12" ht="14.4" customHeight="1">
      <c r="B9962" s="2"/>
      <c r="L9962" s="2"/>
    </row>
    <row r="9963" spans="2:12" ht="14.4" customHeight="1">
      <c r="B9963" s="2"/>
      <c r="L9963" s="2"/>
    </row>
    <row r="9964" spans="2:12" ht="14.4" customHeight="1">
      <c r="B9964" s="2"/>
      <c r="L9964" s="2"/>
    </row>
    <row r="9965" spans="2:12" ht="14.4" customHeight="1">
      <c r="B9965" s="2"/>
      <c r="L9965" s="2"/>
    </row>
    <row r="9966" spans="2:12" ht="14.4" customHeight="1">
      <c r="B9966" s="2"/>
      <c r="L9966" s="2"/>
    </row>
    <row r="9967" spans="2:12" ht="14.4" customHeight="1">
      <c r="B9967" s="2"/>
      <c r="L9967" s="2"/>
    </row>
    <row r="9968" spans="2:12" ht="14.4" customHeight="1">
      <c r="B9968" s="2"/>
      <c r="L9968" s="2"/>
    </row>
    <row r="9969" spans="2:12" ht="14.4" customHeight="1">
      <c r="B9969" s="2"/>
      <c r="L9969" s="2"/>
    </row>
    <row r="9970" spans="2:12" ht="14.4" customHeight="1">
      <c r="B9970" s="2"/>
      <c r="L9970" s="2"/>
    </row>
    <row r="9971" spans="2:12" ht="14.4" customHeight="1">
      <c r="B9971" s="2"/>
      <c r="L9971" s="2"/>
    </row>
    <row r="9972" spans="2:12" ht="14.4" customHeight="1">
      <c r="B9972" s="2"/>
      <c r="L9972" s="2"/>
    </row>
    <row r="9973" spans="2:12" ht="14.4" customHeight="1">
      <c r="B9973" s="2"/>
      <c r="L9973" s="2"/>
    </row>
    <row r="9974" spans="2:12" ht="14.4" customHeight="1">
      <c r="B9974" s="2"/>
      <c r="L9974" s="2"/>
    </row>
    <row r="9975" spans="2:12" ht="14.4" customHeight="1">
      <c r="B9975" s="2"/>
      <c r="L9975" s="2"/>
    </row>
    <row r="9976" spans="2:12" ht="14.4" customHeight="1">
      <c r="B9976" s="2"/>
      <c r="L9976" s="2"/>
    </row>
    <row r="9977" spans="2:12" ht="14.4" customHeight="1">
      <c r="B9977" s="2"/>
      <c r="L9977" s="2"/>
    </row>
    <row r="9978" spans="2:12" ht="14.4" customHeight="1">
      <c r="B9978" s="2"/>
      <c r="L9978" s="2"/>
    </row>
    <row r="9979" spans="2:12" ht="14.4" customHeight="1">
      <c r="B9979" s="2"/>
      <c r="L9979" s="2"/>
    </row>
    <row r="9980" spans="2:12" ht="14.4" customHeight="1">
      <c r="B9980" s="2"/>
      <c r="L9980" s="2"/>
    </row>
    <row r="9981" spans="2:12" ht="14.4" customHeight="1">
      <c r="B9981" s="2"/>
      <c r="L9981" s="2"/>
    </row>
    <row r="9982" spans="2:12" ht="14.4" customHeight="1">
      <c r="B9982" s="2"/>
      <c r="L9982" s="2"/>
    </row>
    <row r="9983" spans="2:12" ht="14.4" customHeight="1">
      <c r="B9983" s="2"/>
      <c r="L9983" s="2"/>
    </row>
    <row r="9984" spans="2:12" ht="14.4" customHeight="1">
      <c r="B9984" s="2"/>
      <c r="L9984" s="2"/>
    </row>
    <row r="9985" spans="2:12" ht="14.4" customHeight="1">
      <c r="B9985" s="2"/>
      <c r="L9985" s="2"/>
    </row>
    <row r="9986" spans="2:12" ht="14.4" customHeight="1">
      <c r="B9986" s="2"/>
      <c r="L9986" s="2"/>
    </row>
    <row r="9987" spans="2:12" ht="14.4" customHeight="1">
      <c r="B9987" s="2"/>
      <c r="L9987" s="2"/>
    </row>
    <row r="9988" spans="2:12" ht="14.4" customHeight="1">
      <c r="B9988" s="2"/>
      <c r="L9988" s="2"/>
    </row>
    <row r="9989" spans="2:12" ht="14.4" customHeight="1">
      <c r="B9989" s="2"/>
      <c r="L9989" s="2"/>
    </row>
    <row r="9990" spans="2:12" ht="14.4" customHeight="1">
      <c r="B9990" s="2"/>
      <c r="L9990" s="2"/>
    </row>
    <row r="9991" spans="2:12" ht="14.4" customHeight="1">
      <c r="B9991" s="2"/>
      <c r="L9991" s="2"/>
    </row>
    <row r="9992" spans="2:12" ht="14.4" customHeight="1">
      <c r="B9992" s="2"/>
      <c r="L9992" s="2"/>
    </row>
    <row r="9993" spans="2:12" ht="14.4" customHeight="1">
      <c r="B9993" s="2"/>
      <c r="L9993" s="2"/>
    </row>
    <row r="9994" spans="2:12" ht="14.4" customHeight="1">
      <c r="B9994" s="2"/>
      <c r="L9994" s="2"/>
    </row>
    <row r="9995" spans="2:12" ht="14.4" customHeight="1">
      <c r="B9995" s="2"/>
      <c r="L9995" s="2"/>
    </row>
    <row r="9996" spans="2:12" ht="14.4" customHeight="1">
      <c r="B9996" s="2"/>
      <c r="L9996" s="2"/>
    </row>
    <row r="9997" spans="2:12" ht="14.4" customHeight="1">
      <c r="B9997" s="2"/>
      <c r="L9997" s="2"/>
    </row>
    <row r="9998" spans="2:12" ht="14.4" customHeight="1">
      <c r="B9998" s="2"/>
      <c r="L9998" s="2"/>
    </row>
    <row r="9999" spans="2:12" ht="14.4" customHeight="1">
      <c r="B9999" s="2"/>
      <c r="L9999" s="2"/>
    </row>
    <row r="10000" spans="2:12" ht="14.4" customHeight="1">
      <c r="B10000" s="2"/>
      <c r="L10000" s="2"/>
    </row>
    <row r="10001" spans="2:12" ht="14.4" customHeight="1">
      <c r="B10001" s="2"/>
      <c r="L10001" s="2"/>
    </row>
    <row r="10002" spans="2:12" ht="14.4" customHeight="1">
      <c r="B10002" s="2"/>
      <c r="L10002" s="2"/>
    </row>
    <row r="10003" spans="2:12" ht="14.4" customHeight="1">
      <c r="B10003" s="2"/>
      <c r="L10003" s="2"/>
    </row>
    <row r="10004" spans="2:12" ht="14.4" customHeight="1">
      <c r="B10004" s="2"/>
      <c r="L10004" s="2"/>
    </row>
    <row r="10005" spans="2:12" ht="14.4" customHeight="1">
      <c r="B10005" s="2"/>
      <c r="L10005" s="2"/>
    </row>
    <row r="10006" spans="2:12" ht="14.4" customHeight="1">
      <c r="B10006" s="2"/>
      <c r="L10006" s="2"/>
    </row>
    <row r="10007" spans="2:12" ht="14.4" customHeight="1">
      <c r="B10007" s="2"/>
      <c r="L10007" s="2"/>
    </row>
    <row r="10008" spans="2:12" ht="14.4" customHeight="1">
      <c r="B10008" s="2"/>
      <c r="L10008" s="2"/>
    </row>
    <row r="10009" spans="2:12" ht="14.4" customHeight="1">
      <c r="B10009" s="2"/>
      <c r="L10009" s="2"/>
    </row>
    <row r="10010" spans="2:12" ht="14.4" customHeight="1">
      <c r="B10010" s="2"/>
      <c r="L10010" s="2"/>
    </row>
    <row r="10011" spans="2:12" ht="14.4" customHeight="1">
      <c r="B10011" s="2"/>
      <c r="L10011" s="2"/>
    </row>
    <row r="10012" spans="2:12" ht="14.4" customHeight="1">
      <c r="B10012" s="2"/>
      <c r="L10012" s="2"/>
    </row>
    <row r="10013" spans="2:12" ht="14.4" customHeight="1">
      <c r="B10013" s="2"/>
      <c r="L10013" s="2"/>
    </row>
    <row r="10014" spans="2:12" ht="14.4" customHeight="1">
      <c r="B10014" s="2"/>
      <c r="L10014" s="2"/>
    </row>
    <row r="10015" spans="2:12" ht="14.4" customHeight="1">
      <c r="B10015" s="2"/>
      <c r="L10015" s="2"/>
    </row>
    <row r="10016" spans="2:12" ht="14.4" customHeight="1">
      <c r="B10016" s="2"/>
      <c r="L10016" s="2"/>
    </row>
    <row r="10017" spans="2:12" ht="14.4" customHeight="1">
      <c r="B10017" s="2"/>
      <c r="L10017" s="2"/>
    </row>
    <row r="10018" spans="2:12" ht="14.4" customHeight="1">
      <c r="B10018" s="2"/>
      <c r="L10018" s="2"/>
    </row>
    <row r="10019" spans="2:12" ht="14.4" customHeight="1">
      <c r="B10019" s="2"/>
      <c r="L10019" s="2"/>
    </row>
    <row r="10020" spans="2:12" ht="14.4" customHeight="1">
      <c r="B10020" s="2"/>
      <c r="L10020" s="2"/>
    </row>
    <row r="10021" spans="2:12" ht="14.4" customHeight="1">
      <c r="B10021" s="2"/>
      <c r="L10021" s="2"/>
    </row>
    <row r="10022" spans="2:12" ht="14.4" customHeight="1">
      <c r="B10022" s="2"/>
      <c r="L10022" s="2"/>
    </row>
    <row r="10023" spans="2:12" ht="14.4" customHeight="1">
      <c r="B10023" s="2"/>
      <c r="L10023" s="2"/>
    </row>
    <row r="10024" spans="2:12" ht="14.4" customHeight="1">
      <c r="B10024" s="2"/>
      <c r="L10024" s="2"/>
    </row>
    <row r="10025" spans="2:12" ht="14.4" customHeight="1">
      <c r="B10025" s="2"/>
      <c r="L10025" s="2"/>
    </row>
    <row r="10026" spans="2:12" ht="14.4" customHeight="1">
      <c r="B10026" s="2"/>
      <c r="L10026" s="2"/>
    </row>
    <row r="10027" spans="2:12" ht="14.4" customHeight="1">
      <c r="B10027" s="2"/>
      <c r="L10027" s="2"/>
    </row>
    <row r="10028" spans="2:12" ht="14.4" customHeight="1">
      <c r="B10028" s="2"/>
      <c r="L10028" s="2"/>
    </row>
    <row r="10029" spans="2:12" ht="14.4" customHeight="1">
      <c r="B10029" s="2"/>
      <c r="L10029" s="2"/>
    </row>
    <row r="10030" spans="2:12" ht="14.4" customHeight="1">
      <c r="B10030" s="2"/>
      <c r="L10030" s="2"/>
    </row>
    <row r="10031" spans="2:12" ht="14.4" customHeight="1">
      <c r="B10031" s="2"/>
      <c r="L10031" s="2"/>
    </row>
    <row r="10032" spans="2:12" ht="14.4" customHeight="1">
      <c r="B10032" s="2"/>
      <c r="L10032" s="2"/>
    </row>
    <row r="10033" spans="2:12" ht="14.4" customHeight="1">
      <c r="B10033" s="2"/>
      <c r="L10033" s="2"/>
    </row>
    <row r="10034" spans="2:12" ht="14.4" customHeight="1">
      <c r="B10034" s="2"/>
      <c r="L10034" s="2"/>
    </row>
    <row r="10035" spans="2:12" ht="14.4" customHeight="1">
      <c r="B10035" s="2"/>
      <c r="L10035" s="2"/>
    </row>
    <row r="10036" spans="2:12" ht="14.4" customHeight="1">
      <c r="B10036" s="2"/>
      <c r="L10036" s="2"/>
    </row>
    <row r="10037" spans="2:12" ht="14.4" customHeight="1">
      <c r="B10037" s="2"/>
      <c r="L10037" s="2"/>
    </row>
    <row r="10038" spans="2:12" ht="14.4" customHeight="1">
      <c r="B10038" s="2"/>
      <c r="L10038" s="2"/>
    </row>
    <row r="10039" spans="2:12" ht="14.4" customHeight="1">
      <c r="B10039" s="2"/>
      <c r="L10039" s="2"/>
    </row>
    <row r="10040" spans="2:12" ht="14.4" customHeight="1">
      <c r="B10040" s="2"/>
      <c r="L10040" s="2"/>
    </row>
    <row r="10041" spans="2:12" ht="14.4" customHeight="1">
      <c r="B10041" s="2"/>
      <c r="L10041" s="2"/>
    </row>
    <row r="10042" spans="2:12" ht="14.4" customHeight="1">
      <c r="B10042" s="2"/>
      <c r="L10042" s="2"/>
    </row>
    <row r="10043" spans="2:12" ht="14.4" customHeight="1">
      <c r="B10043" s="2"/>
      <c r="L10043" s="2"/>
    </row>
    <row r="10044" spans="2:12" ht="14.4" customHeight="1">
      <c r="B10044" s="2"/>
      <c r="L10044" s="2"/>
    </row>
    <row r="10045" spans="2:12" ht="14.4" customHeight="1">
      <c r="B10045" s="2"/>
      <c r="L10045" s="2"/>
    </row>
    <row r="10046" spans="2:12" ht="14.4" customHeight="1">
      <c r="B10046" s="2"/>
      <c r="L10046" s="2"/>
    </row>
    <row r="10047" spans="2:12" ht="14.4" customHeight="1">
      <c r="B10047" s="2"/>
      <c r="L10047" s="2"/>
    </row>
    <row r="10048" spans="2:12" ht="14.4" customHeight="1">
      <c r="B10048" s="2"/>
      <c r="L10048" s="2"/>
    </row>
    <row r="10049" spans="2:12" ht="14.4" customHeight="1">
      <c r="B10049" s="2"/>
      <c r="L10049" s="2"/>
    </row>
    <row r="10050" spans="2:12" ht="14.4" customHeight="1">
      <c r="B10050" s="2"/>
      <c r="L10050" s="2"/>
    </row>
    <row r="10051" spans="2:12" ht="14.4" customHeight="1">
      <c r="B10051" s="2"/>
      <c r="L10051" s="2"/>
    </row>
    <row r="10052" spans="2:12" ht="14.4" customHeight="1">
      <c r="B10052" s="2"/>
      <c r="L10052" s="2"/>
    </row>
    <row r="10053" spans="2:12" ht="14.4" customHeight="1">
      <c r="B10053" s="2"/>
      <c r="L10053" s="2"/>
    </row>
    <row r="10054" spans="2:12" ht="14.4" customHeight="1">
      <c r="B10054" s="2"/>
      <c r="L10054" s="2"/>
    </row>
    <row r="10055" spans="2:12" ht="14.4" customHeight="1">
      <c r="B10055" s="2"/>
      <c r="L10055" s="2"/>
    </row>
    <row r="10056" spans="2:12" ht="14.4" customHeight="1">
      <c r="B10056" s="2"/>
      <c r="L10056" s="2"/>
    </row>
    <row r="10057" spans="2:12" ht="14.4" customHeight="1">
      <c r="B10057" s="2"/>
      <c r="L10057" s="2"/>
    </row>
    <row r="10058" spans="2:12" ht="14.4" customHeight="1">
      <c r="B10058" s="2"/>
      <c r="L10058" s="2"/>
    </row>
    <row r="10059" spans="2:12" ht="14.4" customHeight="1">
      <c r="B10059" s="2"/>
      <c r="L10059" s="2"/>
    </row>
    <row r="10060" spans="2:12" ht="14.4" customHeight="1">
      <c r="B10060" s="2"/>
      <c r="L10060" s="2"/>
    </row>
    <row r="10061" spans="2:12" ht="14.4" customHeight="1">
      <c r="B10061" s="2"/>
      <c r="L10061" s="2"/>
    </row>
    <row r="10062" spans="2:12" ht="14.4" customHeight="1">
      <c r="B10062" s="2"/>
      <c r="L10062" s="2"/>
    </row>
    <row r="10063" spans="2:12" ht="14.4" customHeight="1">
      <c r="B10063" s="2"/>
      <c r="L10063" s="2"/>
    </row>
    <row r="10064" spans="2:12" ht="14.4" customHeight="1">
      <c r="B10064" s="2"/>
      <c r="L10064" s="2"/>
    </row>
    <row r="10065" spans="2:12" ht="14.4" customHeight="1">
      <c r="B10065" s="2"/>
      <c r="L10065" s="2"/>
    </row>
    <row r="10066" spans="2:12" ht="14.4" customHeight="1">
      <c r="B10066" s="2"/>
      <c r="L10066" s="2"/>
    </row>
    <row r="10067" spans="2:12" ht="14.4" customHeight="1">
      <c r="B10067" s="2"/>
      <c r="L10067" s="2"/>
    </row>
    <row r="10068" spans="2:12" ht="14.4" customHeight="1">
      <c r="B10068" s="2"/>
      <c r="L10068" s="2"/>
    </row>
    <row r="10069" spans="2:12" ht="14.4" customHeight="1">
      <c r="B10069" s="2"/>
      <c r="L10069" s="2"/>
    </row>
    <row r="10070" spans="2:12" ht="14.4" customHeight="1">
      <c r="B10070" s="2"/>
      <c r="L10070" s="2"/>
    </row>
    <row r="10071" spans="2:12" ht="14.4" customHeight="1">
      <c r="B10071" s="2"/>
      <c r="L10071" s="2"/>
    </row>
    <row r="10072" spans="2:12" ht="14.4" customHeight="1">
      <c r="B10072" s="2"/>
      <c r="L10072" s="2"/>
    </row>
    <row r="10073" spans="2:12" ht="14.4" customHeight="1">
      <c r="B10073" s="2"/>
      <c r="L10073" s="2"/>
    </row>
    <row r="10074" spans="2:12" ht="14.4" customHeight="1">
      <c r="B10074" s="2"/>
      <c r="L10074" s="2"/>
    </row>
    <row r="10075" spans="2:12" ht="14.4" customHeight="1">
      <c r="B10075" s="2"/>
      <c r="L10075" s="2"/>
    </row>
    <row r="10076" spans="2:12" ht="14.4" customHeight="1">
      <c r="B10076" s="2"/>
      <c r="L10076" s="2"/>
    </row>
    <row r="10077" spans="2:12" ht="14.4" customHeight="1">
      <c r="B10077" s="2"/>
      <c r="L10077" s="2"/>
    </row>
    <row r="10078" spans="2:12" ht="14.4" customHeight="1">
      <c r="B10078" s="2"/>
      <c r="L10078" s="2"/>
    </row>
    <row r="10079" spans="2:12" ht="14.4" customHeight="1">
      <c r="B10079" s="2"/>
      <c r="L10079" s="2"/>
    </row>
    <row r="10080" spans="2:12" ht="14.4" customHeight="1">
      <c r="B10080" s="2"/>
      <c r="L10080" s="2"/>
    </row>
    <row r="10081" spans="2:12" ht="14.4" customHeight="1">
      <c r="B10081" s="2"/>
      <c r="L10081" s="2"/>
    </row>
    <row r="10082" spans="2:12" ht="14.4" customHeight="1">
      <c r="B10082" s="2"/>
      <c r="L10082" s="2"/>
    </row>
    <row r="10083" spans="2:12" ht="14.4" customHeight="1">
      <c r="B10083" s="2"/>
      <c r="L10083" s="2"/>
    </row>
    <row r="10084" spans="2:12" ht="14.4" customHeight="1">
      <c r="B10084" s="2"/>
      <c r="L10084" s="2"/>
    </row>
    <row r="10085" spans="2:12" ht="14.4" customHeight="1">
      <c r="B10085" s="2"/>
      <c r="L10085" s="2"/>
    </row>
    <row r="10086" spans="2:12" ht="14.4" customHeight="1">
      <c r="B10086" s="2"/>
      <c r="L10086" s="2"/>
    </row>
    <row r="10087" spans="2:12" ht="14.4" customHeight="1">
      <c r="B10087" s="2"/>
      <c r="L10087" s="2"/>
    </row>
    <row r="10088" spans="2:12" ht="14.4" customHeight="1">
      <c r="B10088" s="2"/>
      <c r="L10088" s="2"/>
    </row>
    <row r="10089" spans="2:12" ht="14.4" customHeight="1">
      <c r="B10089" s="2"/>
      <c r="L10089" s="2"/>
    </row>
    <row r="10090" spans="2:12" ht="14.4" customHeight="1">
      <c r="B10090" s="2"/>
      <c r="L10090" s="2"/>
    </row>
    <row r="10091" spans="2:12" ht="14.4" customHeight="1">
      <c r="B10091" s="2"/>
      <c r="L10091" s="2"/>
    </row>
    <row r="10092" spans="2:12" ht="14.4" customHeight="1">
      <c r="B10092" s="2"/>
      <c r="L10092" s="2"/>
    </row>
    <row r="10093" spans="2:12" ht="14.4" customHeight="1">
      <c r="B10093" s="2"/>
      <c r="L10093" s="2"/>
    </row>
    <row r="10094" spans="2:12" ht="14.4" customHeight="1">
      <c r="B10094" s="2"/>
      <c r="L10094" s="2"/>
    </row>
    <row r="10095" spans="2:12" ht="14.4" customHeight="1">
      <c r="B10095" s="2"/>
      <c r="L10095" s="2"/>
    </row>
    <row r="10096" spans="2:12" ht="14.4" customHeight="1">
      <c r="B10096" s="2"/>
      <c r="L10096" s="2"/>
    </row>
    <row r="10097" spans="2:12" ht="14.4" customHeight="1">
      <c r="B10097" s="2"/>
      <c r="L10097" s="2"/>
    </row>
    <row r="10098" spans="2:12" ht="14.4" customHeight="1">
      <c r="B10098" s="2"/>
      <c r="L10098" s="2"/>
    </row>
    <row r="10099" spans="2:12" ht="14.4" customHeight="1">
      <c r="B10099" s="2"/>
      <c r="L10099" s="2"/>
    </row>
    <row r="10100" spans="2:12" ht="14.4" customHeight="1">
      <c r="B10100" s="2"/>
      <c r="L10100" s="2"/>
    </row>
    <row r="10101" spans="2:12" ht="14.4" customHeight="1">
      <c r="B10101" s="2"/>
      <c r="L10101" s="2"/>
    </row>
    <row r="10102" spans="2:12" ht="14.4" customHeight="1">
      <c r="B10102" s="2"/>
      <c r="L10102" s="2"/>
    </row>
    <row r="10103" spans="2:12" ht="14.4" customHeight="1">
      <c r="B10103" s="2"/>
      <c r="L10103" s="2"/>
    </row>
    <row r="10104" spans="2:12" ht="14.4" customHeight="1">
      <c r="B10104" s="2"/>
      <c r="L10104" s="2"/>
    </row>
    <row r="10105" spans="2:12" ht="14.4" customHeight="1">
      <c r="B10105" s="2"/>
      <c r="L10105" s="2"/>
    </row>
    <row r="10106" spans="2:12" ht="14.4" customHeight="1">
      <c r="B10106" s="2"/>
      <c r="L10106" s="2"/>
    </row>
    <row r="10107" spans="2:12" ht="14.4" customHeight="1">
      <c r="B10107" s="2"/>
      <c r="L10107" s="2"/>
    </row>
    <row r="10108" spans="2:12" ht="14.4" customHeight="1">
      <c r="B10108" s="2"/>
      <c r="L10108" s="2"/>
    </row>
    <row r="10109" spans="2:12" ht="14.4" customHeight="1">
      <c r="B10109" s="2"/>
      <c r="L10109" s="2"/>
    </row>
    <row r="10110" spans="2:12" ht="14.4" customHeight="1">
      <c r="B10110" s="2"/>
      <c r="L10110" s="2"/>
    </row>
    <row r="10111" spans="2:12" ht="14.4" customHeight="1">
      <c r="B10111" s="2"/>
      <c r="L10111" s="2"/>
    </row>
    <row r="10112" spans="2:12" ht="14.4" customHeight="1">
      <c r="B10112" s="2"/>
      <c r="L10112" s="2"/>
    </row>
    <row r="10113" spans="2:12" ht="14.4" customHeight="1">
      <c r="B10113" s="2"/>
      <c r="L10113" s="2"/>
    </row>
    <row r="10114" spans="2:12" ht="14.4" customHeight="1">
      <c r="B10114" s="2"/>
      <c r="L10114" s="2"/>
    </row>
    <row r="10115" spans="2:12" ht="14.4" customHeight="1">
      <c r="B10115" s="2"/>
      <c r="L10115" s="2"/>
    </row>
    <row r="10116" spans="2:12" ht="14.4" customHeight="1">
      <c r="B10116" s="2"/>
      <c r="L10116" s="2"/>
    </row>
    <row r="10117" spans="2:12" ht="14.4" customHeight="1">
      <c r="B10117" s="2"/>
      <c r="L10117" s="2"/>
    </row>
    <row r="10118" spans="2:12" ht="14.4" customHeight="1">
      <c r="B10118" s="2"/>
      <c r="L10118" s="2"/>
    </row>
    <row r="10119" spans="2:12" ht="14.4" customHeight="1">
      <c r="B10119" s="2"/>
      <c r="L10119" s="2"/>
    </row>
    <row r="10120" spans="2:12" ht="14.4" customHeight="1">
      <c r="B10120" s="2"/>
      <c r="L10120" s="2"/>
    </row>
    <row r="10121" spans="2:12" ht="14.4" customHeight="1">
      <c r="B10121" s="2"/>
      <c r="L10121" s="2"/>
    </row>
    <row r="10122" spans="2:12" ht="14.4" customHeight="1">
      <c r="B10122" s="2"/>
      <c r="L10122" s="2"/>
    </row>
    <row r="10123" spans="2:12" ht="14.4" customHeight="1">
      <c r="B10123" s="2"/>
      <c r="L10123" s="2"/>
    </row>
    <row r="10124" spans="2:12" ht="14.4" customHeight="1">
      <c r="B10124" s="2"/>
      <c r="L10124" s="2"/>
    </row>
    <row r="10125" spans="2:12" ht="14.4" customHeight="1">
      <c r="B10125" s="2"/>
      <c r="L10125" s="2"/>
    </row>
    <row r="10126" spans="2:12" ht="14.4" customHeight="1">
      <c r="B10126" s="2"/>
      <c r="L10126" s="2"/>
    </row>
    <row r="10127" spans="2:12" ht="14.4" customHeight="1">
      <c r="B10127" s="2"/>
      <c r="L10127" s="2"/>
    </row>
    <row r="10128" spans="2:12" ht="14.4" customHeight="1">
      <c r="B10128" s="2"/>
      <c r="L10128" s="2"/>
    </row>
    <row r="10129" spans="2:12" ht="14.4" customHeight="1">
      <c r="B10129" s="2"/>
      <c r="L10129" s="2"/>
    </row>
    <row r="10130" spans="2:12" ht="14.4" customHeight="1">
      <c r="B10130" s="2"/>
      <c r="L10130" s="2"/>
    </row>
    <row r="10131" spans="2:12" ht="14.4" customHeight="1">
      <c r="B10131" s="2"/>
      <c r="L10131" s="2"/>
    </row>
    <row r="10132" spans="2:12" ht="14.4" customHeight="1">
      <c r="B10132" s="2"/>
      <c r="L10132" s="2"/>
    </row>
    <row r="10133" spans="2:12" ht="14.4" customHeight="1">
      <c r="B10133" s="2"/>
      <c r="L10133" s="2"/>
    </row>
    <row r="10134" spans="2:12" ht="14.4" customHeight="1">
      <c r="B10134" s="2"/>
      <c r="L10134" s="2"/>
    </row>
    <row r="10135" spans="2:12" ht="14.4" customHeight="1">
      <c r="B10135" s="2"/>
      <c r="L10135" s="2"/>
    </row>
    <row r="10136" spans="2:12" ht="14.4" customHeight="1">
      <c r="B10136" s="2"/>
      <c r="L10136" s="2"/>
    </row>
    <row r="10137" spans="2:12" ht="14.4" customHeight="1">
      <c r="B10137" s="2"/>
      <c r="L10137" s="2"/>
    </row>
    <row r="10138" spans="2:12" ht="14.4" customHeight="1">
      <c r="B10138" s="2"/>
      <c r="L10138" s="2"/>
    </row>
    <row r="10139" spans="2:12" ht="14.4" customHeight="1">
      <c r="B10139" s="2"/>
      <c r="L10139" s="2"/>
    </row>
    <row r="10140" spans="2:12" ht="14.4" customHeight="1">
      <c r="B10140" s="2"/>
      <c r="L10140" s="2"/>
    </row>
    <row r="10141" spans="2:12" ht="14.4" customHeight="1">
      <c r="B10141" s="2"/>
      <c r="L10141" s="2"/>
    </row>
    <row r="10142" spans="2:12" ht="14.4" customHeight="1">
      <c r="B10142" s="2"/>
      <c r="L10142" s="2"/>
    </row>
    <row r="10143" spans="2:12" ht="14.4" customHeight="1">
      <c r="B10143" s="2"/>
      <c r="L10143" s="2"/>
    </row>
    <row r="10144" spans="2:12" ht="14.4" customHeight="1">
      <c r="B10144" s="2"/>
      <c r="L10144" s="2"/>
    </row>
    <row r="10145" spans="2:12" ht="14.4" customHeight="1">
      <c r="B10145" s="2"/>
      <c r="L10145" s="2"/>
    </row>
    <row r="10146" spans="2:12" ht="14.4" customHeight="1">
      <c r="B10146" s="2"/>
      <c r="L10146" s="2"/>
    </row>
    <row r="10147" spans="2:12" ht="14.4" customHeight="1">
      <c r="B10147" s="2"/>
      <c r="L10147" s="2"/>
    </row>
    <row r="10148" spans="2:12" ht="14.4" customHeight="1">
      <c r="B10148" s="2"/>
      <c r="L10148" s="2"/>
    </row>
    <row r="10149" spans="2:12" ht="14.4" customHeight="1">
      <c r="B10149" s="2"/>
      <c r="L10149" s="2"/>
    </row>
    <row r="10150" spans="2:12" ht="14.4" customHeight="1">
      <c r="B10150" s="2"/>
      <c r="L10150" s="2"/>
    </row>
    <row r="10151" spans="2:12" ht="14.4" customHeight="1">
      <c r="B10151" s="2"/>
      <c r="L10151" s="2"/>
    </row>
    <row r="10152" spans="2:12" ht="14.4" customHeight="1">
      <c r="B10152" s="2"/>
      <c r="L10152" s="2"/>
    </row>
    <row r="10153" spans="2:12" ht="14.4" customHeight="1">
      <c r="B10153" s="2"/>
      <c r="L10153" s="2"/>
    </row>
    <row r="10154" spans="2:12" ht="14.4" customHeight="1">
      <c r="B10154" s="2"/>
      <c r="L10154" s="2"/>
    </row>
    <row r="10155" spans="2:12" ht="14.4" customHeight="1">
      <c r="B10155" s="2"/>
      <c r="L10155" s="2"/>
    </row>
    <row r="10156" spans="2:12" ht="14.4" customHeight="1">
      <c r="B10156" s="2"/>
      <c r="L10156" s="2"/>
    </row>
    <row r="10157" spans="2:12" ht="14.4" customHeight="1">
      <c r="B10157" s="2"/>
      <c r="L10157" s="2"/>
    </row>
    <row r="10158" spans="2:12" ht="14.4" customHeight="1">
      <c r="B10158" s="2"/>
      <c r="L10158" s="2"/>
    </row>
    <row r="10159" spans="2:12" ht="14.4" customHeight="1">
      <c r="B10159" s="2"/>
      <c r="L10159" s="2"/>
    </row>
    <row r="10160" spans="2:12" ht="14.4" customHeight="1">
      <c r="B10160" s="2"/>
      <c r="L10160" s="2"/>
    </row>
    <row r="10161" spans="2:12" ht="14.4" customHeight="1">
      <c r="B10161" s="2"/>
      <c r="L10161" s="2"/>
    </row>
    <row r="10162" spans="2:12" ht="14.4" customHeight="1">
      <c r="B10162" s="2"/>
      <c r="L10162" s="2"/>
    </row>
    <row r="10163" spans="2:12" ht="14.4" customHeight="1">
      <c r="B10163" s="2"/>
      <c r="L10163" s="2"/>
    </row>
    <row r="10164" spans="2:12" ht="14.4" customHeight="1">
      <c r="B10164" s="2"/>
      <c r="L10164" s="2"/>
    </row>
    <row r="10165" spans="2:12" ht="14.4" customHeight="1">
      <c r="B10165" s="2"/>
      <c r="L10165" s="2"/>
    </row>
    <row r="10166" spans="2:12" ht="14.4" customHeight="1">
      <c r="B10166" s="2"/>
      <c r="L10166" s="2"/>
    </row>
    <row r="10167" spans="2:12" ht="14.4" customHeight="1">
      <c r="B10167" s="2"/>
      <c r="L10167" s="2"/>
    </row>
    <row r="10168" spans="2:12" ht="14.4" customHeight="1">
      <c r="B10168" s="2"/>
      <c r="L10168" s="2"/>
    </row>
    <row r="10169" spans="2:12" ht="14.4" customHeight="1">
      <c r="B10169" s="2"/>
      <c r="L10169" s="2"/>
    </row>
    <row r="10170" spans="2:12" ht="14.4" customHeight="1">
      <c r="B10170" s="2"/>
      <c r="L10170" s="2"/>
    </row>
    <row r="10171" spans="2:12" ht="14.4" customHeight="1">
      <c r="B10171" s="2"/>
      <c r="L10171" s="2"/>
    </row>
    <row r="10172" spans="2:12" ht="14.4" customHeight="1">
      <c r="B10172" s="2"/>
      <c r="L10172" s="2"/>
    </row>
    <row r="10173" spans="2:12" ht="14.4" customHeight="1">
      <c r="B10173" s="2"/>
      <c r="L10173" s="2"/>
    </row>
    <row r="10174" spans="2:12" ht="14.4" customHeight="1">
      <c r="B10174" s="2"/>
      <c r="L10174" s="2"/>
    </row>
    <row r="10175" spans="2:12" ht="14.4" customHeight="1">
      <c r="B10175" s="2"/>
      <c r="L10175" s="2"/>
    </row>
    <row r="10176" spans="2:12" ht="14.4" customHeight="1">
      <c r="B10176" s="2"/>
      <c r="L10176" s="2"/>
    </row>
    <row r="10177" spans="2:12" ht="14.4" customHeight="1">
      <c r="B10177" s="2"/>
      <c r="L10177" s="2"/>
    </row>
    <row r="10178" spans="2:12" ht="14.4" customHeight="1">
      <c r="B10178" s="2"/>
      <c r="L10178" s="2"/>
    </row>
    <row r="10179" spans="2:12" ht="14.4" customHeight="1">
      <c r="B10179" s="2"/>
      <c r="L10179" s="2"/>
    </row>
    <row r="10180" spans="2:12" ht="14.4" customHeight="1">
      <c r="B10180" s="2"/>
      <c r="L10180" s="2"/>
    </row>
    <row r="10181" spans="2:12" ht="14.4" customHeight="1">
      <c r="B10181" s="2"/>
      <c r="L10181" s="2"/>
    </row>
    <row r="10182" spans="2:12" ht="14.4" customHeight="1">
      <c r="B10182" s="2"/>
      <c r="L10182" s="2"/>
    </row>
    <row r="10183" spans="2:12" ht="14.4" customHeight="1">
      <c r="B10183" s="2"/>
      <c r="L10183" s="2"/>
    </row>
    <row r="10184" spans="2:12" ht="14.4" customHeight="1">
      <c r="B10184" s="2"/>
      <c r="L10184" s="2"/>
    </row>
    <row r="10185" spans="2:12" ht="14.4" customHeight="1">
      <c r="B10185" s="2"/>
      <c r="L10185" s="2"/>
    </row>
    <row r="10186" spans="2:12" ht="14.4" customHeight="1">
      <c r="B10186" s="2"/>
      <c r="L10186" s="2"/>
    </row>
    <row r="10187" spans="2:12" ht="14.4" customHeight="1">
      <c r="B10187" s="2"/>
      <c r="L10187" s="2"/>
    </row>
    <row r="10188" spans="2:12" ht="14.4" customHeight="1">
      <c r="B10188" s="2"/>
      <c r="L10188" s="2"/>
    </row>
    <row r="10189" spans="2:12" ht="14.4" customHeight="1">
      <c r="B10189" s="2"/>
      <c r="L10189" s="2"/>
    </row>
    <row r="10190" spans="2:12" ht="14.4" customHeight="1">
      <c r="B10190" s="2"/>
      <c r="L10190" s="2"/>
    </row>
    <row r="10191" spans="2:12" ht="14.4" customHeight="1">
      <c r="B10191" s="2"/>
      <c r="L10191" s="2"/>
    </row>
    <row r="10192" spans="2:12" ht="14.4" customHeight="1">
      <c r="B10192" s="2"/>
      <c r="L10192" s="2"/>
    </row>
    <row r="10193" spans="2:12" ht="14.4" customHeight="1">
      <c r="B10193" s="2"/>
      <c r="L10193" s="2"/>
    </row>
    <row r="10194" spans="2:12" ht="14.4" customHeight="1">
      <c r="B10194" s="2"/>
      <c r="L10194" s="2"/>
    </row>
    <row r="10195" spans="2:12" ht="14.4" customHeight="1">
      <c r="B10195" s="2"/>
      <c r="L10195" s="2"/>
    </row>
    <row r="10196" spans="2:12" ht="14.4" customHeight="1">
      <c r="B10196" s="2"/>
      <c r="L10196" s="2"/>
    </row>
    <row r="10197" spans="2:12" ht="14.4" customHeight="1">
      <c r="B10197" s="2"/>
      <c r="L10197" s="2"/>
    </row>
    <row r="10198" spans="2:12" ht="14.4" customHeight="1">
      <c r="B10198" s="2"/>
      <c r="L10198" s="2"/>
    </row>
    <row r="10199" spans="2:12" ht="14.4" customHeight="1">
      <c r="B10199" s="2"/>
      <c r="L10199" s="2"/>
    </row>
    <row r="10200" spans="2:12" ht="14.4" customHeight="1">
      <c r="B10200" s="2"/>
      <c r="L10200" s="2"/>
    </row>
    <row r="10201" spans="2:12" ht="14.4" customHeight="1">
      <c r="B10201" s="2"/>
      <c r="L10201" s="2"/>
    </row>
    <row r="10202" spans="2:12" ht="14.4" customHeight="1">
      <c r="B10202" s="2"/>
      <c r="L10202" s="2"/>
    </row>
    <row r="10203" spans="2:12" ht="14.4" customHeight="1">
      <c r="B10203" s="2"/>
      <c r="L10203" s="2"/>
    </row>
    <row r="10204" spans="2:12" ht="14.4" customHeight="1">
      <c r="B10204" s="2"/>
      <c r="L10204" s="2"/>
    </row>
    <row r="10205" spans="2:12" ht="14.4" customHeight="1">
      <c r="B10205" s="2"/>
      <c r="L10205" s="2"/>
    </row>
    <row r="10206" spans="2:12" ht="14.4" customHeight="1">
      <c r="B10206" s="2"/>
      <c r="L10206" s="2"/>
    </row>
    <row r="10207" spans="2:12" ht="14.4" customHeight="1">
      <c r="B10207" s="2"/>
      <c r="L10207" s="2"/>
    </row>
    <row r="10208" spans="2:12" ht="14.4" customHeight="1">
      <c r="B10208" s="2"/>
      <c r="L10208" s="2"/>
    </row>
    <row r="10209" spans="2:12" ht="14.4" customHeight="1">
      <c r="B10209" s="2"/>
      <c r="L10209" s="2"/>
    </row>
    <row r="10210" spans="2:12" ht="14.4" customHeight="1">
      <c r="B10210" s="2"/>
      <c r="L10210" s="2"/>
    </row>
    <row r="10211" spans="2:12" ht="14.4" customHeight="1">
      <c r="B10211" s="2"/>
      <c r="L10211" s="2"/>
    </row>
    <row r="10212" spans="2:12" ht="14.4" customHeight="1">
      <c r="B10212" s="2"/>
      <c r="L10212" s="2"/>
    </row>
    <row r="10213" spans="2:12" ht="14.4" customHeight="1">
      <c r="B10213" s="2"/>
      <c r="L10213" s="2"/>
    </row>
    <row r="10214" spans="2:12" ht="14.4" customHeight="1">
      <c r="B10214" s="2"/>
      <c r="L10214" s="2"/>
    </row>
    <row r="10215" spans="2:12" ht="14.4" customHeight="1">
      <c r="B10215" s="2"/>
      <c r="L10215" s="2"/>
    </row>
    <row r="10216" spans="2:12" ht="14.4" customHeight="1">
      <c r="B10216" s="2"/>
      <c r="L10216" s="2"/>
    </row>
    <row r="10217" spans="2:12" ht="14.4" customHeight="1">
      <c r="B10217" s="2"/>
      <c r="L10217" s="2"/>
    </row>
    <row r="10218" spans="2:12" ht="14.4" customHeight="1">
      <c r="B10218" s="2"/>
      <c r="L10218" s="2"/>
    </row>
    <row r="10219" spans="2:12" ht="14.4" customHeight="1">
      <c r="B10219" s="2"/>
      <c r="L10219" s="2"/>
    </row>
    <row r="10220" spans="2:12" ht="14.4" customHeight="1">
      <c r="B10220" s="2"/>
      <c r="L10220" s="2"/>
    </row>
    <row r="10221" spans="2:12" ht="14.4" customHeight="1">
      <c r="B10221" s="2"/>
      <c r="L10221" s="2"/>
    </row>
    <row r="10222" spans="2:12" ht="14.4" customHeight="1">
      <c r="B10222" s="2"/>
      <c r="L10222" s="2"/>
    </row>
    <row r="10223" spans="2:12" ht="14.4" customHeight="1">
      <c r="B10223" s="2"/>
      <c r="L10223" s="2"/>
    </row>
    <row r="10224" spans="2:12" ht="14.4" customHeight="1">
      <c r="B10224" s="2"/>
      <c r="L10224" s="2"/>
    </row>
    <row r="10225" spans="2:12" ht="14.4" customHeight="1">
      <c r="B10225" s="2"/>
      <c r="L10225" s="2"/>
    </row>
    <row r="10226" spans="2:12" ht="14.4" customHeight="1">
      <c r="B10226" s="2"/>
      <c r="L10226" s="2"/>
    </row>
    <row r="10227" spans="2:12" ht="14.4" customHeight="1">
      <c r="B10227" s="2"/>
      <c r="L10227" s="2"/>
    </row>
    <row r="10228" spans="2:12" ht="14.4" customHeight="1">
      <c r="B10228" s="2"/>
      <c r="L10228" s="2"/>
    </row>
    <row r="10229" spans="2:12" ht="14.4" customHeight="1">
      <c r="B10229" s="2"/>
      <c r="L10229" s="2"/>
    </row>
    <row r="10230" spans="2:12" ht="14.4" customHeight="1">
      <c r="B10230" s="2"/>
      <c r="L10230" s="2"/>
    </row>
    <row r="10231" spans="2:12" ht="14.4" customHeight="1">
      <c r="B10231" s="2"/>
      <c r="L10231" s="2"/>
    </row>
    <row r="10232" spans="2:12" ht="14.4" customHeight="1">
      <c r="B10232" s="2"/>
      <c r="L10232" s="2"/>
    </row>
    <row r="10233" spans="2:12" ht="14.4" customHeight="1">
      <c r="B10233" s="2"/>
      <c r="L10233" s="2"/>
    </row>
    <row r="10234" spans="2:12" ht="14.4" customHeight="1">
      <c r="B10234" s="2"/>
      <c r="L10234" s="2"/>
    </row>
    <row r="10235" spans="2:12" ht="14.4" customHeight="1">
      <c r="B10235" s="2"/>
      <c r="L10235" s="2"/>
    </row>
    <row r="10236" spans="2:12" ht="14.4" customHeight="1">
      <c r="B10236" s="2"/>
      <c r="L10236" s="2"/>
    </row>
    <row r="10237" spans="2:12" ht="14.4" customHeight="1">
      <c r="B10237" s="2"/>
      <c r="L10237" s="2"/>
    </row>
    <row r="10238" spans="2:12" ht="14.4" customHeight="1">
      <c r="B10238" s="2"/>
      <c r="L10238" s="2"/>
    </row>
    <row r="10239" spans="2:12" ht="14.4" customHeight="1">
      <c r="B10239" s="2"/>
      <c r="L10239" s="2"/>
    </row>
    <row r="10240" spans="2:12" ht="14.4" customHeight="1">
      <c r="B10240" s="2"/>
      <c r="L10240" s="2"/>
    </row>
    <row r="10241" spans="2:12" ht="14.4" customHeight="1">
      <c r="B10241" s="2"/>
      <c r="L10241" s="2"/>
    </row>
    <row r="10242" spans="2:12" ht="14.4" customHeight="1">
      <c r="B10242" s="2"/>
      <c r="L10242" s="2"/>
    </row>
    <row r="10243" spans="2:12" ht="14.4" customHeight="1">
      <c r="B10243" s="2"/>
      <c r="L10243" s="2"/>
    </row>
    <row r="10244" spans="2:12" ht="14.4" customHeight="1">
      <c r="B10244" s="2"/>
      <c r="L10244" s="2"/>
    </row>
    <row r="10245" spans="2:12" ht="14.4" customHeight="1">
      <c r="B10245" s="2"/>
      <c r="L10245" s="2"/>
    </row>
    <row r="10246" spans="2:12" ht="14.4" customHeight="1">
      <c r="B10246" s="2"/>
      <c r="L10246" s="2"/>
    </row>
    <row r="10247" spans="2:12" ht="14.4" customHeight="1">
      <c r="B10247" s="2"/>
      <c r="L10247" s="2"/>
    </row>
    <row r="10248" spans="2:12" ht="14.4" customHeight="1">
      <c r="B10248" s="2"/>
      <c r="L10248" s="2"/>
    </row>
    <row r="10249" spans="2:12" ht="14.4" customHeight="1">
      <c r="B10249" s="2"/>
      <c r="L10249" s="2"/>
    </row>
    <row r="10250" spans="2:12" ht="14.4" customHeight="1">
      <c r="B10250" s="2"/>
      <c r="L10250" s="2"/>
    </row>
    <row r="10251" spans="2:12" ht="14.4" customHeight="1">
      <c r="B10251" s="2"/>
      <c r="L10251" s="2"/>
    </row>
    <row r="10252" spans="2:12" ht="14.4" customHeight="1">
      <c r="B10252" s="2"/>
      <c r="L10252" s="2"/>
    </row>
    <row r="10253" spans="2:12" ht="14.4" customHeight="1">
      <c r="B10253" s="2"/>
      <c r="L10253" s="2"/>
    </row>
    <row r="10254" spans="2:12" ht="14.4" customHeight="1">
      <c r="B10254" s="2"/>
      <c r="L10254" s="2"/>
    </row>
    <row r="10255" spans="2:12" ht="14.4" customHeight="1">
      <c r="B10255" s="2"/>
      <c r="L10255" s="2"/>
    </row>
    <row r="10256" spans="2:12" ht="14.4" customHeight="1">
      <c r="B10256" s="2"/>
      <c r="L10256" s="2"/>
    </row>
    <row r="10257" spans="2:12" ht="14.4" customHeight="1">
      <c r="B10257" s="2"/>
      <c r="L10257" s="2"/>
    </row>
    <row r="10258" spans="2:12" ht="14.4" customHeight="1">
      <c r="B10258" s="2"/>
      <c r="L10258" s="2"/>
    </row>
    <row r="10259" spans="2:12" ht="14.4" customHeight="1">
      <c r="B10259" s="2"/>
      <c r="L10259" s="2"/>
    </row>
    <row r="10260" spans="2:12" ht="14.4" customHeight="1">
      <c r="B10260" s="2"/>
      <c r="L10260" s="2"/>
    </row>
    <row r="10261" spans="2:12" ht="14.4" customHeight="1">
      <c r="B10261" s="2"/>
      <c r="L10261" s="2"/>
    </row>
    <row r="10262" spans="2:12" ht="14.4" customHeight="1">
      <c r="B10262" s="2"/>
      <c r="L10262" s="2"/>
    </row>
    <row r="10263" spans="2:12" ht="14.4" customHeight="1">
      <c r="B10263" s="2"/>
      <c r="L10263" s="2"/>
    </row>
    <row r="10264" spans="2:12" ht="14.4" customHeight="1">
      <c r="B10264" s="2"/>
      <c r="L10264" s="2"/>
    </row>
    <row r="10265" spans="2:12" ht="14.4" customHeight="1">
      <c r="B10265" s="2"/>
      <c r="L10265" s="2"/>
    </row>
    <row r="10266" spans="2:12" ht="14.4" customHeight="1">
      <c r="B10266" s="2"/>
      <c r="L10266" s="2"/>
    </row>
    <row r="10267" spans="2:12" ht="14.4" customHeight="1">
      <c r="B10267" s="2"/>
      <c r="L10267" s="2"/>
    </row>
    <row r="10268" spans="2:12" ht="14.4" customHeight="1">
      <c r="B10268" s="2"/>
      <c r="L10268" s="2"/>
    </row>
    <row r="10269" spans="2:12" ht="14.4" customHeight="1">
      <c r="B10269" s="2"/>
      <c r="L10269" s="2"/>
    </row>
    <row r="10270" spans="2:12" ht="14.4" customHeight="1">
      <c r="B10270" s="2"/>
      <c r="L10270" s="2"/>
    </row>
    <row r="10271" spans="2:12" ht="14.4" customHeight="1">
      <c r="B10271" s="2"/>
      <c r="L10271" s="2"/>
    </row>
    <row r="10272" spans="2:12" ht="14.4" customHeight="1">
      <c r="B10272" s="2"/>
      <c r="L10272" s="2"/>
    </row>
    <row r="10273" spans="2:12" ht="14.4" customHeight="1">
      <c r="B10273" s="2"/>
      <c r="L10273" s="2"/>
    </row>
    <row r="10274" spans="2:12" ht="14.4" customHeight="1">
      <c r="B10274" s="2"/>
      <c r="L10274" s="2"/>
    </row>
    <row r="10275" spans="2:12" ht="14.4" customHeight="1">
      <c r="B10275" s="2"/>
      <c r="L10275" s="2"/>
    </row>
    <row r="10276" spans="2:12" ht="14.4" customHeight="1">
      <c r="B10276" s="2"/>
      <c r="L10276" s="2"/>
    </row>
    <row r="10277" spans="2:12" ht="14.4" customHeight="1">
      <c r="B10277" s="2"/>
      <c r="L10277" s="2"/>
    </row>
    <row r="10278" spans="2:12" ht="14.4" customHeight="1">
      <c r="B10278" s="2"/>
      <c r="L10278" s="2"/>
    </row>
    <row r="10279" spans="2:12" ht="14.4" customHeight="1">
      <c r="B10279" s="2"/>
      <c r="L10279" s="2"/>
    </row>
    <row r="10280" spans="2:12" ht="14.4" customHeight="1">
      <c r="B10280" s="2"/>
      <c r="L10280" s="2"/>
    </row>
    <row r="10281" spans="2:12" ht="14.4" customHeight="1">
      <c r="B10281" s="2"/>
      <c r="L10281" s="2"/>
    </row>
    <row r="10282" spans="2:12" ht="14.4" customHeight="1">
      <c r="B10282" s="2"/>
      <c r="L10282" s="2"/>
    </row>
    <row r="10283" spans="2:12" ht="14.4" customHeight="1">
      <c r="B10283" s="2"/>
      <c r="L10283" s="2"/>
    </row>
    <row r="10284" spans="2:12" ht="14.4" customHeight="1">
      <c r="B10284" s="2"/>
      <c r="L10284" s="2"/>
    </row>
    <row r="10285" spans="2:12" ht="14.4" customHeight="1">
      <c r="B10285" s="2"/>
      <c r="L10285" s="2"/>
    </row>
    <row r="10286" spans="2:12" ht="14.4" customHeight="1">
      <c r="B10286" s="2"/>
      <c r="L10286" s="2"/>
    </row>
    <row r="10287" spans="2:12" ht="14.4" customHeight="1">
      <c r="B10287" s="2"/>
      <c r="L10287" s="2"/>
    </row>
    <row r="10288" spans="2:12" ht="14.4" customHeight="1">
      <c r="B10288" s="2"/>
      <c r="L10288" s="2"/>
    </row>
    <row r="10289" spans="2:12" ht="14.4" customHeight="1">
      <c r="B10289" s="2"/>
      <c r="L10289" s="2"/>
    </row>
    <row r="10290" spans="2:12" ht="14.4" customHeight="1">
      <c r="B10290" s="2"/>
      <c r="L10290" s="2"/>
    </row>
    <row r="10291" spans="2:12" ht="14.4" customHeight="1">
      <c r="B10291" s="2"/>
      <c r="L10291" s="2"/>
    </row>
    <row r="10292" spans="2:12" ht="14.4" customHeight="1">
      <c r="B10292" s="2"/>
      <c r="L10292" s="2"/>
    </row>
    <row r="10293" spans="2:12" ht="14.4" customHeight="1">
      <c r="B10293" s="2"/>
      <c r="L10293" s="2"/>
    </row>
    <row r="10294" spans="2:12" ht="14.4" customHeight="1">
      <c r="B10294" s="2"/>
      <c r="L10294" s="2"/>
    </row>
    <row r="10295" spans="2:12" ht="14.4" customHeight="1">
      <c r="B10295" s="2"/>
      <c r="L10295" s="2"/>
    </row>
    <row r="10296" spans="2:12" ht="14.4" customHeight="1">
      <c r="B10296" s="2"/>
      <c r="L10296" s="2"/>
    </row>
    <row r="10297" spans="2:12" ht="14.4" customHeight="1">
      <c r="B10297" s="2"/>
      <c r="L10297" s="2"/>
    </row>
    <row r="10298" spans="2:12" ht="14.4" customHeight="1">
      <c r="B10298" s="2"/>
      <c r="L10298" s="2"/>
    </row>
    <row r="10299" spans="2:12" ht="14.4" customHeight="1">
      <c r="B10299" s="2"/>
      <c r="L10299" s="2"/>
    </row>
    <row r="10300" spans="2:12" ht="14.4" customHeight="1">
      <c r="B10300" s="2"/>
      <c r="L10300" s="2"/>
    </row>
    <row r="10301" spans="2:12" ht="14.4" customHeight="1">
      <c r="B10301" s="2"/>
      <c r="L10301" s="2"/>
    </row>
    <row r="10302" spans="2:12" ht="14.4" customHeight="1">
      <c r="B10302" s="2"/>
      <c r="L10302" s="2"/>
    </row>
    <row r="10303" spans="2:12" ht="14.4" customHeight="1">
      <c r="B10303" s="2"/>
      <c r="L10303" s="2"/>
    </row>
    <row r="10304" spans="2:12" ht="14.4" customHeight="1">
      <c r="B10304" s="2"/>
      <c r="L10304" s="2"/>
    </row>
    <row r="10305" spans="2:12" ht="14.4" customHeight="1">
      <c r="B10305" s="2"/>
      <c r="L10305" s="2"/>
    </row>
    <row r="10306" spans="2:12" ht="14.4" customHeight="1">
      <c r="B10306" s="2"/>
      <c r="L10306" s="2"/>
    </row>
    <row r="10307" spans="2:12" ht="14.4" customHeight="1">
      <c r="B10307" s="2"/>
      <c r="L10307" s="2"/>
    </row>
    <row r="10308" spans="2:12" ht="14.4" customHeight="1">
      <c r="B10308" s="2"/>
      <c r="L10308" s="2"/>
    </row>
    <row r="10309" spans="2:12" ht="14.4" customHeight="1">
      <c r="B10309" s="2"/>
      <c r="L10309" s="2"/>
    </row>
    <row r="10310" spans="2:12" ht="14.4" customHeight="1">
      <c r="B10310" s="2"/>
      <c r="L10310" s="2"/>
    </row>
    <row r="10311" spans="2:12" ht="14.4" customHeight="1">
      <c r="B10311" s="2"/>
      <c r="L10311" s="2"/>
    </row>
    <row r="10312" spans="2:12" ht="14.4" customHeight="1">
      <c r="B10312" s="2"/>
      <c r="L10312" s="2"/>
    </row>
    <row r="10313" spans="2:12" ht="14.4" customHeight="1">
      <c r="B10313" s="2"/>
      <c r="L10313" s="2"/>
    </row>
    <row r="10314" spans="2:12" ht="14.4" customHeight="1">
      <c r="B10314" s="2"/>
      <c r="L10314" s="2"/>
    </row>
    <row r="10315" spans="2:12" ht="14.4" customHeight="1">
      <c r="B10315" s="2"/>
      <c r="L10315" s="2"/>
    </row>
    <row r="10316" spans="2:12" ht="14.4" customHeight="1">
      <c r="B10316" s="2"/>
      <c r="L10316" s="2"/>
    </row>
    <row r="10317" spans="2:12" ht="14.4" customHeight="1">
      <c r="B10317" s="2"/>
      <c r="L10317" s="2"/>
    </row>
    <row r="10318" spans="2:12" ht="14.4" customHeight="1">
      <c r="B10318" s="2"/>
      <c r="L10318" s="2"/>
    </row>
    <row r="10319" spans="2:12" ht="14.4" customHeight="1">
      <c r="B10319" s="2"/>
      <c r="L10319" s="2"/>
    </row>
    <row r="10320" spans="2:12" ht="14.4" customHeight="1">
      <c r="B10320" s="2"/>
      <c r="L10320" s="2"/>
    </row>
    <row r="10321" spans="2:12" ht="14.4" customHeight="1">
      <c r="B10321" s="2"/>
      <c r="L10321" s="2"/>
    </row>
    <row r="10322" spans="2:12" ht="14.4" customHeight="1">
      <c r="B10322" s="2"/>
      <c r="L10322" s="2"/>
    </row>
    <row r="10323" spans="2:12" ht="14.4" customHeight="1">
      <c r="B10323" s="2"/>
      <c r="L10323" s="2"/>
    </row>
    <row r="10324" spans="2:12" ht="14.4" customHeight="1">
      <c r="B10324" s="2"/>
      <c r="L10324" s="2"/>
    </row>
    <row r="10325" spans="2:12" ht="14.4" customHeight="1">
      <c r="B10325" s="2"/>
      <c r="L10325" s="2"/>
    </row>
    <row r="10326" spans="2:12" ht="14.4" customHeight="1">
      <c r="B10326" s="2"/>
      <c r="L10326" s="2"/>
    </row>
    <row r="10327" spans="2:12" ht="14.4" customHeight="1">
      <c r="B10327" s="2"/>
      <c r="L10327" s="2"/>
    </row>
    <row r="10328" spans="2:12" ht="14.4" customHeight="1">
      <c r="B10328" s="2"/>
      <c r="L10328" s="2"/>
    </row>
    <row r="10329" spans="2:12" ht="14.4" customHeight="1">
      <c r="B10329" s="2"/>
      <c r="L10329" s="2"/>
    </row>
    <row r="10330" spans="2:12" ht="14.4" customHeight="1">
      <c r="B10330" s="2"/>
      <c r="L10330" s="2"/>
    </row>
    <row r="10331" spans="2:12" ht="14.4" customHeight="1">
      <c r="B10331" s="2"/>
      <c r="L10331" s="2"/>
    </row>
    <row r="10332" spans="2:12" ht="14.4" customHeight="1">
      <c r="B10332" s="2"/>
      <c r="L10332" s="2"/>
    </row>
    <row r="10333" spans="2:12" ht="14.4" customHeight="1">
      <c r="B10333" s="2"/>
      <c r="L10333" s="2"/>
    </row>
    <row r="10334" spans="2:12" ht="14.4" customHeight="1">
      <c r="B10334" s="2"/>
      <c r="L10334" s="2"/>
    </row>
    <row r="10335" spans="2:12" ht="14.4" customHeight="1">
      <c r="B10335" s="2"/>
      <c r="L10335" s="2"/>
    </row>
    <row r="10336" spans="2:12" ht="14.4" customHeight="1">
      <c r="B10336" s="2"/>
      <c r="L10336" s="2"/>
    </row>
    <row r="10337" spans="2:12" ht="14.4" customHeight="1">
      <c r="B10337" s="2"/>
      <c r="L10337" s="2"/>
    </row>
    <row r="10338" spans="2:12" ht="14.4" customHeight="1">
      <c r="B10338" s="2"/>
      <c r="L10338" s="2"/>
    </row>
    <row r="10339" spans="2:12" ht="14.4" customHeight="1">
      <c r="B10339" s="2"/>
      <c r="L10339" s="2"/>
    </row>
    <row r="10340" spans="2:12" ht="14.4" customHeight="1">
      <c r="B10340" s="2"/>
      <c r="L10340" s="2"/>
    </row>
    <row r="10341" spans="2:12" ht="14.4" customHeight="1">
      <c r="B10341" s="2"/>
      <c r="L10341" s="2"/>
    </row>
    <row r="10342" spans="2:12" ht="14.4" customHeight="1">
      <c r="B10342" s="2"/>
      <c r="L10342" s="2"/>
    </row>
    <row r="10343" spans="2:12" ht="14.4" customHeight="1">
      <c r="B10343" s="2"/>
      <c r="L10343" s="2"/>
    </row>
    <row r="10344" spans="2:12" ht="14.4" customHeight="1">
      <c r="B10344" s="2"/>
      <c r="L10344" s="2"/>
    </row>
    <row r="10345" spans="2:12" ht="14.4" customHeight="1">
      <c r="B10345" s="2"/>
      <c r="L10345" s="2"/>
    </row>
    <row r="10346" spans="2:12" ht="14.4" customHeight="1">
      <c r="B10346" s="2"/>
      <c r="L10346" s="2"/>
    </row>
    <row r="10347" spans="2:12" ht="14.4" customHeight="1">
      <c r="B10347" s="2"/>
      <c r="L10347" s="2"/>
    </row>
    <row r="10348" spans="2:12" ht="14.4" customHeight="1">
      <c r="B10348" s="2"/>
      <c r="L10348" s="2"/>
    </row>
    <row r="10349" spans="2:12" ht="14.4" customHeight="1">
      <c r="B10349" s="2"/>
      <c r="L10349" s="2"/>
    </row>
    <row r="10350" spans="2:12" ht="14.4" customHeight="1">
      <c r="B10350" s="2"/>
      <c r="L10350" s="2"/>
    </row>
    <row r="10351" spans="2:12" ht="14.4" customHeight="1">
      <c r="B10351" s="2"/>
      <c r="L10351" s="2"/>
    </row>
    <row r="10352" spans="2:12" ht="14.4" customHeight="1">
      <c r="B10352" s="2"/>
      <c r="L10352" s="2"/>
    </row>
    <row r="10353" spans="2:12" ht="14.4" customHeight="1">
      <c r="B10353" s="2"/>
      <c r="L10353" s="2"/>
    </row>
    <row r="10354" spans="2:12" ht="14.4" customHeight="1">
      <c r="B10354" s="2"/>
      <c r="L10354" s="2"/>
    </row>
    <row r="10355" spans="2:12" ht="14.4" customHeight="1">
      <c r="B10355" s="2"/>
      <c r="L10355" s="2"/>
    </row>
    <row r="10356" spans="2:12" ht="14.4" customHeight="1">
      <c r="B10356" s="2"/>
      <c r="L10356" s="2"/>
    </row>
    <row r="10357" spans="2:12" ht="14.4" customHeight="1">
      <c r="B10357" s="2"/>
      <c r="L10357" s="2"/>
    </row>
    <row r="10358" spans="2:12" ht="14.4" customHeight="1">
      <c r="B10358" s="2"/>
      <c r="L10358" s="2"/>
    </row>
    <row r="10359" spans="2:12" ht="14.4" customHeight="1">
      <c r="B10359" s="2"/>
      <c r="L10359" s="2"/>
    </row>
    <row r="10360" spans="2:12" ht="14.4" customHeight="1">
      <c r="B10360" s="2"/>
      <c r="L10360" s="2"/>
    </row>
    <row r="10361" spans="2:12" ht="14.4" customHeight="1">
      <c r="B10361" s="2"/>
      <c r="L10361" s="2"/>
    </row>
    <row r="10362" spans="2:12" ht="14.4" customHeight="1">
      <c r="B10362" s="2"/>
      <c r="L10362" s="2"/>
    </row>
    <row r="10363" spans="2:12" ht="14.4" customHeight="1">
      <c r="B10363" s="2"/>
      <c r="L10363" s="2"/>
    </row>
    <row r="10364" spans="2:12" ht="14.4" customHeight="1">
      <c r="B10364" s="2"/>
      <c r="L10364" s="2"/>
    </row>
    <row r="10365" spans="2:12" ht="14.4" customHeight="1">
      <c r="B10365" s="2"/>
      <c r="L10365" s="2"/>
    </row>
    <row r="10366" spans="2:12" ht="14.4" customHeight="1">
      <c r="B10366" s="2"/>
      <c r="L10366" s="2"/>
    </row>
    <row r="10367" spans="2:12" ht="14.4" customHeight="1">
      <c r="B10367" s="2"/>
      <c r="L10367" s="2"/>
    </row>
    <row r="10368" spans="2:12" ht="14.4" customHeight="1">
      <c r="B10368" s="2"/>
      <c r="L10368" s="2"/>
    </row>
    <row r="10369" spans="2:12" ht="14.4" customHeight="1">
      <c r="B10369" s="2"/>
      <c r="L10369" s="2"/>
    </row>
    <row r="10370" spans="2:12" ht="14.4" customHeight="1">
      <c r="B10370" s="2"/>
      <c r="L10370" s="2"/>
    </row>
    <row r="10371" spans="2:12" ht="14.4" customHeight="1">
      <c r="B10371" s="2"/>
      <c r="L10371" s="2"/>
    </row>
    <row r="10372" spans="2:12" ht="14.4" customHeight="1">
      <c r="B10372" s="2"/>
      <c r="L10372" s="2"/>
    </row>
    <row r="10373" spans="2:12" ht="14.4" customHeight="1">
      <c r="B10373" s="2"/>
      <c r="L10373" s="2"/>
    </row>
    <row r="10374" spans="2:12" ht="14.4" customHeight="1">
      <c r="B10374" s="2"/>
      <c r="L10374" s="2"/>
    </row>
    <row r="10375" spans="2:12" ht="14.4" customHeight="1">
      <c r="B10375" s="2"/>
      <c r="L10375" s="2"/>
    </row>
    <row r="10376" spans="2:12" ht="14.4" customHeight="1">
      <c r="B10376" s="2"/>
      <c r="L10376" s="2"/>
    </row>
    <row r="10377" spans="2:12" ht="14.4" customHeight="1">
      <c r="B10377" s="2"/>
      <c r="L10377" s="2"/>
    </row>
    <row r="10378" spans="2:12" ht="14.4" customHeight="1">
      <c r="B10378" s="2"/>
      <c r="L10378" s="2"/>
    </row>
    <row r="10379" spans="2:12" ht="14.4" customHeight="1">
      <c r="B10379" s="2"/>
      <c r="L10379" s="2"/>
    </row>
    <row r="10380" spans="2:12" ht="14.4" customHeight="1">
      <c r="B10380" s="2"/>
      <c r="L10380" s="2"/>
    </row>
    <row r="10381" spans="2:12" ht="14.4" customHeight="1">
      <c r="B10381" s="2"/>
      <c r="L10381" s="2"/>
    </row>
    <row r="10382" spans="2:12" ht="14.4" customHeight="1">
      <c r="B10382" s="2"/>
      <c r="L10382" s="2"/>
    </row>
    <row r="10383" spans="2:12" ht="14.4" customHeight="1">
      <c r="B10383" s="2"/>
      <c r="L10383" s="2"/>
    </row>
    <row r="10384" spans="2:12" ht="14.4" customHeight="1">
      <c r="B10384" s="2"/>
      <c r="L10384" s="2"/>
    </row>
    <row r="10385" spans="2:12" ht="14.4" customHeight="1">
      <c r="B10385" s="2"/>
      <c r="L10385" s="2"/>
    </row>
    <row r="10386" spans="2:12" ht="14.4" customHeight="1">
      <c r="B10386" s="2"/>
      <c r="L10386" s="2"/>
    </row>
    <row r="10387" spans="2:12" ht="14.4" customHeight="1">
      <c r="B10387" s="2"/>
      <c r="L10387" s="2"/>
    </row>
    <row r="10388" spans="2:12" ht="14.4" customHeight="1">
      <c r="B10388" s="2"/>
      <c r="L10388" s="2"/>
    </row>
    <row r="10389" spans="2:12" ht="14.4" customHeight="1">
      <c r="B10389" s="2"/>
      <c r="L10389" s="2"/>
    </row>
    <row r="10390" spans="2:12" ht="14.4" customHeight="1">
      <c r="B10390" s="2"/>
      <c r="L10390" s="2"/>
    </row>
    <row r="10391" spans="2:12" ht="14.4" customHeight="1">
      <c r="B10391" s="2"/>
      <c r="L10391" s="2"/>
    </row>
    <row r="10392" spans="2:12" ht="14.4" customHeight="1">
      <c r="B10392" s="2"/>
      <c r="L10392" s="2"/>
    </row>
    <row r="10393" spans="2:12" ht="14.4" customHeight="1">
      <c r="B10393" s="2"/>
      <c r="L10393" s="2"/>
    </row>
    <row r="10394" spans="2:12" ht="14.4" customHeight="1">
      <c r="B10394" s="2"/>
      <c r="L10394" s="2"/>
    </row>
    <row r="10395" spans="2:12" ht="14.4" customHeight="1">
      <c r="B10395" s="2"/>
      <c r="L10395" s="2"/>
    </row>
    <row r="10396" spans="2:12" ht="14.4" customHeight="1">
      <c r="B10396" s="2"/>
      <c r="L10396" s="2"/>
    </row>
    <row r="10397" spans="2:12" ht="14.4" customHeight="1">
      <c r="B10397" s="2"/>
      <c r="L10397" s="2"/>
    </row>
    <row r="10398" spans="2:12" ht="14.4" customHeight="1">
      <c r="B10398" s="2"/>
      <c r="L10398" s="2"/>
    </row>
    <row r="10399" spans="2:12" ht="14.4" customHeight="1">
      <c r="B10399" s="2"/>
      <c r="L10399" s="2"/>
    </row>
    <row r="10400" spans="2:12" ht="14.4" customHeight="1">
      <c r="B10400" s="2"/>
      <c r="L10400" s="2"/>
    </row>
    <row r="10401" spans="2:12" ht="14.4" customHeight="1">
      <c r="B10401" s="2"/>
      <c r="L10401" s="2"/>
    </row>
    <row r="10402" spans="2:12" ht="14.4" customHeight="1">
      <c r="B10402" s="2"/>
      <c r="L10402" s="2"/>
    </row>
    <row r="10403" spans="2:12" ht="14.4" customHeight="1">
      <c r="B10403" s="2"/>
      <c r="L10403" s="2"/>
    </row>
    <row r="10404" spans="2:12" ht="14.4" customHeight="1">
      <c r="B10404" s="2"/>
      <c r="L10404" s="2"/>
    </row>
    <row r="10405" spans="2:12" ht="14.4" customHeight="1">
      <c r="B10405" s="2"/>
      <c r="L10405" s="2"/>
    </row>
    <row r="10406" spans="2:12" ht="14.4" customHeight="1">
      <c r="B10406" s="2"/>
      <c r="L10406" s="2"/>
    </row>
    <row r="10407" spans="2:12" ht="14.4" customHeight="1">
      <c r="B10407" s="2"/>
      <c r="L10407" s="2"/>
    </row>
    <row r="10408" spans="2:12" ht="14.4" customHeight="1">
      <c r="B10408" s="2"/>
      <c r="L10408" s="2"/>
    </row>
    <row r="10409" spans="2:12" ht="14.4" customHeight="1">
      <c r="B10409" s="2"/>
      <c r="L10409" s="2"/>
    </row>
    <row r="10410" spans="2:12" ht="14.4" customHeight="1">
      <c r="B10410" s="2"/>
      <c r="L10410" s="2"/>
    </row>
    <row r="10411" spans="2:12" ht="14.4" customHeight="1">
      <c r="B10411" s="2"/>
      <c r="L10411" s="2"/>
    </row>
    <row r="10412" spans="2:12" ht="14.4" customHeight="1">
      <c r="B10412" s="2"/>
      <c r="L10412" s="2"/>
    </row>
    <row r="10413" spans="2:12" ht="14.4" customHeight="1">
      <c r="B10413" s="2"/>
      <c r="L10413" s="2"/>
    </row>
    <row r="10414" spans="2:12" ht="14.4" customHeight="1">
      <c r="B10414" s="2"/>
      <c r="L10414" s="2"/>
    </row>
    <row r="10415" spans="2:12" ht="14.4" customHeight="1">
      <c r="B10415" s="2"/>
      <c r="L10415" s="2"/>
    </row>
    <row r="10416" spans="2:12" ht="14.4" customHeight="1">
      <c r="B10416" s="2"/>
      <c r="L10416" s="2"/>
    </row>
    <row r="10417" spans="2:12" ht="14.4" customHeight="1">
      <c r="B10417" s="2"/>
      <c r="L10417" s="2"/>
    </row>
    <row r="10418" spans="2:12" ht="14.4" customHeight="1">
      <c r="B10418" s="2"/>
      <c r="L10418" s="2"/>
    </row>
    <row r="10419" spans="2:12" ht="14.4" customHeight="1">
      <c r="B10419" s="2"/>
      <c r="L10419" s="2"/>
    </row>
    <row r="10420" spans="2:12" ht="14.4" customHeight="1">
      <c r="B10420" s="2"/>
      <c r="L10420" s="2"/>
    </row>
    <row r="10421" spans="2:12" ht="14.4" customHeight="1">
      <c r="B10421" s="2"/>
      <c r="L10421" s="2"/>
    </row>
    <row r="10422" spans="2:12" ht="14.4" customHeight="1">
      <c r="B10422" s="2"/>
      <c r="L10422" s="2"/>
    </row>
    <row r="10423" spans="2:12" ht="14.4" customHeight="1">
      <c r="B10423" s="2"/>
      <c r="L10423" s="2"/>
    </row>
    <row r="10424" spans="2:12" ht="14.4" customHeight="1">
      <c r="B10424" s="2"/>
      <c r="L10424" s="2"/>
    </row>
    <row r="10425" spans="2:12" ht="14.4" customHeight="1">
      <c r="B10425" s="2"/>
      <c r="L10425" s="2"/>
    </row>
    <row r="10426" spans="2:12" ht="14.4" customHeight="1">
      <c r="B10426" s="2"/>
      <c r="L10426" s="2"/>
    </row>
    <row r="10427" spans="2:12" ht="14.4" customHeight="1">
      <c r="B10427" s="2"/>
      <c r="L10427" s="2"/>
    </row>
    <row r="10428" spans="2:12" ht="14.4" customHeight="1">
      <c r="B10428" s="2"/>
      <c r="L10428" s="2"/>
    </row>
    <row r="10429" spans="2:12" ht="14.4" customHeight="1">
      <c r="B10429" s="2"/>
      <c r="L10429" s="2"/>
    </row>
    <row r="10430" spans="2:12" ht="14.4" customHeight="1">
      <c r="B10430" s="2"/>
      <c r="L10430" s="2"/>
    </row>
    <row r="10431" spans="2:12" ht="14.4" customHeight="1">
      <c r="B10431" s="2"/>
      <c r="L10431" s="2"/>
    </row>
    <row r="10432" spans="2:12" ht="14.4" customHeight="1">
      <c r="B10432" s="2"/>
      <c r="L10432" s="2"/>
    </row>
    <row r="10433" spans="2:12" ht="14.4" customHeight="1">
      <c r="B10433" s="2"/>
      <c r="L10433" s="2"/>
    </row>
    <row r="10434" spans="2:12" ht="14.4" customHeight="1">
      <c r="B10434" s="2"/>
      <c r="L10434" s="2"/>
    </row>
    <row r="10435" spans="2:12" ht="14.4" customHeight="1">
      <c r="B10435" s="2"/>
      <c r="L10435" s="2"/>
    </row>
    <row r="10436" spans="2:12" ht="14.4" customHeight="1">
      <c r="B10436" s="2"/>
      <c r="L10436" s="2"/>
    </row>
    <row r="10437" spans="2:12" ht="14.4" customHeight="1">
      <c r="B10437" s="2"/>
      <c r="L10437" s="2"/>
    </row>
    <row r="10438" spans="2:12" ht="14.4" customHeight="1">
      <c r="B10438" s="2"/>
      <c r="L10438" s="2"/>
    </row>
    <row r="10439" spans="2:12" ht="14.4" customHeight="1">
      <c r="B10439" s="2"/>
      <c r="L10439" s="2"/>
    </row>
    <row r="10440" spans="2:12" ht="14.4" customHeight="1">
      <c r="B10440" s="2"/>
      <c r="L10440" s="2"/>
    </row>
    <row r="10441" spans="2:12" ht="14.4" customHeight="1">
      <c r="B10441" s="2"/>
      <c r="L10441" s="2"/>
    </row>
    <row r="10442" spans="2:12" ht="14.4" customHeight="1">
      <c r="B10442" s="2"/>
      <c r="L10442" s="2"/>
    </row>
    <row r="10443" spans="2:12" ht="14.4" customHeight="1">
      <c r="B10443" s="2"/>
      <c r="L10443" s="2"/>
    </row>
    <row r="10444" spans="2:12" ht="14.4" customHeight="1">
      <c r="B10444" s="2"/>
      <c r="L10444" s="2"/>
    </row>
    <row r="10445" spans="2:12" ht="14.4" customHeight="1">
      <c r="B10445" s="2"/>
      <c r="L10445" s="2"/>
    </row>
    <row r="10446" spans="2:12" ht="14.4" customHeight="1">
      <c r="B10446" s="2"/>
      <c r="L10446" s="2"/>
    </row>
    <row r="10447" spans="2:12" ht="14.4" customHeight="1">
      <c r="B10447" s="2"/>
      <c r="L10447" s="2"/>
    </row>
    <row r="10448" spans="2:12" ht="14.4" customHeight="1">
      <c r="B10448" s="2"/>
      <c r="L10448" s="2"/>
    </row>
    <row r="10449" spans="2:12" ht="14.4" customHeight="1">
      <c r="B10449" s="2"/>
      <c r="L10449" s="2"/>
    </row>
    <row r="10450" spans="2:12" ht="14.4" customHeight="1">
      <c r="B10450" s="2"/>
      <c r="L10450" s="2"/>
    </row>
    <row r="10451" spans="2:12" ht="14.4" customHeight="1">
      <c r="B10451" s="2"/>
      <c r="L10451" s="2"/>
    </row>
    <row r="10452" spans="2:12" ht="14.4" customHeight="1">
      <c r="B10452" s="2"/>
      <c r="L10452" s="2"/>
    </row>
    <row r="10453" spans="2:12" ht="14.4" customHeight="1">
      <c r="B10453" s="2"/>
      <c r="L10453" s="2"/>
    </row>
    <row r="10454" spans="2:12" ht="14.4" customHeight="1">
      <c r="B10454" s="2"/>
      <c r="L10454" s="2"/>
    </row>
    <row r="10455" spans="2:12" ht="14.4" customHeight="1">
      <c r="B10455" s="2"/>
      <c r="L10455" s="2"/>
    </row>
    <row r="10456" spans="2:12" ht="14.4" customHeight="1">
      <c r="B10456" s="2"/>
      <c r="L10456" s="2"/>
    </row>
    <row r="10457" spans="2:12" ht="14.4" customHeight="1">
      <c r="B10457" s="2"/>
      <c r="L10457" s="2"/>
    </row>
    <row r="10458" spans="2:12" ht="14.4" customHeight="1">
      <c r="B10458" s="2"/>
      <c r="L10458" s="2"/>
    </row>
    <row r="10459" spans="2:12" ht="14.4" customHeight="1">
      <c r="B10459" s="2"/>
      <c r="L10459" s="2"/>
    </row>
    <row r="10460" spans="2:12" ht="14.4" customHeight="1">
      <c r="B10460" s="2"/>
      <c r="L10460" s="2"/>
    </row>
    <row r="10461" spans="2:12" ht="14.4" customHeight="1">
      <c r="B10461" s="2"/>
      <c r="L10461" s="2"/>
    </row>
    <row r="10462" spans="2:12" ht="14.4" customHeight="1">
      <c r="B10462" s="2"/>
      <c r="L10462" s="2"/>
    </row>
    <row r="10463" spans="2:12" ht="14.4" customHeight="1">
      <c r="B10463" s="2"/>
      <c r="L10463" s="2"/>
    </row>
    <row r="10464" spans="2:12" ht="14.4" customHeight="1">
      <c r="B10464" s="2"/>
      <c r="L10464" s="2"/>
    </row>
    <row r="10465" spans="2:12" ht="14.4" customHeight="1">
      <c r="B10465" s="2"/>
      <c r="L10465" s="2"/>
    </row>
    <row r="10466" spans="2:12" ht="14.4" customHeight="1">
      <c r="B10466" s="2"/>
      <c r="L10466" s="2"/>
    </row>
    <row r="10467" spans="2:12" ht="14.4" customHeight="1">
      <c r="B10467" s="2"/>
      <c r="L10467" s="2"/>
    </row>
    <row r="10468" spans="2:12" ht="14.4" customHeight="1">
      <c r="B10468" s="2"/>
      <c r="L10468" s="2"/>
    </row>
    <row r="10469" spans="2:12" ht="14.4" customHeight="1">
      <c r="B10469" s="2"/>
      <c r="L10469" s="2"/>
    </row>
    <row r="10470" spans="2:12" ht="14.4" customHeight="1">
      <c r="B10470" s="2"/>
      <c r="L10470" s="2"/>
    </row>
    <row r="10471" spans="2:12" ht="14.4" customHeight="1">
      <c r="B10471" s="2"/>
      <c r="L10471" s="2"/>
    </row>
    <row r="10472" spans="2:12" ht="14.4" customHeight="1">
      <c r="B10472" s="2"/>
      <c r="L10472" s="2"/>
    </row>
    <row r="10473" spans="2:12" ht="14.4" customHeight="1">
      <c r="B10473" s="2"/>
      <c r="L10473" s="2"/>
    </row>
    <row r="10474" spans="2:12" ht="14.4" customHeight="1">
      <c r="B10474" s="2"/>
      <c r="L10474" s="2"/>
    </row>
    <row r="10475" spans="2:12" ht="14.4" customHeight="1">
      <c r="B10475" s="2"/>
      <c r="L10475" s="2"/>
    </row>
    <row r="10476" spans="2:12" ht="14.4" customHeight="1">
      <c r="B10476" s="2"/>
      <c r="L10476" s="2"/>
    </row>
    <row r="10477" spans="2:12" ht="14.4" customHeight="1">
      <c r="B10477" s="2"/>
      <c r="L10477" s="2"/>
    </row>
    <row r="10478" spans="2:12" ht="14.4" customHeight="1">
      <c r="B10478" s="2"/>
      <c r="L10478" s="2"/>
    </row>
    <row r="10479" spans="2:12" ht="14.4" customHeight="1">
      <c r="B10479" s="2"/>
      <c r="L10479" s="2"/>
    </row>
    <row r="10480" spans="2:12" ht="14.4" customHeight="1">
      <c r="B10480" s="2"/>
      <c r="L10480" s="2"/>
    </row>
    <row r="10481" spans="2:12" ht="14.4" customHeight="1">
      <c r="B10481" s="2"/>
      <c r="L10481" s="2"/>
    </row>
    <row r="10482" spans="2:12" ht="14.4" customHeight="1">
      <c r="B10482" s="2"/>
      <c r="L10482" s="2"/>
    </row>
    <row r="10483" spans="2:12" ht="14.4" customHeight="1">
      <c r="B10483" s="2"/>
      <c r="L10483" s="2"/>
    </row>
    <row r="10484" spans="2:12" ht="14.4" customHeight="1">
      <c r="B10484" s="2"/>
      <c r="L10484" s="2"/>
    </row>
    <row r="10485" spans="2:12" ht="14.4" customHeight="1">
      <c r="B10485" s="2"/>
      <c r="L10485" s="2"/>
    </row>
    <row r="10486" spans="2:12" ht="14.4" customHeight="1">
      <c r="B10486" s="2"/>
      <c r="L10486" s="2"/>
    </row>
    <row r="10487" spans="2:12" ht="14.4" customHeight="1">
      <c r="B10487" s="2"/>
      <c r="L10487" s="2"/>
    </row>
    <row r="10488" spans="2:12" ht="14.4" customHeight="1">
      <c r="B10488" s="2"/>
      <c r="L10488" s="2"/>
    </row>
    <row r="10489" spans="2:12" ht="14.4" customHeight="1">
      <c r="B10489" s="2"/>
      <c r="L10489" s="2"/>
    </row>
    <row r="10490" spans="2:12" ht="14.4" customHeight="1">
      <c r="B10490" s="2"/>
      <c r="L10490" s="2"/>
    </row>
    <row r="10491" spans="2:12" ht="14.4" customHeight="1">
      <c r="B10491" s="2"/>
      <c r="L10491" s="2"/>
    </row>
    <row r="10492" spans="2:12" ht="14.4" customHeight="1">
      <c r="B10492" s="2"/>
      <c r="L10492" s="2"/>
    </row>
    <row r="10493" spans="2:12" ht="14.4" customHeight="1">
      <c r="B10493" s="2"/>
      <c r="L10493" s="2"/>
    </row>
    <row r="10494" spans="2:12" ht="14.4" customHeight="1">
      <c r="B10494" s="2"/>
      <c r="L10494" s="2"/>
    </row>
    <row r="10495" spans="2:12" ht="14.4" customHeight="1">
      <c r="B10495" s="2"/>
      <c r="L10495" s="2"/>
    </row>
    <row r="10496" spans="2:12" ht="14.4" customHeight="1">
      <c r="B10496" s="2"/>
      <c r="L10496" s="2"/>
    </row>
    <row r="10497" spans="2:12" ht="14.4" customHeight="1">
      <c r="B10497" s="2"/>
      <c r="L10497" s="2"/>
    </row>
    <row r="10498" spans="2:12" ht="14.4" customHeight="1">
      <c r="B10498" s="2"/>
      <c r="L10498" s="2"/>
    </row>
    <row r="10499" spans="2:12" ht="14.4" customHeight="1">
      <c r="B10499" s="2"/>
      <c r="L10499" s="2"/>
    </row>
    <row r="10500" spans="2:12" ht="14.4" customHeight="1">
      <c r="B10500" s="2"/>
      <c r="L10500" s="2"/>
    </row>
    <row r="10501" spans="2:12" ht="14.4" customHeight="1">
      <c r="B10501" s="2"/>
      <c r="L10501" s="2"/>
    </row>
    <row r="10502" spans="2:12" ht="14.4" customHeight="1">
      <c r="B10502" s="2"/>
      <c r="L10502" s="2"/>
    </row>
    <row r="10503" spans="2:12" ht="14.4" customHeight="1">
      <c r="B10503" s="2"/>
      <c r="L10503" s="2"/>
    </row>
    <row r="10504" spans="2:12" ht="14.4" customHeight="1">
      <c r="B10504" s="2"/>
      <c r="L10504" s="2"/>
    </row>
    <row r="10505" spans="2:12" ht="14.4" customHeight="1">
      <c r="B10505" s="2"/>
      <c r="L10505" s="2"/>
    </row>
    <row r="10506" spans="2:12" ht="14.4" customHeight="1">
      <c r="B10506" s="2"/>
      <c r="L10506" s="2"/>
    </row>
    <row r="10507" spans="2:12" ht="14.4" customHeight="1">
      <c r="B10507" s="2"/>
      <c r="L10507" s="2"/>
    </row>
    <row r="10508" spans="2:12" ht="14.4" customHeight="1">
      <c r="B10508" s="2"/>
      <c r="L10508" s="2"/>
    </row>
    <row r="10509" spans="2:12" ht="14.4" customHeight="1">
      <c r="B10509" s="2"/>
      <c r="L10509" s="2"/>
    </row>
    <row r="10510" spans="2:12" ht="14.4" customHeight="1">
      <c r="B10510" s="2"/>
      <c r="L10510" s="2"/>
    </row>
    <row r="10511" spans="2:12" ht="14.4" customHeight="1">
      <c r="B10511" s="2"/>
      <c r="L10511" s="2"/>
    </row>
    <row r="10512" spans="2:12" ht="14.4" customHeight="1">
      <c r="B10512" s="2"/>
      <c r="L10512" s="2"/>
    </row>
    <row r="10513" spans="2:12" ht="14.4" customHeight="1">
      <c r="B10513" s="2"/>
      <c r="L10513" s="2"/>
    </row>
    <row r="10514" spans="2:12" ht="14.4" customHeight="1">
      <c r="B10514" s="2"/>
      <c r="L10514" s="2"/>
    </row>
    <row r="10515" spans="2:12" ht="14.4" customHeight="1">
      <c r="B10515" s="2"/>
      <c r="L10515" s="2"/>
    </row>
    <row r="10516" spans="2:12" ht="14.4" customHeight="1">
      <c r="B10516" s="2"/>
      <c r="L10516" s="2"/>
    </row>
    <row r="10517" spans="2:12" ht="14.4" customHeight="1">
      <c r="B10517" s="2"/>
      <c r="L10517" s="2"/>
    </row>
    <row r="10518" spans="2:12" ht="14.4" customHeight="1">
      <c r="B10518" s="2"/>
      <c r="L10518" s="2"/>
    </row>
    <row r="10519" spans="2:12" ht="14.4" customHeight="1">
      <c r="B10519" s="2"/>
      <c r="L10519" s="2"/>
    </row>
    <row r="10520" spans="2:12" ht="14.4" customHeight="1">
      <c r="B10520" s="2"/>
      <c r="L10520" s="2"/>
    </row>
    <row r="10521" spans="2:12" ht="14.4" customHeight="1">
      <c r="B10521" s="2"/>
      <c r="L10521" s="2"/>
    </row>
    <row r="10522" spans="2:12" ht="14.4" customHeight="1">
      <c r="B10522" s="2"/>
      <c r="L10522" s="2"/>
    </row>
    <row r="10523" spans="2:12" ht="14.4" customHeight="1">
      <c r="B10523" s="2"/>
      <c r="L10523" s="2"/>
    </row>
    <row r="10524" spans="2:12" ht="14.4" customHeight="1">
      <c r="B10524" s="2"/>
      <c r="L10524" s="2"/>
    </row>
    <row r="10525" spans="2:12" ht="14.4" customHeight="1">
      <c r="B10525" s="2"/>
      <c r="L10525" s="2"/>
    </row>
    <row r="10526" spans="2:12" ht="14.4" customHeight="1">
      <c r="B10526" s="2"/>
      <c r="L10526" s="2"/>
    </row>
    <row r="10527" spans="2:12" ht="14.4" customHeight="1">
      <c r="B10527" s="2"/>
      <c r="L10527" s="2"/>
    </row>
    <row r="10528" spans="2:12" ht="14.4" customHeight="1">
      <c r="B10528" s="2"/>
      <c r="L10528" s="2"/>
    </row>
    <row r="10529" spans="2:12" ht="14.4" customHeight="1">
      <c r="B10529" s="2"/>
      <c r="L10529" s="2"/>
    </row>
    <row r="10530" spans="2:12" ht="14.4" customHeight="1">
      <c r="B10530" s="2"/>
      <c r="L10530" s="2"/>
    </row>
    <row r="10531" spans="2:12" ht="14.4" customHeight="1">
      <c r="B10531" s="2"/>
      <c r="L10531" s="2"/>
    </row>
    <row r="10532" spans="2:12" ht="14.4" customHeight="1">
      <c r="B10532" s="2"/>
      <c r="L10532" s="2"/>
    </row>
    <row r="10533" spans="2:12" ht="14.4" customHeight="1">
      <c r="B10533" s="2"/>
      <c r="L10533" s="2"/>
    </row>
    <row r="10534" spans="2:12" ht="14.4" customHeight="1">
      <c r="B10534" s="2"/>
      <c r="L10534" s="2"/>
    </row>
    <row r="10535" spans="2:12" ht="14.4" customHeight="1">
      <c r="B10535" s="2"/>
      <c r="L10535" s="2"/>
    </row>
    <row r="10536" spans="2:12" ht="14.4" customHeight="1">
      <c r="B10536" s="2"/>
      <c r="L10536" s="2"/>
    </row>
    <row r="10537" spans="2:12" ht="14.4" customHeight="1">
      <c r="B10537" s="2"/>
      <c r="L10537" s="2"/>
    </row>
    <row r="10538" spans="2:12" ht="14.4" customHeight="1">
      <c r="B10538" s="2"/>
      <c r="L10538" s="2"/>
    </row>
    <row r="10539" spans="2:12" ht="14.4" customHeight="1">
      <c r="B10539" s="2"/>
      <c r="L10539" s="2"/>
    </row>
    <row r="10540" spans="2:12" ht="14.4" customHeight="1">
      <c r="B10540" s="2"/>
      <c r="L10540" s="2"/>
    </row>
    <row r="10541" spans="2:12" ht="14.4" customHeight="1">
      <c r="B10541" s="2"/>
      <c r="L10541" s="2"/>
    </row>
    <row r="10542" spans="2:12" ht="14.4" customHeight="1">
      <c r="B10542" s="2"/>
      <c r="L10542" s="2"/>
    </row>
    <row r="10543" spans="2:12" ht="14.4" customHeight="1">
      <c r="B10543" s="2"/>
      <c r="L10543" s="2"/>
    </row>
    <row r="10544" spans="2:12" ht="14.4" customHeight="1">
      <c r="B10544" s="2"/>
      <c r="L10544" s="2"/>
    </row>
    <row r="10545" spans="2:12" ht="14.4" customHeight="1">
      <c r="B10545" s="2"/>
      <c r="L10545" s="2"/>
    </row>
    <row r="10546" spans="2:12" ht="14.4" customHeight="1">
      <c r="B10546" s="2"/>
      <c r="L10546" s="2"/>
    </row>
    <row r="10547" spans="2:12" ht="14.4" customHeight="1">
      <c r="B10547" s="2"/>
      <c r="L10547" s="2"/>
    </row>
    <row r="10548" spans="2:12" ht="14.4" customHeight="1">
      <c r="B10548" s="2"/>
      <c r="L10548" s="2"/>
    </row>
    <row r="10549" spans="2:12" ht="14.4" customHeight="1">
      <c r="B10549" s="2"/>
      <c r="L10549" s="2"/>
    </row>
    <row r="10550" spans="2:12" ht="14.4" customHeight="1">
      <c r="B10550" s="2"/>
      <c r="L10550" s="2"/>
    </row>
    <row r="10551" spans="2:12" ht="14.4" customHeight="1">
      <c r="B10551" s="2"/>
      <c r="L10551" s="2"/>
    </row>
    <row r="10552" spans="2:12" ht="14.4" customHeight="1">
      <c r="B10552" s="2"/>
      <c r="L10552" s="2"/>
    </row>
    <row r="10553" spans="2:12" ht="14.4" customHeight="1">
      <c r="B10553" s="2"/>
      <c r="L10553" s="2"/>
    </row>
    <row r="10554" spans="2:12" ht="14.4" customHeight="1">
      <c r="B10554" s="2"/>
      <c r="L10554" s="2"/>
    </row>
    <row r="10555" spans="2:12" ht="14.4" customHeight="1">
      <c r="B10555" s="2"/>
      <c r="L10555" s="2"/>
    </row>
    <row r="10556" spans="2:12" ht="14.4" customHeight="1">
      <c r="B10556" s="2"/>
      <c r="L10556" s="2"/>
    </row>
    <row r="10557" spans="2:12" ht="14.4" customHeight="1">
      <c r="B10557" s="2"/>
      <c r="L10557" s="2"/>
    </row>
    <row r="10558" spans="2:12" ht="14.4" customHeight="1">
      <c r="B10558" s="2"/>
      <c r="L10558" s="2"/>
    </row>
    <row r="10559" spans="2:12" ht="14.4" customHeight="1">
      <c r="B10559" s="2"/>
      <c r="L10559" s="2"/>
    </row>
    <row r="10560" spans="2:12" ht="14.4" customHeight="1">
      <c r="B10560" s="2"/>
      <c r="L10560" s="2"/>
    </row>
    <row r="10561" spans="2:12" ht="14.4" customHeight="1">
      <c r="B10561" s="2"/>
      <c r="L10561" s="2"/>
    </row>
    <row r="10562" spans="2:12" ht="14.4" customHeight="1">
      <c r="B10562" s="2"/>
      <c r="L10562" s="2"/>
    </row>
    <row r="10563" spans="2:12" ht="14.4" customHeight="1">
      <c r="B10563" s="2"/>
      <c r="L10563" s="2"/>
    </row>
    <row r="10564" spans="2:12" ht="14.4" customHeight="1">
      <c r="B10564" s="2"/>
      <c r="L10564" s="2"/>
    </row>
    <row r="10565" spans="2:12" ht="14.4" customHeight="1">
      <c r="B10565" s="2"/>
      <c r="L10565" s="2"/>
    </row>
    <row r="10566" spans="2:12" ht="14.4" customHeight="1">
      <c r="B10566" s="2"/>
      <c r="L10566" s="2"/>
    </row>
    <row r="10567" spans="2:12" ht="14.4" customHeight="1">
      <c r="B10567" s="2"/>
      <c r="L10567" s="2"/>
    </row>
    <row r="10568" spans="2:12" ht="14.4" customHeight="1">
      <c r="B10568" s="2"/>
      <c r="L10568" s="2"/>
    </row>
    <row r="10569" spans="2:12" ht="14.4" customHeight="1">
      <c r="B10569" s="2"/>
      <c r="L10569" s="2"/>
    </row>
    <row r="10570" spans="2:12" ht="14.4" customHeight="1">
      <c r="B10570" s="2"/>
      <c r="L10570" s="2"/>
    </row>
    <row r="10571" spans="2:12" ht="14.4" customHeight="1">
      <c r="B10571" s="2"/>
      <c r="L10571" s="2"/>
    </row>
    <row r="10572" spans="2:12" ht="14.4" customHeight="1">
      <c r="B10572" s="2"/>
      <c r="L10572" s="2"/>
    </row>
    <row r="10573" spans="2:12" ht="14.4" customHeight="1">
      <c r="B10573" s="2"/>
      <c r="L10573" s="2"/>
    </row>
    <row r="10574" spans="2:12" ht="14.4" customHeight="1">
      <c r="B10574" s="2"/>
      <c r="L10574" s="2"/>
    </row>
    <row r="10575" spans="2:12" ht="14.4" customHeight="1">
      <c r="B10575" s="2"/>
      <c r="L10575" s="2"/>
    </row>
    <row r="10576" spans="2:12" ht="14.4" customHeight="1">
      <c r="B10576" s="2"/>
      <c r="L10576" s="2"/>
    </row>
    <row r="10577" spans="2:12" ht="14.4" customHeight="1">
      <c r="B10577" s="2"/>
      <c r="L10577" s="2"/>
    </row>
    <row r="10578" spans="2:12" ht="14.4" customHeight="1">
      <c r="B10578" s="2"/>
      <c r="L10578" s="2"/>
    </row>
    <row r="10579" spans="2:12" ht="14.4" customHeight="1">
      <c r="B10579" s="2"/>
      <c r="L10579" s="2"/>
    </row>
    <row r="10580" spans="2:12" ht="14.4" customHeight="1">
      <c r="B10580" s="2"/>
      <c r="L10580" s="2"/>
    </row>
    <row r="10581" spans="2:12" ht="14.4" customHeight="1">
      <c r="B10581" s="2"/>
      <c r="L10581" s="2"/>
    </row>
    <row r="10582" spans="2:12" ht="14.4" customHeight="1">
      <c r="B10582" s="2"/>
      <c r="L10582" s="2"/>
    </row>
    <row r="10583" spans="2:12" ht="14.4" customHeight="1">
      <c r="B10583" s="2"/>
      <c r="L10583" s="2"/>
    </row>
    <row r="10584" spans="2:12" ht="14.4" customHeight="1">
      <c r="B10584" s="2"/>
      <c r="L10584" s="2"/>
    </row>
    <row r="10585" spans="2:12" ht="14.4" customHeight="1">
      <c r="B10585" s="2"/>
      <c r="L10585" s="2"/>
    </row>
    <row r="10586" spans="2:12" ht="14.4" customHeight="1">
      <c r="B10586" s="2"/>
      <c r="L10586" s="2"/>
    </row>
    <row r="10587" spans="2:12" ht="14.4" customHeight="1">
      <c r="B10587" s="2"/>
      <c r="L10587" s="2"/>
    </row>
    <row r="10588" spans="2:12" ht="14.4" customHeight="1">
      <c r="B10588" s="2"/>
      <c r="L10588" s="2"/>
    </row>
    <row r="10589" spans="2:12" ht="14.4" customHeight="1">
      <c r="B10589" s="2"/>
      <c r="L10589" s="2"/>
    </row>
    <row r="10590" spans="2:12" ht="14.4" customHeight="1">
      <c r="B10590" s="2"/>
      <c r="L10590" s="2"/>
    </row>
    <row r="10591" spans="2:12" ht="14.4" customHeight="1">
      <c r="B10591" s="2"/>
      <c r="L10591" s="2"/>
    </row>
    <row r="10592" spans="2:12" ht="14.4" customHeight="1">
      <c r="B10592" s="2"/>
      <c r="L10592" s="2"/>
    </row>
    <row r="10593" spans="2:12" ht="14.4" customHeight="1">
      <c r="B10593" s="2"/>
      <c r="L10593" s="2"/>
    </row>
    <row r="10594" spans="2:12" ht="14.4" customHeight="1">
      <c r="B10594" s="2"/>
      <c r="L10594" s="2"/>
    </row>
    <row r="10595" spans="2:12" ht="14.4" customHeight="1">
      <c r="B10595" s="2"/>
      <c r="L10595" s="2"/>
    </row>
    <row r="10596" spans="2:12" ht="14.4" customHeight="1">
      <c r="B10596" s="2"/>
      <c r="L10596" s="2"/>
    </row>
    <row r="10597" spans="2:12" ht="14.4" customHeight="1">
      <c r="B10597" s="2"/>
      <c r="L10597" s="2"/>
    </row>
    <row r="10598" spans="2:12" ht="14.4" customHeight="1">
      <c r="B10598" s="2"/>
      <c r="L10598" s="2"/>
    </row>
    <row r="10599" spans="2:12" ht="14.4" customHeight="1">
      <c r="B10599" s="2"/>
      <c r="L10599" s="2"/>
    </row>
    <row r="10600" spans="2:12" ht="14.4" customHeight="1">
      <c r="B10600" s="2"/>
      <c r="L10600" s="2"/>
    </row>
    <row r="10601" spans="2:12" ht="14.4" customHeight="1">
      <c r="B10601" s="2"/>
      <c r="L10601" s="2"/>
    </row>
    <row r="10602" spans="2:12" ht="14.4" customHeight="1">
      <c r="B10602" s="2"/>
      <c r="L10602" s="2"/>
    </row>
    <row r="10603" spans="2:12" ht="14.4" customHeight="1">
      <c r="B10603" s="2"/>
      <c r="L10603" s="2"/>
    </row>
    <row r="10604" spans="2:12" ht="14.4" customHeight="1">
      <c r="B10604" s="2"/>
      <c r="L10604" s="2"/>
    </row>
    <row r="10605" spans="2:12" ht="14.4" customHeight="1">
      <c r="B10605" s="2"/>
      <c r="L10605" s="2"/>
    </row>
    <row r="10606" spans="2:12" ht="14.4" customHeight="1">
      <c r="B10606" s="2"/>
      <c r="L10606" s="2"/>
    </row>
    <row r="10607" spans="2:12" ht="14.4" customHeight="1">
      <c r="B10607" s="2"/>
      <c r="L10607" s="2"/>
    </row>
    <row r="10608" spans="2:12" ht="14.4" customHeight="1">
      <c r="B10608" s="2"/>
      <c r="L10608" s="2"/>
    </row>
    <row r="10609" spans="2:12" ht="14.4" customHeight="1">
      <c r="B10609" s="2"/>
      <c r="L10609" s="2"/>
    </row>
    <row r="10610" spans="2:12" ht="14.4" customHeight="1">
      <c r="B10610" s="2"/>
      <c r="L10610" s="2"/>
    </row>
    <row r="10611" spans="2:12" ht="14.4" customHeight="1">
      <c r="B10611" s="2"/>
      <c r="L10611" s="2"/>
    </row>
    <row r="10612" spans="2:12" ht="14.4" customHeight="1">
      <c r="B10612" s="2"/>
      <c r="L10612" s="2"/>
    </row>
    <row r="10613" spans="2:12" ht="14.4" customHeight="1">
      <c r="B10613" s="2"/>
      <c r="L10613" s="2"/>
    </row>
    <row r="10614" spans="2:12" ht="14.4" customHeight="1">
      <c r="B10614" s="2"/>
      <c r="L10614" s="2"/>
    </row>
    <row r="10615" spans="2:12" ht="14.4" customHeight="1">
      <c r="B10615" s="2"/>
      <c r="L10615" s="2"/>
    </row>
    <row r="10616" spans="2:12" ht="14.4" customHeight="1">
      <c r="B10616" s="2"/>
      <c r="L10616" s="2"/>
    </row>
    <row r="10617" spans="2:12" ht="14.4" customHeight="1">
      <c r="B10617" s="2"/>
      <c r="L10617" s="2"/>
    </row>
    <row r="10618" spans="2:12" ht="14.4" customHeight="1">
      <c r="B10618" s="2"/>
      <c r="L10618" s="2"/>
    </row>
    <row r="10619" spans="2:12" ht="14.4" customHeight="1">
      <c r="B10619" s="2"/>
      <c r="L10619" s="2"/>
    </row>
    <row r="10620" spans="2:12" ht="14.4" customHeight="1">
      <c r="B10620" s="2"/>
      <c r="L10620" s="2"/>
    </row>
    <row r="10621" spans="2:12" ht="14.4" customHeight="1">
      <c r="B10621" s="2"/>
      <c r="L10621" s="2"/>
    </row>
    <row r="10622" spans="2:12" ht="14.4" customHeight="1">
      <c r="B10622" s="2"/>
      <c r="L10622" s="2"/>
    </row>
    <row r="10623" spans="2:12" ht="14.4" customHeight="1">
      <c r="B10623" s="2"/>
      <c r="L10623" s="2"/>
    </row>
    <row r="10624" spans="2:12" ht="14.4" customHeight="1">
      <c r="B10624" s="2"/>
      <c r="L10624" s="2"/>
    </row>
    <row r="10625" spans="2:12" ht="14.4" customHeight="1">
      <c r="B10625" s="2"/>
      <c r="L10625" s="2"/>
    </row>
    <row r="10626" spans="2:12" ht="14.4" customHeight="1">
      <c r="B10626" s="2"/>
      <c r="L10626" s="2"/>
    </row>
    <row r="10627" spans="2:12" ht="14.4" customHeight="1">
      <c r="B10627" s="2"/>
      <c r="L10627" s="2"/>
    </row>
    <row r="10628" spans="2:12" ht="14.4" customHeight="1">
      <c r="B10628" s="2"/>
      <c r="L10628" s="2"/>
    </row>
    <row r="10629" spans="2:12" ht="14.4" customHeight="1">
      <c r="B10629" s="2"/>
      <c r="L10629" s="2"/>
    </row>
    <row r="10630" spans="2:12" ht="14.4" customHeight="1">
      <c r="B10630" s="2"/>
      <c r="L10630" s="2"/>
    </row>
    <row r="10631" spans="2:12" ht="14.4" customHeight="1">
      <c r="B10631" s="2"/>
      <c r="L10631" s="2"/>
    </row>
    <row r="10632" spans="2:12" ht="14.4" customHeight="1">
      <c r="B10632" s="2"/>
      <c r="L10632" s="2"/>
    </row>
    <row r="10633" spans="2:12" ht="14.4" customHeight="1">
      <c r="B10633" s="2"/>
      <c r="L10633" s="2"/>
    </row>
    <row r="10634" spans="2:12" ht="14.4" customHeight="1">
      <c r="B10634" s="2"/>
      <c r="L10634" s="2"/>
    </row>
    <row r="10635" spans="2:12" ht="14.4" customHeight="1">
      <c r="B10635" s="2"/>
      <c r="L10635" s="2"/>
    </row>
    <row r="10636" spans="2:12" ht="14.4" customHeight="1">
      <c r="B10636" s="2"/>
      <c r="L10636" s="2"/>
    </row>
    <row r="10637" spans="2:12" ht="14.4" customHeight="1">
      <c r="B10637" s="2"/>
      <c r="L10637" s="2"/>
    </row>
    <row r="10638" spans="2:12" ht="14.4" customHeight="1">
      <c r="B10638" s="2"/>
      <c r="L10638" s="2"/>
    </row>
    <row r="10639" spans="2:12" ht="14.4" customHeight="1">
      <c r="B10639" s="2"/>
      <c r="L10639" s="2"/>
    </row>
    <row r="10640" spans="2:12" ht="14.4" customHeight="1">
      <c r="B10640" s="2"/>
      <c r="L10640" s="2"/>
    </row>
    <row r="10641" spans="2:12" ht="14.4" customHeight="1">
      <c r="B10641" s="2"/>
      <c r="L10641" s="2"/>
    </row>
    <row r="10642" spans="2:12" ht="14.4" customHeight="1">
      <c r="B10642" s="2"/>
      <c r="L10642" s="2"/>
    </row>
    <row r="10643" spans="2:12" ht="14.4" customHeight="1">
      <c r="B10643" s="2"/>
      <c r="L10643" s="2"/>
    </row>
    <row r="10644" spans="2:12" ht="14.4" customHeight="1">
      <c r="B10644" s="2"/>
      <c r="L10644" s="2"/>
    </row>
    <row r="10645" spans="2:12" ht="14.4" customHeight="1">
      <c r="B10645" s="2"/>
      <c r="L10645" s="2"/>
    </row>
    <row r="10646" spans="2:12" ht="14.4" customHeight="1">
      <c r="B10646" s="2"/>
      <c r="L10646" s="2"/>
    </row>
    <row r="10647" spans="2:12" ht="14.4" customHeight="1">
      <c r="B10647" s="2"/>
      <c r="L10647" s="2"/>
    </row>
    <row r="10648" spans="2:12" ht="14.4" customHeight="1">
      <c r="B10648" s="2"/>
      <c r="L10648" s="2"/>
    </row>
    <row r="10649" spans="2:12" ht="14.4" customHeight="1">
      <c r="B10649" s="2"/>
      <c r="L10649" s="2"/>
    </row>
    <row r="10650" spans="2:12" ht="14.4" customHeight="1">
      <c r="B10650" s="2"/>
      <c r="L10650" s="2"/>
    </row>
    <row r="10651" spans="2:12" ht="14.4" customHeight="1">
      <c r="B10651" s="2"/>
      <c r="L10651" s="2"/>
    </row>
    <row r="10652" spans="2:12" ht="14.4" customHeight="1">
      <c r="B10652" s="2"/>
      <c r="L10652" s="2"/>
    </row>
    <row r="10653" spans="2:12" ht="14.4" customHeight="1">
      <c r="B10653" s="2"/>
      <c r="L10653" s="2"/>
    </row>
    <row r="10654" spans="2:12" ht="14.4" customHeight="1">
      <c r="B10654" s="2"/>
      <c r="L10654" s="2"/>
    </row>
    <row r="10655" spans="2:12" ht="14.4" customHeight="1">
      <c r="B10655" s="2"/>
      <c r="L10655" s="2"/>
    </row>
    <row r="10656" spans="2:12" ht="14.4" customHeight="1">
      <c r="B10656" s="2"/>
      <c r="L10656" s="2"/>
    </row>
    <row r="10657" spans="2:12" ht="14.4" customHeight="1">
      <c r="B10657" s="2"/>
      <c r="L10657" s="2"/>
    </row>
    <row r="10658" spans="2:12" ht="14.4" customHeight="1">
      <c r="B10658" s="2"/>
      <c r="L10658" s="2"/>
    </row>
    <row r="10659" spans="2:12" ht="14.4" customHeight="1">
      <c r="B10659" s="2"/>
      <c r="L10659" s="2"/>
    </row>
    <row r="10660" spans="2:12" ht="14.4" customHeight="1">
      <c r="B10660" s="2"/>
      <c r="L10660" s="2"/>
    </row>
    <row r="10661" spans="2:12" ht="14.4" customHeight="1">
      <c r="B10661" s="2"/>
      <c r="L10661" s="2"/>
    </row>
    <row r="10662" spans="2:12" ht="14.4" customHeight="1">
      <c r="B10662" s="2"/>
      <c r="L10662" s="2"/>
    </row>
    <row r="10663" spans="2:12" ht="14.4" customHeight="1">
      <c r="B10663" s="2"/>
      <c r="L10663" s="2"/>
    </row>
    <row r="10664" spans="2:12" ht="14.4" customHeight="1">
      <c r="B10664" s="2"/>
      <c r="L10664" s="2"/>
    </row>
    <row r="10665" spans="2:12" ht="14.4" customHeight="1">
      <c r="B10665" s="2"/>
      <c r="L10665" s="2"/>
    </row>
    <row r="10666" spans="2:12" ht="14.4" customHeight="1">
      <c r="B10666" s="2"/>
      <c r="L10666" s="2"/>
    </row>
    <row r="10667" spans="2:12" ht="14.4" customHeight="1">
      <c r="B10667" s="2"/>
      <c r="L10667" s="2"/>
    </row>
    <row r="10668" spans="2:12" ht="14.4" customHeight="1">
      <c r="B10668" s="2"/>
      <c r="L10668" s="2"/>
    </row>
    <row r="10669" spans="2:12" ht="14.4" customHeight="1">
      <c r="B10669" s="2"/>
      <c r="L10669" s="2"/>
    </row>
    <row r="10670" spans="2:12" ht="14.4" customHeight="1">
      <c r="B10670" s="2"/>
      <c r="L10670" s="2"/>
    </row>
    <row r="10671" spans="2:12" ht="14.4" customHeight="1">
      <c r="B10671" s="2"/>
      <c r="L10671" s="2"/>
    </row>
    <row r="10672" spans="2:12" ht="14.4" customHeight="1">
      <c r="B10672" s="2"/>
      <c r="L10672" s="2"/>
    </row>
    <row r="10673" spans="2:12" ht="14.4" customHeight="1">
      <c r="B10673" s="2"/>
      <c r="L10673" s="2"/>
    </row>
    <row r="10674" spans="2:12" ht="14.4" customHeight="1">
      <c r="B10674" s="2"/>
      <c r="L10674" s="2"/>
    </row>
    <row r="10675" spans="2:12" ht="14.4" customHeight="1">
      <c r="B10675" s="2"/>
      <c r="L10675" s="2"/>
    </row>
    <row r="10676" spans="2:12" ht="14.4" customHeight="1">
      <c r="B10676" s="2"/>
      <c r="L10676" s="2"/>
    </row>
    <row r="10677" spans="2:12" ht="14.4" customHeight="1">
      <c r="B10677" s="2"/>
      <c r="L10677" s="2"/>
    </row>
    <row r="10678" spans="2:12" ht="14.4" customHeight="1">
      <c r="B10678" s="2"/>
      <c r="L10678" s="2"/>
    </row>
    <row r="10679" spans="2:12" ht="14.4" customHeight="1">
      <c r="B10679" s="2"/>
      <c r="L10679" s="2"/>
    </row>
    <row r="10680" spans="2:12" ht="14.4" customHeight="1">
      <c r="B10680" s="2"/>
      <c r="L10680" s="2"/>
    </row>
    <row r="10681" spans="2:12" ht="14.4" customHeight="1">
      <c r="B10681" s="2"/>
      <c r="L10681" s="2"/>
    </row>
    <row r="10682" spans="2:12" ht="14.4" customHeight="1">
      <c r="B10682" s="2"/>
      <c r="L10682" s="2"/>
    </row>
    <row r="10683" spans="2:12" ht="14.4" customHeight="1">
      <c r="B10683" s="2"/>
      <c r="L10683" s="2"/>
    </row>
    <row r="10684" spans="2:12" ht="14.4" customHeight="1">
      <c r="B10684" s="2"/>
      <c r="L10684" s="2"/>
    </row>
    <row r="10685" spans="2:12" ht="14.4" customHeight="1">
      <c r="B10685" s="2"/>
      <c r="L10685" s="2"/>
    </row>
    <row r="10686" spans="2:12" ht="14.4" customHeight="1">
      <c r="B10686" s="2"/>
      <c r="L10686" s="2"/>
    </row>
    <row r="10687" spans="2:12" ht="14.4" customHeight="1">
      <c r="B10687" s="2"/>
      <c r="L10687" s="2"/>
    </row>
    <row r="10688" spans="2:12" ht="14.4" customHeight="1">
      <c r="B10688" s="2"/>
      <c r="L10688" s="2"/>
    </row>
    <row r="10689" spans="2:12" ht="14.4" customHeight="1">
      <c r="B10689" s="2"/>
      <c r="L10689" s="2"/>
    </row>
    <row r="10690" spans="2:12" ht="14.4" customHeight="1">
      <c r="B10690" s="2"/>
      <c r="L10690" s="2"/>
    </row>
    <row r="10691" spans="2:12" ht="14.4" customHeight="1">
      <c r="B10691" s="2"/>
      <c r="L10691" s="2"/>
    </row>
    <row r="10692" spans="2:12" ht="14.4" customHeight="1">
      <c r="B10692" s="2"/>
      <c r="L10692" s="2"/>
    </row>
    <row r="10693" spans="2:12" ht="14.4" customHeight="1">
      <c r="B10693" s="2"/>
      <c r="L10693" s="2"/>
    </row>
    <row r="10694" spans="2:12" ht="14.4" customHeight="1">
      <c r="B10694" s="2"/>
      <c r="L10694" s="2"/>
    </row>
    <row r="10695" spans="2:12" ht="14.4" customHeight="1">
      <c r="B10695" s="2"/>
      <c r="L10695" s="2"/>
    </row>
    <row r="10696" spans="2:12" ht="14.4" customHeight="1">
      <c r="B10696" s="2"/>
      <c r="L10696" s="2"/>
    </row>
    <row r="10697" spans="2:12" ht="14.4" customHeight="1">
      <c r="B10697" s="2"/>
      <c r="L10697" s="2"/>
    </row>
    <row r="10698" spans="2:12" ht="14.4" customHeight="1">
      <c r="B10698" s="2"/>
      <c r="L10698" s="2"/>
    </row>
    <row r="10699" spans="2:12" ht="14.4" customHeight="1">
      <c r="B10699" s="2"/>
      <c r="L10699" s="2"/>
    </row>
    <row r="10700" spans="2:12" ht="14.4" customHeight="1">
      <c r="B10700" s="2"/>
      <c r="L10700" s="2"/>
    </row>
    <row r="10701" spans="2:12" ht="14.4" customHeight="1">
      <c r="B10701" s="2"/>
      <c r="L10701" s="2"/>
    </row>
    <row r="10702" spans="2:12" ht="14.4" customHeight="1">
      <c r="B10702" s="2"/>
      <c r="L10702" s="2"/>
    </row>
    <row r="10703" spans="2:12" ht="14.4" customHeight="1">
      <c r="B10703" s="2"/>
      <c r="L10703" s="2"/>
    </row>
    <row r="10704" spans="2:12" ht="14.4" customHeight="1">
      <c r="B10704" s="2"/>
      <c r="L10704" s="2"/>
    </row>
    <row r="10705" spans="2:12" ht="14.4" customHeight="1">
      <c r="B10705" s="2"/>
      <c r="L10705" s="2"/>
    </row>
    <row r="10706" spans="2:12" ht="14.4" customHeight="1">
      <c r="B10706" s="2"/>
      <c r="L10706" s="2"/>
    </row>
    <row r="10707" spans="2:12" ht="14.4" customHeight="1">
      <c r="B10707" s="2"/>
      <c r="L10707" s="2"/>
    </row>
    <row r="10708" spans="2:12" ht="14.4" customHeight="1">
      <c r="B10708" s="2"/>
      <c r="L10708" s="2"/>
    </row>
    <row r="10709" spans="2:12" ht="14.4" customHeight="1">
      <c r="B10709" s="2"/>
      <c r="L10709" s="2"/>
    </row>
    <row r="10710" spans="2:12" ht="14.4" customHeight="1">
      <c r="B10710" s="2"/>
      <c r="L10710" s="2"/>
    </row>
    <row r="10711" spans="2:12" ht="14.4" customHeight="1">
      <c r="B10711" s="2"/>
      <c r="L10711" s="2"/>
    </row>
    <row r="10712" spans="2:12" ht="14.4" customHeight="1">
      <c r="B10712" s="2"/>
      <c r="L10712" s="2"/>
    </row>
    <row r="10713" spans="2:12" ht="14.4" customHeight="1">
      <c r="B10713" s="2"/>
      <c r="L10713" s="2"/>
    </row>
    <row r="10714" spans="2:12" ht="14.4" customHeight="1">
      <c r="B10714" s="2"/>
      <c r="L10714" s="2"/>
    </row>
    <row r="10715" spans="2:12" ht="14.4" customHeight="1">
      <c r="B10715" s="2"/>
      <c r="L10715" s="2"/>
    </row>
    <row r="10716" spans="2:12" ht="14.4" customHeight="1">
      <c r="B10716" s="2"/>
      <c r="L10716" s="2"/>
    </row>
    <row r="10717" spans="2:12" ht="14.4" customHeight="1">
      <c r="B10717" s="2"/>
      <c r="L10717" s="2"/>
    </row>
    <row r="10718" spans="2:12" ht="14.4" customHeight="1">
      <c r="B10718" s="2"/>
      <c r="L10718" s="2"/>
    </row>
    <row r="10719" spans="2:12" ht="14.4" customHeight="1">
      <c r="B10719" s="2"/>
      <c r="L10719" s="2"/>
    </row>
    <row r="10720" spans="2:12" ht="14.4" customHeight="1">
      <c r="B10720" s="2"/>
      <c r="L10720" s="2"/>
    </row>
    <row r="10721" spans="2:12" ht="14.4" customHeight="1">
      <c r="B10721" s="2"/>
      <c r="L10721" s="2"/>
    </row>
    <row r="10722" spans="2:12" ht="14.4" customHeight="1">
      <c r="B10722" s="2"/>
      <c r="L10722" s="2"/>
    </row>
    <row r="10723" spans="2:12" ht="14.4" customHeight="1">
      <c r="B10723" s="2"/>
      <c r="L10723" s="2"/>
    </row>
    <row r="10724" spans="2:12" ht="14.4" customHeight="1">
      <c r="B10724" s="2"/>
      <c r="L10724" s="2"/>
    </row>
    <row r="10725" spans="2:12" ht="14.4" customHeight="1">
      <c r="B10725" s="2"/>
      <c r="L10725" s="2"/>
    </row>
    <row r="10726" spans="2:12" ht="14.4" customHeight="1">
      <c r="B10726" s="2"/>
      <c r="L10726" s="2"/>
    </row>
    <row r="10727" spans="2:12" ht="14.4" customHeight="1">
      <c r="B10727" s="2"/>
      <c r="L10727" s="2"/>
    </row>
    <row r="10728" spans="2:12" ht="14.4" customHeight="1">
      <c r="B10728" s="2"/>
      <c r="L10728" s="2"/>
    </row>
    <row r="10729" spans="2:12" ht="14.4" customHeight="1">
      <c r="B10729" s="2"/>
      <c r="L10729" s="2"/>
    </row>
    <row r="10730" spans="2:12" ht="14.4" customHeight="1">
      <c r="B10730" s="2"/>
      <c r="L10730" s="2"/>
    </row>
    <row r="10731" spans="2:12" ht="14.4" customHeight="1">
      <c r="B10731" s="2"/>
      <c r="L10731" s="2"/>
    </row>
    <row r="10732" spans="2:12" ht="14.4" customHeight="1">
      <c r="B10732" s="2"/>
      <c r="L10732" s="2"/>
    </row>
    <row r="10733" spans="2:12" ht="14.4" customHeight="1">
      <c r="B10733" s="2"/>
      <c r="L10733" s="2"/>
    </row>
    <row r="10734" spans="2:12" ht="14.4" customHeight="1">
      <c r="B10734" s="2"/>
      <c r="L10734" s="2"/>
    </row>
    <row r="10735" spans="2:12" ht="14.4" customHeight="1">
      <c r="B10735" s="2"/>
      <c r="L10735" s="2"/>
    </row>
    <row r="10736" spans="2:12" ht="14.4" customHeight="1">
      <c r="B10736" s="2"/>
      <c r="L10736" s="2"/>
    </row>
    <row r="10737" spans="2:12" ht="14.4" customHeight="1">
      <c r="B10737" s="2"/>
      <c r="L10737" s="2"/>
    </row>
    <row r="10738" spans="2:12" ht="14.4" customHeight="1">
      <c r="B10738" s="2"/>
      <c r="L10738" s="2"/>
    </row>
    <row r="10739" spans="2:12" ht="14.4" customHeight="1">
      <c r="B10739" s="2"/>
      <c r="L10739" s="2"/>
    </row>
    <row r="10740" spans="2:12" ht="14.4" customHeight="1">
      <c r="B10740" s="2"/>
      <c r="L10740" s="2"/>
    </row>
    <row r="10741" spans="2:12" ht="14.4" customHeight="1">
      <c r="B10741" s="2"/>
      <c r="L10741" s="2"/>
    </row>
    <row r="10742" spans="2:12" ht="14.4" customHeight="1">
      <c r="B10742" s="2"/>
      <c r="L10742" s="2"/>
    </row>
    <row r="10743" spans="2:12" ht="14.4" customHeight="1">
      <c r="B10743" s="2"/>
      <c r="L10743" s="2"/>
    </row>
    <row r="10744" spans="2:12" ht="14.4" customHeight="1">
      <c r="B10744" s="2"/>
      <c r="L10744" s="2"/>
    </row>
    <row r="10745" spans="2:12" ht="14.4" customHeight="1">
      <c r="B10745" s="2"/>
      <c r="L10745" s="2"/>
    </row>
    <row r="10746" spans="2:12" ht="14.4" customHeight="1">
      <c r="B10746" s="2"/>
      <c r="L10746" s="2"/>
    </row>
    <row r="10747" spans="2:12" ht="14.4" customHeight="1">
      <c r="B10747" s="2"/>
      <c r="L10747" s="2"/>
    </row>
    <row r="10748" spans="2:12" ht="14.4" customHeight="1">
      <c r="B10748" s="2"/>
      <c r="L10748" s="2"/>
    </row>
    <row r="10749" spans="2:12" ht="14.4" customHeight="1">
      <c r="B10749" s="2"/>
      <c r="L10749" s="2"/>
    </row>
    <row r="10750" spans="2:12" ht="14.4" customHeight="1">
      <c r="B10750" s="2"/>
      <c r="L10750" s="2"/>
    </row>
    <row r="10751" spans="2:12" ht="14.4" customHeight="1">
      <c r="B10751" s="2"/>
      <c r="L10751" s="2"/>
    </row>
    <row r="10752" spans="2:12" ht="14.4" customHeight="1">
      <c r="B10752" s="2"/>
      <c r="L10752" s="2"/>
    </row>
    <row r="10753" spans="2:12" ht="14.4" customHeight="1">
      <c r="B10753" s="2"/>
      <c r="L10753" s="2"/>
    </row>
    <row r="10754" spans="2:12" ht="14.4" customHeight="1">
      <c r="B10754" s="2"/>
      <c r="L10754" s="2"/>
    </row>
    <row r="10755" spans="2:12" ht="14.4" customHeight="1">
      <c r="B10755" s="2"/>
      <c r="L10755" s="2"/>
    </row>
    <row r="10756" spans="2:12" ht="14.4" customHeight="1">
      <c r="B10756" s="2"/>
      <c r="L10756" s="2"/>
    </row>
    <row r="10757" spans="2:12" ht="14.4" customHeight="1">
      <c r="B10757" s="2"/>
      <c r="L10757" s="2"/>
    </row>
    <row r="10758" spans="2:12" ht="14.4" customHeight="1">
      <c r="B10758" s="2"/>
      <c r="L10758" s="2"/>
    </row>
    <row r="10759" spans="2:12" ht="14.4" customHeight="1">
      <c r="B10759" s="2"/>
      <c r="L10759" s="2"/>
    </row>
    <row r="10760" spans="2:12" ht="14.4" customHeight="1">
      <c r="B10760" s="2"/>
      <c r="L10760" s="2"/>
    </row>
    <row r="10761" spans="2:12" ht="14.4" customHeight="1">
      <c r="B10761" s="2"/>
      <c r="L10761" s="2"/>
    </row>
    <row r="10762" spans="2:12" ht="14.4" customHeight="1">
      <c r="B10762" s="2"/>
      <c r="L10762" s="2"/>
    </row>
    <row r="10763" spans="2:12" ht="14.4" customHeight="1">
      <c r="B10763" s="2"/>
      <c r="L10763" s="2"/>
    </row>
    <row r="10764" spans="2:12" ht="14.4" customHeight="1">
      <c r="B10764" s="2"/>
      <c r="L10764" s="2"/>
    </row>
    <row r="10765" spans="2:12" ht="14.4" customHeight="1">
      <c r="B10765" s="2"/>
      <c r="L10765" s="2"/>
    </row>
    <row r="10766" spans="2:12" ht="14.4" customHeight="1">
      <c r="B10766" s="2"/>
      <c r="L10766" s="2"/>
    </row>
    <row r="10767" spans="2:12" ht="14.4" customHeight="1">
      <c r="B10767" s="2"/>
      <c r="L10767" s="2"/>
    </row>
    <row r="10768" spans="2:12" ht="14.4" customHeight="1">
      <c r="B10768" s="2"/>
      <c r="L10768" s="2"/>
    </row>
    <row r="10769" spans="2:12" ht="14.4" customHeight="1">
      <c r="B10769" s="2"/>
      <c r="L10769" s="2"/>
    </row>
    <row r="10770" spans="2:12" ht="14.4" customHeight="1">
      <c r="B10770" s="2"/>
      <c r="L10770" s="2"/>
    </row>
    <row r="10771" spans="2:12" ht="14.4" customHeight="1">
      <c r="B10771" s="2"/>
      <c r="L10771" s="2"/>
    </row>
    <row r="10772" spans="2:12" ht="14.4" customHeight="1">
      <c r="B10772" s="2"/>
      <c r="L10772" s="2"/>
    </row>
    <row r="10773" spans="2:12" ht="14.4" customHeight="1">
      <c r="B10773" s="2"/>
      <c r="L10773" s="2"/>
    </row>
    <row r="10774" spans="2:12" ht="14.4" customHeight="1">
      <c r="B10774" s="2"/>
      <c r="L10774" s="2"/>
    </row>
    <row r="10775" spans="2:12" ht="14.4" customHeight="1">
      <c r="B10775" s="2"/>
      <c r="L10775" s="2"/>
    </row>
    <row r="10776" spans="2:12" ht="14.4" customHeight="1">
      <c r="B10776" s="2"/>
      <c r="L10776" s="2"/>
    </row>
    <row r="10777" spans="2:12" ht="14.4" customHeight="1">
      <c r="B10777" s="2"/>
      <c r="L10777" s="2"/>
    </row>
    <row r="10778" spans="2:12" ht="14.4" customHeight="1">
      <c r="B10778" s="2"/>
      <c r="L10778" s="2"/>
    </row>
    <row r="10779" spans="2:12" ht="14.4" customHeight="1">
      <c r="B10779" s="2"/>
      <c r="L10779" s="2"/>
    </row>
    <row r="10780" spans="2:12" ht="14.4" customHeight="1">
      <c r="B10780" s="2"/>
      <c r="L10780" s="2"/>
    </row>
    <row r="10781" spans="2:12" ht="14.4" customHeight="1">
      <c r="B10781" s="2"/>
      <c r="L10781" s="2"/>
    </row>
    <row r="10782" spans="2:12" ht="14.4" customHeight="1">
      <c r="B10782" s="2"/>
      <c r="L10782" s="2"/>
    </row>
    <row r="10783" spans="2:12" ht="14.4" customHeight="1">
      <c r="B10783" s="2"/>
      <c r="L10783" s="2"/>
    </row>
    <row r="10784" spans="2:12" ht="14.4" customHeight="1">
      <c r="B10784" s="2"/>
      <c r="L10784" s="2"/>
    </row>
    <row r="10785" spans="2:12" ht="14.4" customHeight="1">
      <c r="B10785" s="2"/>
      <c r="L10785" s="2"/>
    </row>
    <row r="10786" spans="2:12" ht="14.4" customHeight="1">
      <c r="B10786" s="2"/>
      <c r="L10786" s="2"/>
    </row>
    <row r="10787" spans="2:12" ht="14.4" customHeight="1">
      <c r="B10787" s="2"/>
      <c r="L10787" s="2"/>
    </row>
    <row r="10788" spans="2:12" ht="14.4" customHeight="1">
      <c r="B10788" s="2"/>
      <c r="L10788" s="2"/>
    </row>
    <row r="10789" spans="2:12" ht="14.4" customHeight="1">
      <c r="B10789" s="2"/>
      <c r="L10789" s="2"/>
    </row>
    <row r="10790" spans="2:12" ht="14.4" customHeight="1">
      <c r="B10790" s="2"/>
      <c r="L10790" s="2"/>
    </row>
    <row r="10791" spans="2:12" ht="14.4" customHeight="1">
      <c r="B10791" s="2"/>
      <c r="L10791" s="2"/>
    </row>
    <row r="10792" spans="2:12" ht="14.4" customHeight="1">
      <c r="B10792" s="2"/>
      <c r="L10792" s="2"/>
    </row>
    <row r="10793" spans="2:12" ht="14.4" customHeight="1">
      <c r="B10793" s="2"/>
      <c r="L10793" s="2"/>
    </row>
    <row r="10794" spans="2:12" ht="14.4" customHeight="1">
      <c r="B10794" s="2"/>
      <c r="L10794" s="2"/>
    </row>
    <row r="10795" spans="2:12" ht="14.4" customHeight="1">
      <c r="B10795" s="2"/>
      <c r="L10795" s="2"/>
    </row>
    <row r="10796" spans="2:12" ht="14.4" customHeight="1">
      <c r="B10796" s="2"/>
      <c r="L10796" s="2"/>
    </row>
    <row r="10797" spans="2:12" ht="14.4" customHeight="1">
      <c r="B10797" s="2"/>
      <c r="L10797" s="2"/>
    </row>
    <row r="10798" spans="2:12" ht="14.4" customHeight="1">
      <c r="B10798" s="2"/>
      <c r="L10798" s="2"/>
    </row>
    <row r="10799" spans="2:12" ht="14.4" customHeight="1">
      <c r="B10799" s="2"/>
      <c r="L10799" s="2"/>
    </row>
    <row r="10800" spans="2:12" ht="14.4" customHeight="1">
      <c r="B10800" s="2"/>
      <c r="L10800" s="2"/>
    </row>
    <row r="10801" spans="2:12" ht="14.4" customHeight="1">
      <c r="B10801" s="2"/>
      <c r="L10801" s="2"/>
    </row>
    <row r="10802" spans="2:12" ht="14.4" customHeight="1">
      <c r="B10802" s="2"/>
      <c r="L10802" s="2"/>
    </row>
    <row r="10803" spans="2:12" ht="14.4" customHeight="1">
      <c r="B10803" s="2"/>
      <c r="L10803" s="2"/>
    </row>
    <row r="10804" spans="2:12" ht="14.4" customHeight="1">
      <c r="B10804" s="2"/>
      <c r="L10804" s="2"/>
    </row>
    <row r="10805" spans="2:12" ht="14.4" customHeight="1">
      <c r="B10805" s="2"/>
      <c r="L10805" s="2"/>
    </row>
    <row r="10806" spans="2:12" ht="14.4" customHeight="1">
      <c r="B10806" s="2"/>
      <c r="L10806" s="2"/>
    </row>
    <row r="10807" spans="2:12" ht="14.4" customHeight="1">
      <c r="B10807" s="2"/>
      <c r="L10807" s="2"/>
    </row>
    <row r="10808" spans="2:12" ht="14.4" customHeight="1">
      <c r="B10808" s="2"/>
      <c r="L10808" s="2"/>
    </row>
    <row r="10809" spans="2:12" ht="14.4" customHeight="1">
      <c r="B10809" s="2"/>
      <c r="L10809" s="2"/>
    </row>
    <row r="10810" spans="2:12" ht="14.4" customHeight="1">
      <c r="B10810" s="2"/>
      <c r="L10810" s="2"/>
    </row>
    <row r="10811" spans="2:12" ht="14.4" customHeight="1">
      <c r="B10811" s="2"/>
      <c r="L10811" s="2"/>
    </row>
    <row r="10812" spans="2:12" ht="14.4" customHeight="1">
      <c r="B10812" s="2"/>
      <c r="L10812" s="2"/>
    </row>
    <row r="10813" spans="2:12" ht="14.4" customHeight="1">
      <c r="B10813" s="2"/>
      <c r="L10813" s="2"/>
    </row>
    <row r="10814" spans="2:12" ht="14.4" customHeight="1">
      <c r="B10814" s="2"/>
      <c r="L10814" s="2"/>
    </row>
    <row r="10815" spans="2:12" ht="14.4" customHeight="1">
      <c r="B10815" s="2"/>
      <c r="L10815" s="2"/>
    </row>
    <row r="10816" spans="2:12" ht="14.4" customHeight="1">
      <c r="B10816" s="2"/>
      <c r="L10816" s="2"/>
    </row>
    <row r="10817" spans="2:12" ht="14.4" customHeight="1">
      <c r="B10817" s="2"/>
      <c r="L10817" s="2"/>
    </row>
    <row r="10818" spans="2:12" ht="14.4" customHeight="1">
      <c r="B10818" s="2"/>
      <c r="L10818" s="2"/>
    </row>
    <row r="10819" spans="2:12" ht="14.4" customHeight="1">
      <c r="B10819" s="2"/>
      <c r="L10819" s="2"/>
    </row>
    <row r="10820" spans="2:12" ht="14.4" customHeight="1">
      <c r="B10820" s="2"/>
      <c r="L10820" s="2"/>
    </row>
    <row r="10821" spans="2:12" ht="14.4" customHeight="1">
      <c r="B10821" s="2"/>
      <c r="L10821" s="2"/>
    </row>
    <row r="10822" spans="2:12" ht="14.4" customHeight="1">
      <c r="B10822" s="2"/>
      <c r="L10822" s="2"/>
    </row>
    <row r="10823" spans="2:12" ht="14.4" customHeight="1">
      <c r="B10823" s="2"/>
      <c r="L10823" s="2"/>
    </row>
    <row r="10824" spans="2:12" ht="14.4" customHeight="1">
      <c r="B10824" s="2"/>
      <c r="L10824" s="2"/>
    </row>
    <row r="10825" spans="2:12" ht="14.4" customHeight="1">
      <c r="B10825" s="2"/>
      <c r="L10825" s="2"/>
    </row>
    <row r="10826" spans="2:12" ht="14.4" customHeight="1">
      <c r="B10826" s="2"/>
      <c r="L10826" s="2"/>
    </row>
    <row r="10827" spans="2:12" ht="14.4" customHeight="1">
      <c r="B10827" s="2"/>
      <c r="L10827" s="2"/>
    </row>
    <row r="10828" spans="2:12" ht="14.4" customHeight="1">
      <c r="B10828" s="2"/>
      <c r="L10828" s="2"/>
    </row>
    <row r="10829" spans="2:12" ht="14.4" customHeight="1">
      <c r="B10829" s="2"/>
      <c r="L10829" s="2"/>
    </row>
    <row r="10830" spans="2:12" ht="14.4" customHeight="1">
      <c r="B10830" s="2"/>
      <c r="L10830" s="2"/>
    </row>
    <row r="10831" spans="2:12" ht="14.4" customHeight="1">
      <c r="B10831" s="2"/>
      <c r="L10831" s="2"/>
    </row>
    <row r="10832" spans="2:12" ht="14.4" customHeight="1">
      <c r="B10832" s="2"/>
      <c r="L10832" s="2"/>
    </row>
    <row r="10833" spans="2:12" ht="14.4" customHeight="1">
      <c r="B10833" s="2"/>
      <c r="L10833" s="2"/>
    </row>
    <row r="10834" spans="2:12" ht="14.4" customHeight="1">
      <c r="B10834" s="2"/>
      <c r="L10834" s="2"/>
    </row>
    <row r="10835" spans="2:12" ht="14.4" customHeight="1">
      <c r="B10835" s="2"/>
      <c r="L10835" s="2"/>
    </row>
    <row r="10836" spans="2:12" ht="14.4" customHeight="1">
      <c r="B10836" s="2"/>
      <c r="L10836" s="2"/>
    </row>
    <row r="10837" spans="2:12" ht="14.4" customHeight="1">
      <c r="B10837" s="2"/>
      <c r="L10837" s="2"/>
    </row>
    <row r="10838" spans="2:12" ht="14.4" customHeight="1">
      <c r="B10838" s="2"/>
      <c r="L10838" s="2"/>
    </row>
    <row r="10839" spans="2:12" ht="14.4" customHeight="1">
      <c r="B10839" s="2"/>
      <c r="L10839" s="2"/>
    </row>
    <row r="10840" spans="2:12" ht="14.4" customHeight="1">
      <c r="B10840" s="2"/>
      <c r="L10840" s="2"/>
    </row>
    <row r="10841" spans="2:12" ht="14.4" customHeight="1">
      <c r="B10841" s="2"/>
      <c r="L10841" s="2"/>
    </row>
    <row r="10842" spans="2:12" ht="14.4" customHeight="1">
      <c r="B10842" s="2"/>
      <c r="L10842" s="2"/>
    </row>
    <row r="10843" spans="2:12" ht="14.4" customHeight="1">
      <c r="B10843" s="2"/>
      <c r="L10843" s="2"/>
    </row>
    <row r="10844" spans="2:12" ht="14.4" customHeight="1">
      <c r="B10844" s="2"/>
      <c r="L10844" s="2"/>
    </row>
    <row r="10845" spans="2:12" ht="14.4" customHeight="1">
      <c r="B10845" s="2"/>
      <c r="L10845" s="2"/>
    </row>
    <row r="10846" spans="2:12" ht="14.4" customHeight="1">
      <c r="B10846" s="2"/>
      <c r="L10846" s="2"/>
    </row>
    <row r="10847" spans="2:12" ht="14.4" customHeight="1">
      <c r="B10847" s="2"/>
      <c r="L10847" s="2"/>
    </row>
    <row r="10848" spans="2:12" ht="14.4" customHeight="1">
      <c r="B10848" s="2"/>
      <c r="L10848" s="2"/>
    </row>
    <row r="10849" spans="2:12" ht="14.4" customHeight="1">
      <c r="B10849" s="2"/>
      <c r="L10849" s="2"/>
    </row>
    <row r="10850" spans="2:12" ht="14.4" customHeight="1">
      <c r="B10850" s="2"/>
      <c r="L10850" s="2"/>
    </row>
    <row r="10851" spans="2:12" ht="14.4" customHeight="1">
      <c r="B10851" s="2"/>
      <c r="L10851" s="2"/>
    </row>
    <row r="10852" spans="2:12" ht="14.4" customHeight="1">
      <c r="B10852" s="2"/>
      <c r="L10852" s="2"/>
    </row>
    <row r="10853" spans="2:12" ht="14.4" customHeight="1">
      <c r="B10853" s="2"/>
      <c r="L10853" s="2"/>
    </row>
    <row r="10854" spans="2:12" ht="14.4" customHeight="1">
      <c r="B10854" s="2"/>
      <c r="L10854" s="2"/>
    </row>
    <row r="10855" spans="2:12" ht="14.4" customHeight="1">
      <c r="B10855" s="2"/>
      <c r="L10855" s="2"/>
    </row>
    <row r="10856" spans="2:12" ht="14.4" customHeight="1">
      <c r="B10856" s="2"/>
      <c r="L10856" s="2"/>
    </row>
    <row r="10857" spans="2:12" ht="14.4" customHeight="1">
      <c r="B10857" s="2"/>
      <c r="L10857" s="2"/>
    </row>
    <row r="10858" spans="2:12" ht="14.4" customHeight="1">
      <c r="B10858" s="2"/>
      <c r="L10858" s="2"/>
    </row>
    <row r="10859" spans="2:12" ht="14.4" customHeight="1">
      <c r="B10859" s="2"/>
      <c r="L10859" s="2"/>
    </row>
    <row r="10860" spans="2:12" ht="14.4" customHeight="1">
      <c r="B10860" s="2"/>
      <c r="L10860" s="2"/>
    </row>
    <row r="10861" spans="2:12" ht="14.4" customHeight="1">
      <c r="B10861" s="2"/>
      <c r="L10861" s="2"/>
    </row>
    <row r="10862" spans="2:12" ht="14.4" customHeight="1">
      <c r="B10862" s="2"/>
      <c r="L10862" s="2"/>
    </row>
    <row r="10863" spans="2:12" ht="14.4" customHeight="1">
      <c r="B10863" s="2"/>
      <c r="L10863" s="2"/>
    </row>
    <row r="10864" spans="2:12" ht="14.4" customHeight="1">
      <c r="B10864" s="2"/>
      <c r="L10864" s="2"/>
    </row>
    <row r="10865" spans="2:12" ht="14.4" customHeight="1">
      <c r="B10865" s="2"/>
      <c r="L10865" s="2"/>
    </row>
    <row r="10866" spans="2:12" ht="14.4" customHeight="1">
      <c r="B10866" s="2"/>
      <c r="L10866" s="2"/>
    </row>
    <row r="10867" spans="2:12" ht="14.4" customHeight="1">
      <c r="B10867" s="2"/>
      <c r="L10867" s="2"/>
    </row>
    <row r="10868" spans="2:12" ht="14.4" customHeight="1">
      <c r="B10868" s="2"/>
      <c r="L10868" s="2"/>
    </row>
    <row r="10869" spans="2:12" ht="14.4" customHeight="1">
      <c r="B10869" s="2"/>
      <c r="L10869" s="2"/>
    </row>
    <row r="10870" spans="2:12" ht="14.4" customHeight="1">
      <c r="B10870" s="2"/>
      <c r="L10870" s="2"/>
    </row>
    <row r="10871" spans="2:12" ht="14.4" customHeight="1">
      <c r="B10871" s="2"/>
      <c r="L10871" s="2"/>
    </row>
    <row r="10872" spans="2:12" ht="14.4" customHeight="1">
      <c r="B10872" s="2"/>
      <c r="L10872" s="2"/>
    </row>
    <row r="10873" spans="2:12" ht="14.4" customHeight="1">
      <c r="B10873" s="2"/>
      <c r="L10873" s="2"/>
    </row>
    <row r="10874" spans="2:12" ht="14.4" customHeight="1">
      <c r="B10874" s="2"/>
      <c r="L10874" s="2"/>
    </row>
    <row r="10875" spans="2:12" ht="14.4" customHeight="1">
      <c r="B10875" s="2"/>
      <c r="L10875" s="2"/>
    </row>
    <row r="10876" spans="2:12" ht="14.4" customHeight="1">
      <c r="B10876" s="2"/>
      <c r="L10876" s="2"/>
    </row>
    <row r="10877" spans="2:12" ht="14.4" customHeight="1">
      <c r="B10877" s="2"/>
      <c r="L10877" s="2"/>
    </row>
    <row r="10878" spans="2:12" ht="14.4" customHeight="1">
      <c r="B10878" s="2"/>
      <c r="L10878" s="2"/>
    </row>
    <row r="10879" spans="2:12" ht="14.4" customHeight="1">
      <c r="B10879" s="2"/>
      <c r="L10879" s="2"/>
    </row>
    <row r="10880" spans="2:12" ht="14.4" customHeight="1">
      <c r="B10880" s="2"/>
      <c r="L10880" s="2"/>
    </row>
    <row r="10881" spans="2:12" ht="14.4" customHeight="1">
      <c r="B10881" s="2"/>
      <c r="L10881" s="2"/>
    </row>
    <row r="10882" spans="2:12" ht="14.4" customHeight="1">
      <c r="B10882" s="2"/>
      <c r="L10882" s="2"/>
    </row>
    <row r="10883" spans="2:12" ht="14.4" customHeight="1">
      <c r="B10883" s="2"/>
      <c r="L10883" s="2"/>
    </row>
    <row r="10884" spans="2:12" ht="14.4" customHeight="1">
      <c r="B10884" s="2"/>
      <c r="L10884" s="2"/>
    </row>
    <row r="10885" spans="2:12" ht="14.4" customHeight="1">
      <c r="B10885" s="2"/>
      <c r="L10885" s="2"/>
    </row>
    <row r="10886" spans="2:12" ht="14.4" customHeight="1">
      <c r="B10886" s="2"/>
      <c r="L10886" s="2"/>
    </row>
    <row r="10887" spans="2:12" ht="14.4" customHeight="1">
      <c r="B10887" s="2"/>
      <c r="L10887" s="2"/>
    </row>
    <row r="10888" spans="2:12" ht="14.4" customHeight="1">
      <c r="B10888" s="2"/>
      <c r="L10888" s="2"/>
    </row>
    <row r="10889" spans="2:12" ht="14.4" customHeight="1">
      <c r="B10889" s="2"/>
      <c r="L10889" s="2"/>
    </row>
    <row r="10890" spans="2:12" ht="14.4" customHeight="1">
      <c r="B10890" s="2"/>
      <c r="L10890" s="2"/>
    </row>
    <row r="10891" spans="2:12" ht="14.4" customHeight="1">
      <c r="B10891" s="2"/>
      <c r="L10891" s="2"/>
    </row>
    <row r="10892" spans="2:12" ht="14.4" customHeight="1">
      <c r="B10892" s="2"/>
      <c r="L10892" s="2"/>
    </row>
    <row r="10893" spans="2:12" ht="14.4" customHeight="1">
      <c r="B10893" s="2"/>
      <c r="L10893" s="2"/>
    </row>
    <row r="10894" spans="2:12" ht="14.4" customHeight="1">
      <c r="B10894" s="2"/>
      <c r="L10894" s="2"/>
    </row>
    <row r="10895" spans="2:12" ht="14.4" customHeight="1">
      <c r="B10895" s="2"/>
      <c r="L10895" s="2"/>
    </row>
    <row r="10896" spans="2:12" ht="14.4" customHeight="1">
      <c r="B10896" s="2"/>
      <c r="L10896" s="2"/>
    </row>
    <row r="10897" spans="2:12" ht="14.4" customHeight="1">
      <c r="B10897" s="2"/>
      <c r="L10897" s="2"/>
    </row>
    <row r="10898" spans="2:12" ht="14.4" customHeight="1">
      <c r="B10898" s="2"/>
      <c r="L10898" s="2"/>
    </row>
    <row r="10899" spans="2:12" ht="14.4" customHeight="1">
      <c r="B10899" s="2"/>
      <c r="L10899" s="2"/>
    </row>
    <row r="10900" spans="2:12" ht="14.4" customHeight="1">
      <c r="B10900" s="2"/>
      <c r="L10900" s="2"/>
    </row>
    <row r="10901" spans="2:12" ht="14.4" customHeight="1">
      <c r="B10901" s="2"/>
      <c r="L10901" s="2"/>
    </row>
    <row r="10902" spans="2:12" ht="14.4" customHeight="1">
      <c r="B10902" s="2"/>
      <c r="L10902" s="2"/>
    </row>
    <row r="10903" spans="2:12" ht="14.4" customHeight="1">
      <c r="B10903" s="2"/>
      <c r="L10903" s="2"/>
    </row>
    <row r="10904" spans="2:12" ht="14.4" customHeight="1">
      <c r="B10904" s="2"/>
      <c r="L10904" s="2"/>
    </row>
    <row r="10905" spans="2:12" ht="14.4" customHeight="1">
      <c r="B10905" s="2"/>
      <c r="L10905" s="2"/>
    </row>
    <row r="10906" spans="2:12" ht="14.4" customHeight="1">
      <c r="B10906" s="2"/>
      <c r="L10906" s="2"/>
    </row>
    <row r="10907" spans="2:12" ht="14.4" customHeight="1">
      <c r="B10907" s="2"/>
      <c r="L10907" s="2"/>
    </row>
    <row r="10908" spans="2:12" ht="14.4" customHeight="1">
      <c r="B10908" s="2"/>
      <c r="L10908" s="2"/>
    </row>
    <row r="10909" spans="2:12" ht="14.4" customHeight="1">
      <c r="B10909" s="2"/>
      <c r="L10909" s="2"/>
    </row>
    <row r="10910" spans="2:12" ht="14.4" customHeight="1">
      <c r="B10910" s="2"/>
      <c r="L10910" s="2"/>
    </row>
    <row r="10911" spans="2:12" ht="14.4" customHeight="1">
      <c r="B10911" s="2"/>
      <c r="L10911" s="2"/>
    </row>
    <row r="10912" spans="2:12" ht="14.4" customHeight="1">
      <c r="B10912" s="2"/>
      <c r="L10912" s="2"/>
    </row>
    <row r="10913" spans="2:12" ht="14.4" customHeight="1">
      <c r="B10913" s="2"/>
      <c r="L10913" s="2"/>
    </row>
    <row r="10914" spans="2:12" ht="14.4" customHeight="1">
      <c r="B10914" s="2"/>
      <c r="L10914" s="2"/>
    </row>
    <row r="10915" spans="2:12" ht="14.4" customHeight="1">
      <c r="B10915" s="2"/>
      <c r="L10915" s="2"/>
    </row>
    <row r="10916" spans="2:12" ht="14.4" customHeight="1">
      <c r="B10916" s="2"/>
      <c r="L10916" s="2"/>
    </row>
    <row r="10917" spans="2:12" ht="14.4" customHeight="1">
      <c r="B10917" s="2"/>
      <c r="L10917" s="2"/>
    </row>
    <row r="10918" spans="2:12" ht="14.4" customHeight="1">
      <c r="B10918" s="2"/>
      <c r="L10918" s="2"/>
    </row>
    <row r="10919" spans="2:12" ht="14.4" customHeight="1">
      <c r="B10919" s="2"/>
      <c r="L10919" s="2"/>
    </row>
    <row r="10920" spans="2:12" ht="14.4" customHeight="1">
      <c r="B10920" s="2"/>
      <c r="L10920" s="2"/>
    </row>
    <row r="10921" spans="2:12" ht="14.4" customHeight="1">
      <c r="B10921" s="2"/>
      <c r="L10921" s="2"/>
    </row>
    <row r="10922" spans="2:12" ht="14.4" customHeight="1">
      <c r="B10922" s="2"/>
      <c r="L10922" s="2"/>
    </row>
    <row r="10923" spans="2:12" ht="14.4" customHeight="1">
      <c r="B10923" s="2"/>
      <c r="L10923" s="2"/>
    </row>
    <row r="10924" spans="2:12" ht="14.4" customHeight="1">
      <c r="B10924" s="2"/>
      <c r="L10924" s="2"/>
    </row>
    <row r="10925" spans="2:12" ht="14.4" customHeight="1">
      <c r="B10925" s="2"/>
      <c r="L10925" s="2"/>
    </row>
    <row r="10926" spans="2:12" ht="14.4" customHeight="1">
      <c r="B10926" s="2"/>
      <c r="L10926" s="2"/>
    </row>
    <row r="10927" spans="2:12" ht="14.4" customHeight="1">
      <c r="B10927" s="2"/>
      <c r="L10927" s="2"/>
    </row>
    <row r="10928" spans="2:12" ht="14.4" customHeight="1">
      <c r="B10928" s="2"/>
      <c r="L10928" s="2"/>
    </row>
    <row r="10929" spans="2:12" ht="14.4" customHeight="1">
      <c r="B10929" s="2"/>
      <c r="L10929" s="2"/>
    </row>
    <row r="10930" spans="2:12" ht="14.4" customHeight="1">
      <c r="B10930" s="2"/>
      <c r="L10930" s="2"/>
    </row>
    <row r="10931" spans="2:12" ht="14.4" customHeight="1">
      <c r="B10931" s="2"/>
      <c r="L10931" s="2"/>
    </row>
    <row r="10932" spans="2:12" ht="14.4" customHeight="1">
      <c r="B10932" s="2"/>
      <c r="L10932" s="2"/>
    </row>
    <row r="10933" spans="2:12" ht="14.4" customHeight="1">
      <c r="B10933" s="2"/>
      <c r="L10933" s="2"/>
    </row>
    <row r="10934" spans="2:12" ht="14.4" customHeight="1">
      <c r="B10934" s="2"/>
      <c r="L10934" s="2"/>
    </row>
    <row r="10935" spans="2:12" ht="14.4" customHeight="1">
      <c r="B10935" s="2"/>
      <c r="L10935" s="2"/>
    </row>
    <row r="10936" spans="2:12" ht="14.4" customHeight="1">
      <c r="B10936" s="2"/>
      <c r="L10936" s="2"/>
    </row>
    <row r="10937" spans="2:12" ht="14.4" customHeight="1">
      <c r="B10937" s="2"/>
      <c r="L10937" s="2"/>
    </row>
    <row r="10938" spans="2:12" ht="14.4" customHeight="1">
      <c r="B10938" s="2"/>
      <c r="L10938" s="2"/>
    </row>
    <row r="10939" spans="2:12" ht="14.4" customHeight="1">
      <c r="B10939" s="2"/>
      <c r="L10939" s="2"/>
    </row>
    <row r="10940" spans="2:12" ht="14.4" customHeight="1">
      <c r="B10940" s="2"/>
      <c r="L10940" s="2"/>
    </row>
    <row r="10941" spans="2:12" ht="14.4" customHeight="1">
      <c r="B10941" s="2"/>
      <c r="L10941" s="2"/>
    </row>
    <row r="10942" spans="2:12" ht="14.4" customHeight="1">
      <c r="B10942" s="2"/>
      <c r="L10942" s="2"/>
    </row>
    <row r="10943" spans="2:12" ht="14.4" customHeight="1">
      <c r="B10943" s="2"/>
      <c r="L10943" s="2"/>
    </row>
    <row r="10944" spans="2:12" ht="14.4" customHeight="1">
      <c r="B10944" s="2"/>
      <c r="L10944" s="2"/>
    </row>
    <row r="10945" spans="2:12" ht="14.4" customHeight="1">
      <c r="B10945" s="2"/>
      <c r="L10945" s="2"/>
    </row>
    <row r="10946" spans="2:12" ht="14.4" customHeight="1">
      <c r="B10946" s="2"/>
      <c r="L10946" s="2"/>
    </row>
    <row r="10947" spans="2:12" ht="14.4" customHeight="1">
      <c r="B10947" s="2"/>
      <c r="L10947" s="2"/>
    </row>
    <row r="10948" spans="2:12" ht="14.4" customHeight="1">
      <c r="B10948" s="2"/>
      <c r="L10948" s="2"/>
    </row>
    <row r="10949" spans="2:12" ht="14.4" customHeight="1">
      <c r="B10949" s="2"/>
      <c r="L10949" s="2"/>
    </row>
    <row r="10950" spans="2:12" ht="14.4" customHeight="1">
      <c r="B10950" s="2"/>
      <c r="L10950" s="2"/>
    </row>
    <row r="10951" spans="2:12" ht="14.4" customHeight="1">
      <c r="B10951" s="2"/>
      <c r="L10951" s="2"/>
    </row>
    <row r="10952" spans="2:12" ht="14.4" customHeight="1">
      <c r="B10952" s="2"/>
      <c r="L10952" s="2"/>
    </row>
    <row r="10953" spans="2:12" ht="14.4" customHeight="1">
      <c r="B10953" s="2"/>
      <c r="L10953" s="2"/>
    </row>
    <row r="10954" spans="2:12" ht="14.4" customHeight="1">
      <c r="B10954" s="2"/>
      <c r="L10954" s="2"/>
    </row>
    <row r="10955" spans="2:12" ht="14.4" customHeight="1">
      <c r="B10955" s="2"/>
      <c r="L10955" s="2"/>
    </row>
    <row r="10956" spans="2:12" ht="14.4" customHeight="1">
      <c r="B10956" s="2"/>
      <c r="L10956" s="2"/>
    </row>
    <row r="10957" spans="2:12" ht="14.4" customHeight="1">
      <c r="B10957" s="2"/>
      <c r="L10957" s="2"/>
    </row>
    <row r="10958" spans="2:12" ht="14.4" customHeight="1">
      <c r="B10958" s="2"/>
      <c r="L10958" s="2"/>
    </row>
    <row r="10959" spans="2:12" ht="14.4" customHeight="1">
      <c r="B10959" s="2"/>
      <c r="L10959" s="2"/>
    </row>
    <row r="10960" spans="2:12" ht="14.4" customHeight="1">
      <c r="B10960" s="2"/>
      <c r="L10960" s="2"/>
    </row>
    <row r="10961" spans="2:12" ht="14.4" customHeight="1">
      <c r="B10961" s="2"/>
      <c r="L10961" s="2"/>
    </row>
    <row r="10962" spans="2:12" ht="14.4" customHeight="1">
      <c r="B10962" s="2"/>
      <c r="L10962" s="2"/>
    </row>
    <row r="10963" spans="2:12" ht="14.4" customHeight="1">
      <c r="B10963" s="2"/>
      <c r="L10963" s="2"/>
    </row>
    <row r="10964" spans="2:12" ht="14.4" customHeight="1">
      <c r="B10964" s="2"/>
      <c r="L10964" s="2"/>
    </row>
    <row r="10965" spans="2:12" ht="14.4" customHeight="1">
      <c r="B10965" s="2"/>
      <c r="L10965" s="2"/>
    </row>
    <row r="10966" spans="2:12" ht="14.4" customHeight="1">
      <c r="B10966" s="2"/>
      <c r="L10966" s="2"/>
    </row>
    <row r="10967" spans="2:12" ht="14.4" customHeight="1">
      <c r="B10967" s="2"/>
      <c r="L10967" s="2"/>
    </row>
    <row r="10968" spans="2:12" ht="14.4" customHeight="1">
      <c r="B10968" s="2"/>
      <c r="L10968" s="2"/>
    </row>
    <row r="10969" spans="2:12" ht="14.4" customHeight="1">
      <c r="B10969" s="2"/>
      <c r="L10969" s="2"/>
    </row>
    <row r="10970" spans="2:12" ht="14.4" customHeight="1">
      <c r="B10970" s="2"/>
      <c r="L10970" s="2"/>
    </row>
    <row r="10971" spans="2:12" ht="14.4" customHeight="1">
      <c r="B10971" s="2"/>
      <c r="L10971" s="2"/>
    </row>
    <row r="10972" spans="2:12" ht="14.4" customHeight="1">
      <c r="B10972" s="2"/>
      <c r="L10972" s="2"/>
    </row>
    <row r="10973" spans="2:12" ht="14.4" customHeight="1">
      <c r="B10973" s="2"/>
      <c r="L10973" s="2"/>
    </row>
    <row r="10974" spans="2:12" ht="14.4" customHeight="1">
      <c r="B10974" s="2"/>
      <c r="L10974" s="2"/>
    </row>
    <row r="10975" spans="2:12" ht="14.4" customHeight="1">
      <c r="B10975" s="2"/>
      <c r="L10975" s="2"/>
    </row>
    <row r="10976" spans="2:12" ht="14.4" customHeight="1">
      <c r="B10976" s="2"/>
      <c r="L10976" s="2"/>
    </row>
    <row r="10977" spans="2:12" ht="14.4" customHeight="1">
      <c r="B10977" s="2"/>
      <c r="L10977" s="2"/>
    </row>
    <row r="10978" spans="2:12" ht="14.4" customHeight="1">
      <c r="B10978" s="2"/>
      <c r="L10978" s="2"/>
    </row>
    <row r="10979" spans="2:12" ht="14.4" customHeight="1">
      <c r="B10979" s="2"/>
      <c r="L10979" s="2"/>
    </row>
    <row r="10980" spans="2:12" ht="14.4" customHeight="1">
      <c r="B10980" s="2"/>
      <c r="L10980" s="2"/>
    </row>
    <row r="10981" spans="2:12" ht="14.4" customHeight="1">
      <c r="B10981" s="2"/>
      <c r="L10981" s="2"/>
    </row>
    <row r="10982" spans="2:12" ht="14.4" customHeight="1">
      <c r="B10982" s="2"/>
      <c r="L10982" s="2"/>
    </row>
    <row r="10983" spans="2:12" ht="14.4" customHeight="1">
      <c r="B10983" s="2"/>
      <c r="L10983" s="2"/>
    </row>
    <row r="10984" spans="2:12" ht="14.4" customHeight="1">
      <c r="B10984" s="2"/>
      <c r="L10984" s="2"/>
    </row>
    <row r="10985" spans="2:12" ht="14.4" customHeight="1">
      <c r="B10985" s="2"/>
      <c r="L10985" s="2"/>
    </row>
    <row r="10986" spans="2:12" ht="14.4" customHeight="1">
      <c r="B10986" s="2"/>
      <c r="L10986" s="2"/>
    </row>
    <row r="10987" spans="2:12" ht="14.4" customHeight="1">
      <c r="B10987" s="2"/>
      <c r="L10987" s="2"/>
    </row>
    <row r="10988" spans="2:12" ht="14.4" customHeight="1">
      <c r="B10988" s="2"/>
      <c r="L10988" s="2"/>
    </row>
    <row r="10989" spans="2:12" ht="14.4" customHeight="1">
      <c r="B10989" s="2"/>
      <c r="L10989" s="2"/>
    </row>
    <row r="10990" spans="2:12" ht="14.4" customHeight="1">
      <c r="B10990" s="2"/>
      <c r="L10990" s="2"/>
    </row>
    <row r="10991" spans="2:12" ht="14.4" customHeight="1">
      <c r="B10991" s="2"/>
      <c r="L10991" s="2"/>
    </row>
    <row r="10992" spans="2:12" ht="14.4" customHeight="1">
      <c r="B10992" s="2"/>
      <c r="L10992" s="2"/>
    </row>
    <row r="10993" spans="2:12" ht="14.4" customHeight="1">
      <c r="B10993" s="2"/>
      <c r="L10993" s="2"/>
    </row>
    <row r="10994" spans="2:12" ht="14.4" customHeight="1">
      <c r="B10994" s="2"/>
      <c r="L10994" s="2"/>
    </row>
    <row r="10995" spans="2:12" ht="14.4" customHeight="1">
      <c r="B10995" s="2"/>
      <c r="L10995" s="2"/>
    </row>
    <row r="10996" spans="2:12" ht="14.4" customHeight="1">
      <c r="B10996" s="2"/>
      <c r="L10996" s="2"/>
    </row>
    <row r="10997" spans="2:12" ht="14.4" customHeight="1">
      <c r="B10997" s="2"/>
      <c r="L10997" s="2"/>
    </row>
    <row r="10998" spans="2:12" ht="14.4" customHeight="1">
      <c r="B10998" s="2"/>
      <c r="L10998" s="2"/>
    </row>
    <row r="10999" spans="2:12" ht="14.4" customHeight="1">
      <c r="B10999" s="2"/>
      <c r="L10999" s="2"/>
    </row>
    <row r="11000" spans="2:12" ht="14.4" customHeight="1">
      <c r="B11000" s="2"/>
      <c r="L11000" s="2"/>
    </row>
    <row r="11001" spans="2:12" ht="14.4" customHeight="1">
      <c r="B11001" s="2"/>
      <c r="L11001" s="2"/>
    </row>
    <row r="11002" spans="2:12" ht="14.4" customHeight="1">
      <c r="B11002" s="2"/>
      <c r="L11002" s="2"/>
    </row>
    <row r="11003" spans="2:12" ht="14.4" customHeight="1">
      <c r="B11003" s="2"/>
      <c r="L11003" s="2"/>
    </row>
    <row r="11004" spans="2:12" ht="14.4" customHeight="1">
      <c r="B11004" s="2"/>
      <c r="L11004" s="2"/>
    </row>
    <row r="11005" spans="2:12" ht="14.4" customHeight="1">
      <c r="B11005" s="2"/>
      <c r="L11005" s="2"/>
    </row>
    <row r="11006" spans="2:12" ht="14.4" customHeight="1">
      <c r="B11006" s="2"/>
      <c r="L11006" s="2"/>
    </row>
    <row r="11007" spans="2:12" ht="14.4" customHeight="1">
      <c r="B11007" s="2"/>
      <c r="L11007" s="2"/>
    </row>
    <row r="11008" spans="2:12" ht="14.4" customHeight="1">
      <c r="B11008" s="2"/>
      <c r="L11008" s="2"/>
    </row>
    <row r="11009" spans="2:12" ht="14.4" customHeight="1">
      <c r="B11009" s="2"/>
      <c r="L11009" s="2"/>
    </row>
    <row r="11010" spans="2:12" ht="14.4" customHeight="1">
      <c r="B11010" s="2"/>
      <c r="L11010" s="2"/>
    </row>
    <row r="11011" spans="2:12" ht="14.4" customHeight="1">
      <c r="B11011" s="2"/>
      <c r="L11011" s="2"/>
    </row>
    <row r="11012" spans="2:12" ht="14.4" customHeight="1">
      <c r="B11012" s="2"/>
      <c r="L11012" s="2"/>
    </row>
    <row r="11013" spans="2:12" ht="14.4" customHeight="1">
      <c r="B11013" s="2"/>
      <c r="L11013" s="2"/>
    </row>
    <row r="11014" spans="2:12" ht="14.4" customHeight="1">
      <c r="B11014" s="2"/>
      <c r="L11014" s="2"/>
    </row>
    <row r="11015" spans="2:12" ht="14.4" customHeight="1">
      <c r="B11015" s="2"/>
      <c r="L11015" s="2"/>
    </row>
    <row r="11016" spans="2:12" ht="14.4" customHeight="1">
      <c r="B11016" s="2"/>
      <c r="L11016" s="2"/>
    </row>
    <row r="11017" spans="2:12" ht="14.4" customHeight="1">
      <c r="B11017" s="2"/>
      <c r="L11017" s="2"/>
    </row>
    <row r="11018" spans="2:12" ht="14.4" customHeight="1">
      <c r="B11018" s="2"/>
      <c r="L11018" s="2"/>
    </row>
    <row r="11019" spans="2:12" ht="14.4" customHeight="1">
      <c r="B11019" s="2"/>
      <c r="L11019" s="2"/>
    </row>
    <row r="11020" spans="2:12" ht="14.4" customHeight="1">
      <c r="B11020" s="2"/>
      <c r="L11020" s="2"/>
    </row>
    <row r="11021" spans="2:12" ht="14.4" customHeight="1">
      <c r="B11021" s="2"/>
      <c r="L11021" s="2"/>
    </row>
    <row r="11022" spans="2:12" ht="14.4" customHeight="1">
      <c r="B11022" s="2"/>
      <c r="L11022" s="2"/>
    </row>
    <row r="11023" spans="2:12" ht="14.4" customHeight="1">
      <c r="B11023" s="2"/>
      <c r="L11023" s="2"/>
    </row>
    <row r="11024" spans="2:12" ht="14.4" customHeight="1">
      <c r="B11024" s="2"/>
      <c r="L11024" s="2"/>
    </row>
    <row r="11025" spans="2:12" ht="14.4" customHeight="1">
      <c r="B11025" s="2"/>
      <c r="L11025" s="2"/>
    </row>
    <row r="11026" spans="2:12" ht="14.4" customHeight="1">
      <c r="B11026" s="2"/>
      <c r="L11026" s="2"/>
    </row>
    <row r="11027" spans="2:12" ht="14.4" customHeight="1">
      <c r="B11027" s="2"/>
      <c r="L11027" s="2"/>
    </row>
    <row r="11028" spans="2:12" ht="14.4" customHeight="1">
      <c r="B11028" s="2"/>
      <c r="L11028" s="2"/>
    </row>
    <row r="11029" spans="2:12" ht="14.4" customHeight="1">
      <c r="B11029" s="2"/>
      <c r="L11029" s="2"/>
    </row>
    <row r="11030" spans="2:12" ht="14.4" customHeight="1">
      <c r="B11030" s="2"/>
      <c r="L11030" s="2"/>
    </row>
    <row r="11031" spans="2:12" ht="14.4" customHeight="1">
      <c r="B11031" s="2"/>
      <c r="L11031" s="2"/>
    </row>
    <row r="11032" spans="2:12" ht="14.4" customHeight="1">
      <c r="B11032" s="2"/>
      <c r="L11032" s="2"/>
    </row>
    <row r="11033" spans="2:12" ht="14.4" customHeight="1">
      <c r="B11033" s="2"/>
      <c r="L11033" s="2"/>
    </row>
    <row r="11034" spans="2:12" ht="14.4" customHeight="1">
      <c r="B11034" s="2"/>
      <c r="L11034" s="2"/>
    </row>
    <row r="11035" spans="2:12" ht="14.4" customHeight="1">
      <c r="B11035" s="2"/>
      <c r="L11035" s="2"/>
    </row>
    <row r="11036" spans="2:12" ht="14.4" customHeight="1">
      <c r="B11036" s="2"/>
      <c r="L11036" s="2"/>
    </row>
    <row r="11037" spans="2:12" ht="14.4" customHeight="1">
      <c r="B11037" s="2"/>
      <c r="L11037" s="2"/>
    </row>
    <row r="11038" spans="2:12" ht="14.4" customHeight="1">
      <c r="B11038" s="2"/>
      <c r="L11038" s="2"/>
    </row>
    <row r="11039" spans="2:12" ht="14.4" customHeight="1">
      <c r="B11039" s="2"/>
      <c r="L11039" s="2"/>
    </row>
    <row r="11040" spans="2:12" ht="14.4" customHeight="1">
      <c r="B11040" s="2"/>
      <c r="L11040" s="2"/>
    </row>
    <row r="11041" spans="2:12" ht="14.4" customHeight="1">
      <c r="B11041" s="2"/>
      <c r="L11041" s="2"/>
    </row>
    <row r="11042" spans="2:12" ht="14.4" customHeight="1">
      <c r="B11042" s="2"/>
      <c r="L11042" s="2"/>
    </row>
    <row r="11043" spans="2:12" ht="14.4" customHeight="1">
      <c r="B11043" s="2"/>
      <c r="L11043" s="2"/>
    </row>
    <row r="11044" spans="2:12" ht="14.4" customHeight="1">
      <c r="B11044" s="2"/>
      <c r="L11044" s="2"/>
    </row>
    <row r="11045" spans="2:12" ht="14.4" customHeight="1">
      <c r="B11045" s="2"/>
      <c r="L11045" s="2"/>
    </row>
    <row r="11046" spans="2:12" ht="14.4" customHeight="1">
      <c r="B11046" s="2"/>
      <c r="L11046" s="2"/>
    </row>
    <row r="11047" spans="2:12" ht="14.4" customHeight="1">
      <c r="B11047" s="2"/>
      <c r="L11047" s="2"/>
    </row>
    <row r="11048" spans="2:12" ht="14.4" customHeight="1">
      <c r="B11048" s="2"/>
      <c r="L11048" s="2"/>
    </row>
    <row r="11049" spans="2:12" ht="14.4" customHeight="1">
      <c r="B11049" s="2"/>
      <c r="L11049" s="2"/>
    </row>
    <row r="11050" spans="2:12" ht="14.4" customHeight="1">
      <c r="B11050" s="2"/>
      <c r="L11050" s="2"/>
    </row>
    <row r="11051" spans="2:12" ht="14.4" customHeight="1">
      <c r="B11051" s="2"/>
      <c r="L11051" s="2"/>
    </row>
    <row r="11052" spans="2:12" ht="14.4" customHeight="1">
      <c r="B11052" s="2"/>
      <c r="L11052" s="2"/>
    </row>
    <row r="11053" spans="2:12" ht="14.4" customHeight="1">
      <c r="B11053" s="2"/>
      <c r="L11053" s="2"/>
    </row>
    <row r="11054" spans="2:12" ht="14.4" customHeight="1">
      <c r="B11054" s="2"/>
      <c r="L11054" s="2"/>
    </row>
    <row r="11055" spans="2:12" ht="14.4" customHeight="1">
      <c r="B11055" s="2"/>
      <c r="L11055" s="2"/>
    </row>
    <row r="11056" spans="2:12" ht="14.4" customHeight="1">
      <c r="B11056" s="2"/>
      <c r="L11056" s="2"/>
    </row>
    <row r="11057" spans="2:12" ht="14.4" customHeight="1">
      <c r="B11057" s="2"/>
      <c r="L11057" s="2"/>
    </row>
    <row r="11058" spans="2:12" ht="14.4" customHeight="1">
      <c r="B11058" s="2"/>
      <c r="L11058" s="2"/>
    </row>
    <row r="11059" spans="2:12" ht="14.4" customHeight="1">
      <c r="B11059" s="2"/>
      <c r="L11059" s="2"/>
    </row>
    <row r="11060" spans="2:12" ht="14.4" customHeight="1">
      <c r="B11060" s="2"/>
      <c r="L11060" s="2"/>
    </row>
    <row r="11061" spans="2:12" ht="14.4" customHeight="1">
      <c r="B11061" s="2"/>
      <c r="L11061" s="2"/>
    </row>
    <row r="11062" spans="2:12" ht="14.4" customHeight="1">
      <c r="B11062" s="2"/>
      <c r="L11062" s="2"/>
    </row>
    <row r="11063" spans="2:12" ht="14.4" customHeight="1">
      <c r="B11063" s="2"/>
      <c r="L11063" s="2"/>
    </row>
    <row r="11064" spans="2:12" ht="14.4" customHeight="1">
      <c r="B11064" s="2"/>
      <c r="L11064" s="2"/>
    </row>
    <row r="11065" spans="2:12" ht="14.4" customHeight="1">
      <c r="B11065" s="2"/>
      <c r="L11065" s="2"/>
    </row>
    <row r="11066" spans="2:12" ht="14.4" customHeight="1">
      <c r="B11066" s="2"/>
      <c r="L11066" s="2"/>
    </row>
    <row r="11067" spans="2:12" ht="14.4" customHeight="1">
      <c r="B11067" s="2"/>
      <c r="L11067" s="2"/>
    </row>
    <row r="11068" spans="2:12" ht="14.4" customHeight="1">
      <c r="B11068" s="2"/>
      <c r="L11068" s="2"/>
    </row>
    <row r="11069" spans="2:12" ht="14.4" customHeight="1">
      <c r="B11069" s="2"/>
      <c r="L11069" s="2"/>
    </row>
    <row r="11070" spans="2:12" ht="14.4" customHeight="1">
      <c r="B11070" s="2"/>
      <c r="L11070" s="2"/>
    </row>
    <row r="11071" spans="2:12" ht="14.4" customHeight="1">
      <c r="B11071" s="2"/>
      <c r="L11071" s="2"/>
    </row>
    <row r="11072" spans="2:12" ht="14.4" customHeight="1">
      <c r="B11072" s="2"/>
      <c r="L11072" s="2"/>
    </row>
    <row r="11073" spans="2:12" ht="14.4" customHeight="1">
      <c r="B11073" s="2"/>
      <c r="L11073" s="2"/>
    </row>
    <row r="11074" spans="2:12" ht="14.4" customHeight="1">
      <c r="B11074" s="2"/>
      <c r="L11074" s="2"/>
    </row>
    <row r="11075" spans="2:12" ht="14.4" customHeight="1">
      <c r="B11075" s="2"/>
      <c r="L11075" s="2"/>
    </row>
    <row r="11076" spans="2:12" ht="14.4" customHeight="1">
      <c r="B11076" s="2"/>
      <c r="L11076" s="2"/>
    </row>
    <row r="11077" spans="2:12" ht="14.4" customHeight="1">
      <c r="B11077" s="2"/>
      <c r="L11077" s="2"/>
    </row>
    <row r="11078" spans="2:12" ht="14.4" customHeight="1">
      <c r="B11078" s="2"/>
      <c r="L11078" s="2"/>
    </row>
    <row r="11079" spans="2:12" ht="14.4" customHeight="1">
      <c r="B11079" s="2"/>
      <c r="L11079" s="2"/>
    </row>
    <row r="11080" spans="2:12" ht="14.4" customHeight="1">
      <c r="B11080" s="2"/>
      <c r="L11080" s="2"/>
    </row>
    <row r="11081" spans="2:12" ht="14.4" customHeight="1">
      <c r="B11081" s="2"/>
      <c r="L11081" s="2"/>
    </row>
    <row r="11082" spans="2:12" ht="14.4" customHeight="1">
      <c r="B11082" s="2"/>
      <c r="L11082" s="2"/>
    </row>
    <row r="11083" spans="2:12" ht="14.4" customHeight="1">
      <c r="B11083" s="2"/>
      <c r="L11083" s="2"/>
    </row>
    <row r="11084" spans="2:12" ht="14.4" customHeight="1">
      <c r="B11084" s="2"/>
      <c r="L11084" s="2"/>
    </row>
    <row r="11085" spans="2:12" ht="14.4" customHeight="1">
      <c r="B11085" s="2"/>
      <c r="L11085" s="2"/>
    </row>
    <row r="11086" spans="2:12" ht="14.4" customHeight="1">
      <c r="B11086" s="2"/>
      <c r="L11086" s="2"/>
    </row>
    <row r="11087" spans="2:12" ht="14.4" customHeight="1">
      <c r="B11087" s="2"/>
      <c r="L11087" s="2"/>
    </row>
    <row r="11088" spans="2:12" ht="14.4" customHeight="1">
      <c r="B11088" s="2"/>
      <c r="L11088" s="2"/>
    </row>
    <row r="11089" spans="2:12" ht="14.4" customHeight="1">
      <c r="B11089" s="2"/>
      <c r="L11089" s="2"/>
    </row>
    <row r="11090" spans="2:12" ht="14.4" customHeight="1">
      <c r="B11090" s="2"/>
      <c r="L11090" s="2"/>
    </row>
    <row r="11091" spans="2:12" ht="14.4" customHeight="1">
      <c r="B11091" s="2"/>
      <c r="L11091" s="2"/>
    </row>
    <row r="11092" spans="2:12" ht="14.4" customHeight="1">
      <c r="B11092" s="2"/>
      <c r="L11092" s="2"/>
    </row>
    <row r="11093" spans="2:12" ht="14.4" customHeight="1">
      <c r="B11093" s="2"/>
      <c r="L11093" s="2"/>
    </row>
    <row r="11094" spans="2:12" ht="14.4" customHeight="1">
      <c r="B11094" s="2"/>
      <c r="L11094" s="2"/>
    </row>
    <row r="11095" spans="2:12" ht="14.4" customHeight="1">
      <c r="B11095" s="2"/>
      <c r="L11095" s="2"/>
    </row>
    <row r="11096" spans="2:12" ht="14.4" customHeight="1">
      <c r="B11096" s="2"/>
      <c r="L11096" s="2"/>
    </row>
    <row r="11097" spans="2:12" ht="14.4" customHeight="1">
      <c r="B11097" s="2"/>
      <c r="L11097" s="2"/>
    </row>
    <row r="11098" spans="2:12" ht="14.4" customHeight="1">
      <c r="B11098" s="2"/>
      <c r="L11098" s="2"/>
    </row>
    <row r="11099" spans="2:12" ht="14.4" customHeight="1">
      <c r="B11099" s="2"/>
      <c r="L11099" s="2"/>
    </row>
    <row r="11100" spans="2:12" ht="14.4" customHeight="1">
      <c r="B11100" s="2"/>
      <c r="L11100" s="2"/>
    </row>
    <row r="11101" spans="2:12" ht="14.4" customHeight="1">
      <c r="B11101" s="2"/>
      <c r="L11101" s="2"/>
    </row>
    <row r="11102" spans="2:12" ht="14.4" customHeight="1">
      <c r="B11102" s="2"/>
      <c r="L11102" s="2"/>
    </row>
    <row r="11103" spans="2:12" ht="14.4" customHeight="1">
      <c r="B11103" s="2"/>
      <c r="L11103" s="2"/>
    </row>
    <row r="11104" spans="2:12" ht="14.4" customHeight="1">
      <c r="B11104" s="2"/>
      <c r="L11104" s="2"/>
    </row>
    <row r="11105" spans="2:12" ht="14.4" customHeight="1">
      <c r="B11105" s="2"/>
      <c r="L11105" s="2"/>
    </row>
    <row r="11106" spans="2:12" ht="14.4" customHeight="1">
      <c r="B11106" s="2"/>
      <c r="L11106" s="2"/>
    </row>
    <row r="11107" spans="2:12" ht="14.4" customHeight="1">
      <c r="B11107" s="2"/>
      <c r="L11107" s="2"/>
    </row>
    <row r="11108" spans="2:12" ht="14.4" customHeight="1">
      <c r="B11108" s="2"/>
      <c r="L11108" s="2"/>
    </row>
    <row r="11109" spans="2:12" ht="14.4" customHeight="1">
      <c r="B11109" s="2"/>
      <c r="L11109" s="2"/>
    </row>
    <row r="11110" spans="2:12" ht="14.4" customHeight="1">
      <c r="B11110" s="2"/>
      <c r="L11110" s="2"/>
    </row>
    <row r="11111" spans="2:12" ht="14.4" customHeight="1">
      <c r="B11111" s="2"/>
      <c r="L11111" s="2"/>
    </row>
    <row r="11112" spans="2:12" ht="14.4" customHeight="1">
      <c r="B11112" s="2"/>
      <c r="L11112" s="2"/>
    </row>
    <row r="11113" spans="2:12" ht="14.4" customHeight="1">
      <c r="B11113" s="2"/>
      <c r="L11113" s="2"/>
    </row>
    <row r="11114" spans="2:12" ht="14.4" customHeight="1">
      <c r="B11114" s="2"/>
      <c r="L11114" s="2"/>
    </row>
    <row r="11115" spans="2:12" ht="14.4" customHeight="1">
      <c r="B11115" s="2"/>
      <c r="L11115" s="2"/>
    </row>
    <row r="11116" spans="2:12" ht="14.4" customHeight="1">
      <c r="B11116" s="2"/>
      <c r="L11116" s="2"/>
    </row>
    <row r="11117" spans="2:12" ht="14.4" customHeight="1">
      <c r="B11117" s="2"/>
      <c r="L11117" s="2"/>
    </row>
    <row r="11118" spans="2:12" ht="14.4" customHeight="1">
      <c r="B11118" s="2"/>
      <c r="L11118" s="2"/>
    </row>
    <row r="11119" spans="2:12" ht="14.4" customHeight="1">
      <c r="B11119" s="2"/>
      <c r="L11119" s="2"/>
    </row>
    <row r="11120" spans="2:12" ht="14.4" customHeight="1">
      <c r="B11120" s="2"/>
      <c r="L11120" s="2"/>
    </row>
    <row r="11121" spans="2:12" ht="14.4" customHeight="1">
      <c r="B11121" s="2"/>
      <c r="L11121" s="2"/>
    </row>
    <row r="11122" spans="2:12" ht="14.4" customHeight="1">
      <c r="B11122" s="2"/>
      <c r="L11122" s="2"/>
    </row>
    <row r="11123" spans="2:12" ht="14.4" customHeight="1">
      <c r="B11123" s="2"/>
      <c r="L11123" s="2"/>
    </row>
    <row r="11124" spans="2:12" ht="14.4" customHeight="1">
      <c r="B11124" s="2"/>
      <c r="L11124" s="2"/>
    </row>
    <row r="11125" spans="2:12" ht="14.4" customHeight="1">
      <c r="B11125" s="2"/>
      <c r="L11125" s="2"/>
    </row>
    <row r="11126" spans="2:12" ht="14.4" customHeight="1">
      <c r="B11126" s="2"/>
      <c r="L11126" s="2"/>
    </row>
    <row r="11127" spans="2:12" ht="14.4" customHeight="1">
      <c r="B11127" s="2"/>
      <c r="L11127" s="2"/>
    </row>
    <row r="11128" spans="2:12" ht="14.4" customHeight="1">
      <c r="B11128" s="2"/>
      <c r="L11128" s="2"/>
    </row>
    <row r="11129" spans="2:12" ht="14.4" customHeight="1">
      <c r="B11129" s="2"/>
      <c r="L11129" s="2"/>
    </row>
    <row r="11130" spans="2:12" ht="14.4" customHeight="1">
      <c r="B11130" s="2"/>
      <c r="L11130" s="2"/>
    </row>
    <row r="11131" spans="2:12" ht="14.4" customHeight="1">
      <c r="B11131" s="2"/>
      <c r="L11131" s="2"/>
    </row>
    <row r="11132" spans="2:12" ht="14.4" customHeight="1">
      <c r="B11132" s="2"/>
      <c r="L11132" s="2"/>
    </row>
    <row r="11133" spans="2:12" ht="14.4" customHeight="1">
      <c r="B11133" s="2"/>
      <c r="L11133" s="2"/>
    </row>
    <row r="11134" spans="2:12" ht="14.4" customHeight="1">
      <c r="B11134" s="2"/>
      <c r="L11134" s="2"/>
    </row>
    <row r="11135" spans="2:12" ht="14.4" customHeight="1">
      <c r="B11135" s="2"/>
      <c r="L11135" s="2"/>
    </row>
    <row r="11136" spans="2:12" ht="14.4" customHeight="1">
      <c r="B11136" s="2"/>
      <c r="L11136" s="2"/>
    </row>
    <row r="11137" spans="2:12" ht="14.4" customHeight="1">
      <c r="B11137" s="2"/>
      <c r="L11137" s="2"/>
    </row>
    <row r="11138" spans="2:12" ht="14.4" customHeight="1">
      <c r="B11138" s="2"/>
      <c r="L11138" s="2"/>
    </row>
    <row r="11139" spans="2:12" ht="14.4" customHeight="1">
      <c r="B11139" s="2"/>
      <c r="L11139" s="2"/>
    </row>
    <row r="11140" spans="2:12" ht="14.4" customHeight="1">
      <c r="B11140" s="2"/>
      <c r="L11140" s="2"/>
    </row>
    <row r="11141" spans="2:12" ht="14.4" customHeight="1">
      <c r="B11141" s="2"/>
      <c r="L11141" s="2"/>
    </row>
    <row r="11142" spans="2:12" ht="14.4" customHeight="1">
      <c r="B11142" s="2"/>
      <c r="L11142" s="2"/>
    </row>
    <row r="11143" spans="2:12" ht="14.4" customHeight="1">
      <c r="B11143" s="2"/>
      <c r="L11143" s="2"/>
    </row>
    <row r="11144" spans="2:12" ht="14.4" customHeight="1">
      <c r="B11144" s="2"/>
      <c r="L11144" s="2"/>
    </row>
    <row r="11145" spans="2:12" ht="14.4" customHeight="1">
      <c r="B11145" s="2"/>
      <c r="L11145" s="2"/>
    </row>
    <row r="11146" spans="2:12" ht="14.4" customHeight="1">
      <c r="B11146" s="2"/>
      <c r="L11146" s="2"/>
    </row>
    <row r="11147" spans="2:12" ht="14.4" customHeight="1">
      <c r="B11147" s="2"/>
      <c r="L11147" s="2"/>
    </row>
    <row r="11148" spans="2:12" ht="14.4" customHeight="1">
      <c r="B11148" s="2"/>
      <c r="L11148" s="2"/>
    </row>
    <row r="11149" spans="2:12" ht="14.4" customHeight="1">
      <c r="B11149" s="2"/>
      <c r="L11149" s="2"/>
    </row>
    <row r="11150" spans="2:12" ht="14.4" customHeight="1">
      <c r="B11150" s="2"/>
      <c r="L11150" s="2"/>
    </row>
    <row r="11151" spans="2:12" ht="14.4" customHeight="1">
      <c r="B11151" s="2"/>
      <c r="L11151" s="2"/>
    </row>
    <row r="11152" spans="2:12" ht="14.4" customHeight="1">
      <c r="B11152" s="2"/>
      <c r="L11152" s="2"/>
    </row>
    <row r="11153" spans="2:12" ht="14.4" customHeight="1">
      <c r="B11153" s="2"/>
      <c r="L11153" s="2"/>
    </row>
    <row r="11154" spans="2:12" ht="14.4" customHeight="1">
      <c r="B11154" s="2"/>
      <c r="L11154" s="2"/>
    </row>
    <row r="11155" spans="2:12" ht="14.4" customHeight="1">
      <c r="B11155" s="2"/>
      <c r="L11155" s="2"/>
    </row>
    <row r="11156" spans="2:12" ht="14.4" customHeight="1">
      <c r="B11156" s="2"/>
      <c r="L11156" s="2"/>
    </row>
    <row r="11157" spans="2:12" ht="14.4" customHeight="1">
      <c r="B11157" s="2"/>
      <c r="L11157" s="2"/>
    </row>
    <row r="11158" spans="2:12" ht="14.4" customHeight="1">
      <c r="B11158" s="2"/>
      <c r="L11158" s="2"/>
    </row>
    <row r="11159" spans="2:12" ht="14.4" customHeight="1">
      <c r="B11159" s="2"/>
      <c r="L11159" s="2"/>
    </row>
    <row r="11160" spans="2:12" ht="14.4" customHeight="1">
      <c r="B11160" s="2"/>
      <c r="L11160" s="2"/>
    </row>
    <row r="11161" spans="2:12" ht="14.4" customHeight="1">
      <c r="B11161" s="2"/>
      <c r="L11161" s="2"/>
    </row>
    <row r="11162" spans="2:12" ht="14.4" customHeight="1">
      <c r="B11162" s="2"/>
      <c r="L11162" s="2"/>
    </row>
    <row r="11163" spans="2:12" ht="14.4" customHeight="1">
      <c r="B11163" s="2"/>
      <c r="L11163" s="2"/>
    </row>
    <row r="11164" spans="2:12" ht="14.4" customHeight="1">
      <c r="B11164" s="2"/>
      <c r="L11164" s="2"/>
    </row>
    <row r="11165" spans="2:12" ht="14.4" customHeight="1">
      <c r="B11165" s="2"/>
      <c r="L11165" s="2"/>
    </row>
    <row r="11166" spans="2:12" ht="14.4" customHeight="1">
      <c r="B11166" s="2"/>
      <c r="L11166" s="2"/>
    </row>
    <row r="11167" spans="2:12" ht="14.4" customHeight="1">
      <c r="B11167" s="2"/>
      <c r="L11167" s="2"/>
    </row>
    <row r="11168" spans="2:12" ht="14.4" customHeight="1">
      <c r="B11168" s="2"/>
      <c r="L11168" s="2"/>
    </row>
    <row r="11169" spans="2:12" ht="14.4" customHeight="1">
      <c r="B11169" s="2"/>
      <c r="L11169" s="2"/>
    </row>
    <row r="11170" spans="2:12" ht="14.4" customHeight="1">
      <c r="B11170" s="2"/>
      <c r="L11170" s="2"/>
    </row>
    <row r="11171" spans="2:12" ht="14.4" customHeight="1">
      <c r="B11171" s="2"/>
      <c r="L11171" s="2"/>
    </row>
    <row r="11172" spans="2:12" ht="14.4" customHeight="1">
      <c r="B11172" s="2"/>
      <c r="L11172" s="2"/>
    </row>
    <row r="11173" spans="2:12" ht="14.4" customHeight="1">
      <c r="B11173" s="2"/>
      <c r="L11173" s="2"/>
    </row>
    <row r="11174" spans="2:12" ht="14.4" customHeight="1">
      <c r="B11174" s="2"/>
      <c r="L11174" s="2"/>
    </row>
    <row r="11175" spans="2:12" ht="14.4" customHeight="1">
      <c r="B11175" s="2"/>
      <c r="L11175" s="2"/>
    </row>
    <row r="11176" spans="2:12" ht="14.4" customHeight="1">
      <c r="B11176" s="2"/>
      <c r="L11176" s="2"/>
    </row>
    <row r="11177" spans="2:12" ht="14.4" customHeight="1">
      <c r="B11177" s="2"/>
      <c r="L11177" s="2"/>
    </row>
    <row r="11178" spans="2:12" ht="14.4" customHeight="1">
      <c r="B11178" s="2"/>
      <c r="L11178" s="2"/>
    </row>
    <row r="11179" spans="2:12" ht="14.4" customHeight="1">
      <c r="B11179" s="2"/>
      <c r="L11179" s="2"/>
    </row>
    <row r="11180" spans="2:12" ht="14.4" customHeight="1">
      <c r="B11180" s="2"/>
      <c r="L11180" s="2"/>
    </row>
    <row r="11181" spans="2:12" ht="14.4" customHeight="1">
      <c r="B11181" s="2"/>
      <c r="L11181" s="2"/>
    </row>
    <row r="11182" spans="2:12" ht="14.4" customHeight="1">
      <c r="B11182" s="2"/>
      <c r="L11182" s="2"/>
    </row>
    <row r="11183" spans="2:12" ht="14.4" customHeight="1">
      <c r="B11183" s="2"/>
      <c r="L11183" s="2"/>
    </row>
    <row r="11184" spans="2:12" ht="14.4" customHeight="1">
      <c r="B11184" s="2"/>
      <c r="L11184" s="2"/>
    </row>
    <row r="11185" spans="2:12" ht="14.4" customHeight="1">
      <c r="B11185" s="2"/>
      <c r="L11185" s="2"/>
    </row>
    <row r="11186" spans="2:12" ht="14.4" customHeight="1">
      <c r="B11186" s="2"/>
      <c r="L11186" s="2"/>
    </row>
    <row r="11187" spans="2:12" ht="14.4" customHeight="1">
      <c r="B11187" s="2"/>
      <c r="L11187" s="2"/>
    </row>
    <row r="11188" spans="2:12" ht="14.4" customHeight="1">
      <c r="B11188" s="2"/>
      <c r="L11188" s="2"/>
    </row>
    <row r="11189" spans="2:12" ht="14.4" customHeight="1">
      <c r="B11189" s="2"/>
      <c r="L11189" s="2"/>
    </row>
    <row r="11190" spans="2:12" ht="14.4" customHeight="1">
      <c r="B11190" s="2"/>
      <c r="L11190" s="2"/>
    </row>
    <row r="11191" spans="2:12" ht="14.4" customHeight="1">
      <c r="B11191" s="2"/>
      <c r="L11191" s="2"/>
    </row>
    <row r="11192" spans="2:12" ht="14.4" customHeight="1">
      <c r="B11192" s="2"/>
      <c r="L11192" s="2"/>
    </row>
    <row r="11193" spans="2:12" ht="14.4" customHeight="1">
      <c r="B11193" s="2"/>
      <c r="L11193" s="2"/>
    </row>
    <row r="11194" spans="2:12" ht="14.4" customHeight="1">
      <c r="B11194" s="2"/>
      <c r="L11194" s="2"/>
    </row>
    <row r="11195" spans="2:12" ht="14.4" customHeight="1">
      <c r="B11195" s="2"/>
      <c r="L11195" s="2"/>
    </row>
    <row r="11196" spans="2:12" ht="14.4" customHeight="1">
      <c r="B11196" s="2"/>
      <c r="L11196" s="2"/>
    </row>
    <row r="11197" spans="2:12" ht="14.4" customHeight="1">
      <c r="B11197" s="2"/>
      <c r="L11197" s="2"/>
    </row>
    <row r="11198" spans="2:12" ht="14.4" customHeight="1">
      <c r="B11198" s="2"/>
      <c r="L11198" s="2"/>
    </row>
    <row r="11199" spans="2:12" ht="14.4" customHeight="1">
      <c r="B11199" s="2"/>
      <c r="L11199" s="2"/>
    </row>
    <row r="11200" spans="2:12" ht="14.4" customHeight="1">
      <c r="B11200" s="2"/>
      <c r="L11200" s="2"/>
    </row>
    <row r="11201" spans="2:12" ht="14.4" customHeight="1">
      <c r="B11201" s="2"/>
      <c r="L11201" s="2"/>
    </row>
    <row r="11202" spans="2:12" ht="14.4" customHeight="1">
      <c r="B11202" s="2"/>
      <c r="L11202" s="2"/>
    </row>
    <row r="11203" spans="2:12" ht="14.4" customHeight="1">
      <c r="B11203" s="2"/>
      <c r="L11203" s="2"/>
    </row>
    <row r="11204" spans="2:12" ht="14.4" customHeight="1">
      <c r="B11204" s="2"/>
      <c r="L11204" s="2"/>
    </row>
    <row r="11205" spans="2:12" ht="14.4" customHeight="1">
      <c r="B11205" s="2"/>
      <c r="L11205" s="2"/>
    </row>
    <row r="11206" spans="2:12" ht="14.4" customHeight="1">
      <c r="B11206" s="2"/>
      <c r="L11206" s="2"/>
    </row>
    <row r="11207" spans="2:12" ht="14.4" customHeight="1">
      <c r="B11207" s="2"/>
      <c r="L11207" s="2"/>
    </row>
    <row r="11208" spans="2:12" ht="14.4" customHeight="1">
      <c r="B11208" s="2"/>
      <c r="L11208" s="2"/>
    </row>
    <row r="11209" spans="2:12" ht="14.4" customHeight="1">
      <c r="B11209" s="2"/>
      <c r="L11209" s="2"/>
    </row>
    <row r="11210" spans="2:12" ht="14.4" customHeight="1">
      <c r="B11210" s="2"/>
      <c r="L11210" s="2"/>
    </row>
    <row r="11211" spans="2:12" ht="14.4" customHeight="1">
      <c r="B11211" s="2"/>
      <c r="L11211" s="2"/>
    </row>
    <row r="11212" spans="2:12" ht="14.4" customHeight="1">
      <c r="B11212" s="2"/>
      <c r="L11212" s="2"/>
    </row>
    <row r="11213" spans="2:12" ht="14.4" customHeight="1">
      <c r="B11213" s="2"/>
      <c r="L11213" s="2"/>
    </row>
    <row r="11214" spans="2:12" ht="14.4" customHeight="1">
      <c r="B11214" s="2"/>
      <c r="L11214" s="2"/>
    </row>
    <row r="11215" spans="2:12" ht="14.4" customHeight="1">
      <c r="B11215" s="2"/>
      <c r="L11215" s="2"/>
    </row>
    <row r="11216" spans="2:12" ht="14.4" customHeight="1">
      <c r="B11216" s="2"/>
      <c r="L11216" s="2"/>
    </row>
    <row r="11217" spans="2:12" ht="14.4" customHeight="1">
      <c r="B11217" s="2"/>
      <c r="L11217" s="2"/>
    </row>
    <row r="11218" spans="2:12" ht="14.4" customHeight="1">
      <c r="B11218" s="2"/>
      <c r="L11218" s="2"/>
    </row>
    <row r="11219" spans="2:12" ht="14.4" customHeight="1">
      <c r="B11219" s="2"/>
      <c r="L11219" s="2"/>
    </row>
    <row r="11220" spans="2:12" ht="14.4" customHeight="1">
      <c r="B11220" s="2"/>
      <c r="L11220" s="2"/>
    </row>
    <row r="11221" spans="2:12" ht="14.4" customHeight="1">
      <c r="B11221" s="2"/>
      <c r="L11221" s="2"/>
    </row>
    <row r="11222" spans="2:12" ht="14.4" customHeight="1">
      <c r="B11222" s="2"/>
      <c r="L11222" s="2"/>
    </row>
    <row r="11223" spans="2:12" ht="14.4" customHeight="1">
      <c r="B11223" s="2"/>
      <c r="L11223" s="2"/>
    </row>
    <row r="11224" spans="2:12" ht="14.4" customHeight="1">
      <c r="B11224" s="2"/>
      <c r="L11224" s="2"/>
    </row>
    <row r="11225" spans="2:12" ht="14.4" customHeight="1">
      <c r="B11225" s="2"/>
      <c r="L11225" s="2"/>
    </row>
    <row r="11226" spans="2:12" ht="14.4" customHeight="1">
      <c r="B11226" s="2"/>
      <c r="L11226" s="2"/>
    </row>
    <row r="11227" spans="2:12" ht="14.4" customHeight="1">
      <c r="B11227" s="2"/>
      <c r="L11227" s="2"/>
    </row>
    <row r="11228" spans="2:12" ht="14.4" customHeight="1">
      <c r="B11228" s="2"/>
      <c r="L11228" s="2"/>
    </row>
    <row r="11229" spans="2:12" ht="14.4" customHeight="1">
      <c r="B11229" s="2"/>
      <c r="L11229" s="2"/>
    </row>
    <row r="11230" spans="2:12" ht="14.4" customHeight="1">
      <c r="B11230" s="2"/>
      <c r="L11230" s="2"/>
    </row>
    <row r="11231" spans="2:12" ht="14.4" customHeight="1">
      <c r="B11231" s="2"/>
      <c r="L11231" s="2"/>
    </row>
    <row r="11232" spans="2:12" ht="14.4" customHeight="1">
      <c r="B11232" s="2"/>
      <c r="L11232" s="2"/>
    </row>
    <row r="11233" spans="2:12" ht="14.4" customHeight="1">
      <c r="B11233" s="2"/>
      <c r="L11233" s="2"/>
    </row>
    <row r="11234" spans="2:12" ht="14.4" customHeight="1">
      <c r="B11234" s="2"/>
      <c r="L11234" s="2"/>
    </row>
    <row r="11235" spans="2:12" ht="14.4" customHeight="1">
      <c r="B11235" s="2"/>
      <c r="L11235" s="2"/>
    </row>
    <row r="11236" spans="2:12" ht="14.4" customHeight="1">
      <c r="B11236" s="2"/>
      <c r="L11236" s="2"/>
    </row>
    <row r="11237" spans="2:12" ht="14.4" customHeight="1">
      <c r="B11237" s="2"/>
      <c r="L11237" s="2"/>
    </row>
    <row r="11238" spans="2:12" ht="14.4" customHeight="1">
      <c r="B11238" s="2"/>
      <c r="L11238" s="2"/>
    </row>
    <row r="11239" spans="2:12" ht="14.4" customHeight="1">
      <c r="B11239" s="2"/>
      <c r="L11239" s="2"/>
    </row>
    <row r="11240" spans="2:12" ht="14.4" customHeight="1">
      <c r="B11240" s="2"/>
      <c r="L11240" s="2"/>
    </row>
    <row r="11241" spans="2:12" ht="14.4" customHeight="1">
      <c r="B11241" s="2"/>
      <c r="L11241" s="2"/>
    </row>
    <row r="11242" spans="2:12" ht="14.4" customHeight="1">
      <c r="B11242" s="2"/>
      <c r="L11242" s="2"/>
    </row>
    <row r="11243" spans="2:12" ht="14.4" customHeight="1">
      <c r="B11243" s="2"/>
      <c r="L11243" s="2"/>
    </row>
    <row r="11244" spans="2:12" ht="14.4" customHeight="1">
      <c r="B11244" s="2"/>
      <c r="L11244" s="2"/>
    </row>
    <row r="11245" spans="2:12" ht="14.4" customHeight="1">
      <c r="B11245" s="2"/>
      <c r="L11245" s="2"/>
    </row>
    <row r="11246" spans="2:12" ht="14.4" customHeight="1">
      <c r="B11246" s="2"/>
      <c r="L11246" s="2"/>
    </row>
    <row r="11247" spans="2:12" ht="14.4" customHeight="1">
      <c r="B11247" s="2"/>
      <c r="L11247" s="2"/>
    </row>
    <row r="11248" spans="2:12" ht="14.4" customHeight="1">
      <c r="B11248" s="2"/>
      <c r="L11248" s="2"/>
    </row>
    <row r="11249" spans="2:12" ht="14.4" customHeight="1">
      <c r="B11249" s="2"/>
      <c r="L11249" s="2"/>
    </row>
    <row r="11250" spans="2:12" ht="14.4" customHeight="1">
      <c r="B11250" s="2"/>
      <c r="L11250" s="2"/>
    </row>
    <row r="11251" spans="2:12" ht="14.4" customHeight="1">
      <c r="B11251" s="2"/>
      <c r="L11251" s="2"/>
    </row>
    <row r="11252" spans="2:12" ht="14.4" customHeight="1">
      <c r="B11252" s="2"/>
      <c r="L11252" s="2"/>
    </row>
    <row r="11253" spans="2:12" ht="14.4" customHeight="1">
      <c r="B11253" s="2"/>
      <c r="L11253" s="2"/>
    </row>
    <row r="11254" spans="2:12" ht="14.4" customHeight="1">
      <c r="B11254" s="2"/>
      <c r="L11254" s="2"/>
    </row>
    <row r="11255" spans="2:12" ht="14.4" customHeight="1">
      <c r="B11255" s="2"/>
      <c r="L11255" s="2"/>
    </row>
    <row r="11256" spans="2:12" ht="14.4" customHeight="1">
      <c r="B11256" s="2"/>
      <c r="L11256" s="2"/>
    </row>
    <row r="11257" spans="2:12" ht="14.4" customHeight="1">
      <c r="B11257" s="2"/>
      <c r="L11257" s="2"/>
    </row>
    <row r="11258" spans="2:12" ht="14.4" customHeight="1">
      <c r="B11258" s="2"/>
      <c r="L11258" s="2"/>
    </row>
    <row r="11259" spans="2:12" ht="14.4" customHeight="1">
      <c r="B11259" s="2"/>
      <c r="L11259" s="2"/>
    </row>
    <row r="11260" spans="2:12" ht="14.4" customHeight="1">
      <c r="B11260" s="2"/>
      <c r="L11260" s="2"/>
    </row>
    <row r="11261" spans="2:12" ht="14.4" customHeight="1">
      <c r="B11261" s="2"/>
      <c r="L11261" s="2"/>
    </row>
    <row r="11262" spans="2:12" ht="14.4" customHeight="1">
      <c r="B11262" s="2"/>
      <c r="L11262" s="2"/>
    </row>
    <row r="11263" spans="2:12" ht="14.4" customHeight="1">
      <c r="B11263" s="2"/>
      <c r="L11263" s="2"/>
    </row>
    <row r="11264" spans="2:12" ht="14.4" customHeight="1">
      <c r="B11264" s="2"/>
      <c r="L11264" s="2"/>
    </row>
    <row r="11265" spans="2:12" ht="14.4" customHeight="1">
      <c r="B11265" s="2"/>
      <c r="L11265" s="2"/>
    </row>
    <row r="11266" spans="2:12" ht="14.4" customHeight="1">
      <c r="B11266" s="2"/>
      <c r="L11266" s="2"/>
    </row>
    <row r="11267" spans="2:12" ht="14.4" customHeight="1">
      <c r="B11267" s="2"/>
      <c r="L11267" s="2"/>
    </row>
    <row r="11268" spans="2:12" ht="14.4" customHeight="1">
      <c r="B11268" s="2"/>
      <c r="L11268" s="2"/>
    </row>
    <row r="11269" spans="2:12" ht="14.4" customHeight="1">
      <c r="B11269" s="2"/>
      <c r="L11269" s="2"/>
    </row>
    <row r="11270" spans="2:12" ht="14.4" customHeight="1">
      <c r="B11270" s="2"/>
      <c r="L11270" s="2"/>
    </row>
    <row r="11271" spans="2:12" ht="14.4" customHeight="1">
      <c r="B11271" s="2"/>
      <c r="L11271" s="2"/>
    </row>
    <row r="11272" spans="2:12" ht="14.4" customHeight="1">
      <c r="B11272" s="2"/>
      <c r="L11272" s="2"/>
    </row>
    <row r="11273" spans="2:12" ht="14.4" customHeight="1">
      <c r="B11273" s="2"/>
      <c r="L11273" s="2"/>
    </row>
    <row r="11274" spans="2:12" ht="14.4" customHeight="1">
      <c r="B11274" s="2"/>
      <c r="L11274" s="2"/>
    </row>
    <row r="11275" spans="2:12" ht="14.4" customHeight="1">
      <c r="B11275" s="2"/>
      <c r="L11275" s="2"/>
    </row>
    <row r="11276" spans="2:12" ht="14.4" customHeight="1">
      <c r="B11276" s="2"/>
      <c r="L11276" s="2"/>
    </row>
    <row r="11277" spans="2:12" ht="14.4" customHeight="1">
      <c r="B11277" s="2"/>
      <c r="L11277" s="2"/>
    </row>
    <row r="11278" spans="2:12" ht="14.4" customHeight="1">
      <c r="B11278" s="2"/>
      <c r="L11278" s="2"/>
    </row>
    <row r="11279" spans="2:12" ht="14.4" customHeight="1">
      <c r="B11279" s="2"/>
      <c r="L11279" s="2"/>
    </row>
    <row r="11280" spans="2:12" ht="14.4" customHeight="1">
      <c r="B11280" s="2"/>
      <c r="L11280" s="2"/>
    </row>
    <row r="11281" spans="2:12" ht="14.4" customHeight="1">
      <c r="B11281" s="2"/>
      <c r="L11281" s="2"/>
    </row>
    <row r="11282" spans="2:12" ht="14.4" customHeight="1">
      <c r="B11282" s="2"/>
      <c r="L11282" s="2"/>
    </row>
    <row r="11283" spans="2:12" ht="14.4" customHeight="1">
      <c r="B11283" s="2"/>
      <c r="L11283" s="2"/>
    </row>
    <row r="11284" spans="2:12" ht="14.4" customHeight="1">
      <c r="B11284" s="2"/>
      <c r="L11284" s="2"/>
    </row>
    <row r="11285" spans="2:12" ht="14.4" customHeight="1">
      <c r="B11285" s="2"/>
      <c r="L11285" s="2"/>
    </row>
    <row r="11286" spans="2:12" ht="14.4" customHeight="1">
      <c r="B11286" s="2"/>
      <c r="L11286" s="2"/>
    </row>
    <row r="11287" spans="2:12" ht="14.4" customHeight="1">
      <c r="B11287" s="2"/>
      <c r="L11287" s="2"/>
    </row>
    <row r="11288" spans="2:12" ht="14.4" customHeight="1">
      <c r="B11288" s="2"/>
      <c r="L11288" s="2"/>
    </row>
    <row r="11289" spans="2:12" ht="14.4" customHeight="1">
      <c r="B11289" s="2"/>
      <c r="L11289" s="2"/>
    </row>
    <row r="11290" spans="2:12" ht="14.4" customHeight="1">
      <c r="B11290" s="2"/>
      <c r="L11290" s="2"/>
    </row>
    <row r="11291" spans="2:12" ht="14.4" customHeight="1">
      <c r="B11291" s="2"/>
      <c r="L11291" s="2"/>
    </row>
    <row r="11292" spans="2:12" ht="14.4" customHeight="1">
      <c r="B11292" s="2"/>
      <c r="L11292" s="2"/>
    </row>
    <row r="11293" spans="2:12" ht="14.4" customHeight="1">
      <c r="B11293" s="2"/>
      <c r="L11293" s="2"/>
    </row>
    <row r="11294" spans="2:12" ht="14.4" customHeight="1">
      <c r="B11294" s="2"/>
      <c r="L11294" s="2"/>
    </row>
    <row r="11295" spans="2:12" ht="14.4" customHeight="1">
      <c r="B11295" s="2"/>
      <c r="L11295" s="2"/>
    </row>
    <row r="11296" spans="2:12" ht="14.4" customHeight="1">
      <c r="B11296" s="2"/>
      <c r="L11296" s="2"/>
    </row>
    <row r="11297" spans="2:12" ht="14.4" customHeight="1">
      <c r="B11297" s="2"/>
      <c r="L11297" s="2"/>
    </row>
    <row r="11298" spans="2:12" ht="14.4" customHeight="1">
      <c r="B11298" s="2"/>
      <c r="L11298" s="2"/>
    </row>
    <row r="11299" spans="2:12" ht="14.4" customHeight="1">
      <c r="B11299" s="2"/>
      <c r="L11299" s="2"/>
    </row>
    <row r="11300" spans="2:12" ht="14.4" customHeight="1">
      <c r="B11300" s="2"/>
      <c r="L11300" s="2"/>
    </row>
    <row r="11301" spans="2:12" ht="14.4" customHeight="1">
      <c r="B11301" s="2"/>
      <c r="L11301" s="2"/>
    </row>
    <row r="11302" spans="2:12" ht="14.4" customHeight="1">
      <c r="B11302" s="2"/>
      <c r="L11302" s="2"/>
    </row>
    <row r="11303" spans="2:12" ht="14.4" customHeight="1">
      <c r="B11303" s="2"/>
      <c r="L11303" s="2"/>
    </row>
    <row r="11304" spans="2:12" ht="14.4" customHeight="1">
      <c r="B11304" s="2"/>
      <c r="L11304" s="2"/>
    </row>
    <row r="11305" spans="2:12" ht="14.4" customHeight="1">
      <c r="B11305" s="2"/>
      <c r="L11305" s="2"/>
    </row>
    <row r="11306" spans="2:12" ht="14.4" customHeight="1">
      <c r="B11306" s="2"/>
      <c r="L11306" s="2"/>
    </row>
    <row r="11307" spans="2:12" ht="14.4" customHeight="1">
      <c r="B11307" s="2"/>
      <c r="L11307" s="2"/>
    </row>
    <row r="11308" spans="2:12" ht="14.4" customHeight="1">
      <c r="B11308" s="2"/>
      <c r="L11308" s="2"/>
    </row>
    <row r="11309" spans="2:12" ht="14.4" customHeight="1">
      <c r="B11309" s="2"/>
      <c r="L11309" s="2"/>
    </row>
    <row r="11310" spans="2:12" ht="14.4" customHeight="1">
      <c r="B11310" s="2"/>
      <c r="L11310" s="2"/>
    </row>
    <row r="11311" spans="2:12" ht="14.4" customHeight="1">
      <c r="B11311" s="2"/>
      <c r="L11311" s="2"/>
    </row>
    <row r="11312" spans="2:12" ht="14.4" customHeight="1">
      <c r="B11312" s="2"/>
      <c r="L11312" s="2"/>
    </row>
    <row r="11313" spans="2:12" ht="14.4" customHeight="1">
      <c r="B11313" s="2"/>
      <c r="L11313" s="2"/>
    </row>
    <row r="11314" spans="2:12" ht="14.4" customHeight="1">
      <c r="B11314" s="2"/>
      <c r="L11314" s="2"/>
    </row>
    <row r="11315" spans="2:12" ht="14.4" customHeight="1">
      <c r="B11315" s="2"/>
      <c r="L11315" s="2"/>
    </row>
    <row r="11316" spans="2:12" ht="14.4" customHeight="1">
      <c r="B11316" s="2"/>
      <c r="L11316" s="2"/>
    </row>
    <row r="11317" spans="2:12" ht="14.4" customHeight="1">
      <c r="B11317" s="2"/>
      <c r="L11317" s="2"/>
    </row>
    <row r="11318" spans="2:12" ht="14.4" customHeight="1">
      <c r="B11318" s="2"/>
      <c r="L11318" s="2"/>
    </row>
    <row r="11319" spans="2:12" ht="14.4" customHeight="1">
      <c r="B11319" s="2"/>
      <c r="L11319" s="2"/>
    </row>
    <row r="11320" spans="2:12" ht="14.4" customHeight="1">
      <c r="B11320" s="2"/>
      <c r="L11320" s="2"/>
    </row>
    <row r="11321" spans="2:12" ht="14.4" customHeight="1">
      <c r="B11321" s="2"/>
      <c r="L11321" s="2"/>
    </row>
    <row r="11322" spans="2:12" ht="14.4" customHeight="1">
      <c r="B11322" s="2"/>
      <c r="L11322" s="2"/>
    </row>
    <row r="11323" spans="2:12" ht="14.4" customHeight="1">
      <c r="B11323" s="2"/>
      <c r="L11323" s="2"/>
    </row>
    <row r="11324" spans="2:12" ht="14.4" customHeight="1">
      <c r="B11324" s="2"/>
      <c r="L11324" s="2"/>
    </row>
    <row r="11325" spans="2:12" ht="14.4" customHeight="1">
      <c r="B11325" s="2"/>
      <c r="L11325" s="2"/>
    </row>
    <row r="11326" spans="2:12" ht="14.4" customHeight="1">
      <c r="B11326" s="2"/>
      <c r="L11326" s="2"/>
    </row>
    <row r="11327" spans="2:12" ht="14.4" customHeight="1">
      <c r="B11327" s="2"/>
      <c r="L11327" s="2"/>
    </row>
    <row r="11328" spans="2:12" ht="14.4" customHeight="1">
      <c r="B11328" s="2"/>
      <c r="L11328" s="2"/>
    </row>
    <row r="11329" spans="2:12" ht="14.4" customHeight="1">
      <c r="B11329" s="2"/>
      <c r="L11329" s="2"/>
    </row>
    <row r="11330" spans="2:12" ht="14.4" customHeight="1">
      <c r="B11330" s="2"/>
      <c r="L11330" s="2"/>
    </row>
    <row r="11331" spans="2:12" ht="14.4" customHeight="1">
      <c r="B11331" s="2"/>
      <c r="L11331" s="2"/>
    </row>
    <row r="11332" spans="2:12" ht="14.4" customHeight="1">
      <c r="B11332" s="2"/>
      <c r="L11332" s="2"/>
    </row>
    <row r="11333" spans="2:12" ht="14.4" customHeight="1">
      <c r="B11333" s="2"/>
      <c r="L11333" s="2"/>
    </row>
    <row r="11334" spans="2:12" ht="14.4" customHeight="1">
      <c r="B11334" s="2"/>
      <c r="L11334" s="2"/>
    </row>
    <row r="11335" spans="2:12" ht="14.4" customHeight="1">
      <c r="B11335" s="2"/>
      <c r="L11335" s="2"/>
    </row>
    <row r="11336" spans="2:12" ht="14.4" customHeight="1">
      <c r="B11336" s="2"/>
      <c r="L11336" s="2"/>
    </row>
    <row r="11337" spans="2:12" ht="14.4" customHeight="1">
      <c r="B11337" s="2"/>
      <c r="L11337" s="2"/>
    </row>
    <row r="11338" spans="2:12" ht="14.4" customHeight="1">
      <c r="B11338" s="2"/>
      <c r="L11338" s="2"/>
    </row>
    <row r="11339" spans="2:12" ht="14.4" customHeight="1">
      <c r="B11339" s="2"/>
      <c r="L11339" s="2"/>
    </row>
    <row r="11340" spans="2:12" ht="14.4" customHeight="1">
      <c r="B11340" s="2"/>
      <c r="L11340" s="2"/>
    </row>
    <row r="11341" spans="2:12" ht="14.4" customHeight="1">
      <c r="B11341" s="2"/>
      <c r="L11341" s="2"/>
    </row>
    <row r="11342" spans="2:12" ht="14.4" customHeight="1">
      <c r="B11342" s="2"/>
      <c r="L11342" s="2"/>
    </row>
    <row r="11343" spans="2:12" ht="14.4" customHeight="1">
      <c r="B11343" s="2"/>
      <c r="L11343" s="2"/>
    </row>
    <row r="11344" spans="2:12" ht="14.4" customHeight="1">
      <c r="B11344" s="2"/>
      <c r="L11344" s="2"/>
    </row>
    <row r="11345" spans="2:12" ht="14.4" customHeight="1">
      <c r="B11345" s="2"/>
      <c r="L11345" s="2"/>
    </row>
    <row r="11346" spans="2:12" ht="14.4" customHeight="1">
      <c r="B11346" s="2"/>
      <c r="L11346" s="2"/>
    </row>
    <row r="11347" spans="2:12" ht="14.4" customHeight="1">
      <c r="B11347" s="2"/>
      <c r="L11347" s="2"/>
    </row>
    <row r="11348" spans="2:12" ht="14.4" customHeight="1">
      <c r="B11348" s="2"/>
      <c r="L11348" s="2"/>
    </row>
    <row r="11349" spans="2:12" ht="14.4" customHeight="1">
      <c r="B11349" s="2"/>
      <c r="L11349" s="2"/>
    </row>
    <row r="11350" spans="2:12" ht="14.4" customHeight="1">
      <c r="B11350" s="2"/>
      <c r="L11350" s="2"/>
    </row>
    <row r="11351" spans="2:12" ht="14.4" customHeight="1">
      <c r="B11351" s="2"/>
      <c r="L11351" s="2"/>
    </row>
    <row r="11352" spans="2:12" ht="14.4" customHeight="1">
      <c r="B11352" s="2"/>
      <c r="L11352" s="2"/>
    </row>
    <row r="11353" spans="2:12" ht="14.4" customHeight="1">
      <c r="B11353" s="2"/>
      <c r="L11353" s="2"/>
    </row>
    <row r="11354" spans="2:12" ht="14.4" customHeight="1">
      <c r="B11354" s="2"/>
      <c r="L11354" s="2"/>
    </row>
    <row r="11355" spans="2:12" ht="14.4" customHeight="1">
      <c r="B11355" s="2"/>
      <c r="L11355" s="2"/>
    </row>
    <row r="11356" spans="2:12" ht="14.4" customHeight="1">
      <c r="B11356" s="2"/>
      <c r="L11356" s="2"/>
    </row>
    <row r="11357" spans="2:12" ht="14.4" customHeight="1">
      <c r="B11357" s="2"/>
      <c r="L11357" s="2"/>
    </row>
    <row r="11358" spans="2:12" ht="14.4" customHeight="1">
      <c r="B11358" s="2"/>
      <c r="L11358" s="2"/>
    </row>
    <row r="11359" spans="2:12" ht="14.4" customHeight="1">
      <c r="B11359" s="2"/>
      <c r="L11359" s="2"/>
    </row>
    <row r="11360" spans="2:12" ht="14.4" customHeight="1">
      <c r="B11360" s="2"/>
      <c r="L11360" s="2"/>
    </row>
    <row r="11361" spans="2:12" ht="14.4" customHeight="1">
      <c r="B11361" s="2"/>
      <c r="L11361" s="2"/>
    </row>
    <row r="11362" spans="2:12" ht="14.4" customHeight="1">
      <c r="B11362" s="2"/>
      <c r="L11362" s="2"/>
    </row>
    <row r="11363" spans="2:12" ht="14.4" customHeight="1">
      <c r="B11363" s="2"/>
      <c r="L11363" s="2"/>
    </row>
    <row r="11364" spans="2:12" ht="14.4" customHeight="1">
      <c r="B11364" s="2"/>
      <c r="L11364" s="2"/>
    </row>
    <row r="11365" spans="2:12" ht="14.4" customHeight="1">
      <c r="B11365" s="2"/>
      <c r="L11365" s="2"/>
    </row>
    <row r="11366" spans="2:12" ht="14.4" customHeight="1">
      <c r="B11366" s="2"/>
      <c r="L11366" s="2"/>
    </row>
    <row r="11367" spans="2:12" ht="14.4" customHeight="1">
      <c r="B11367" s="2"/>
      <c r="L11367" s="2"/>
    </row>
    <row r="11368" spans="2:12" ht="14.4" customHeight="1">
      <c r="B11368" s="2"/>
      <c r="L11368" s="2"/>
    </row>
    <row r="11369" spans="2:12" ht="14.4" customHeight="1">
      <c r="B11369" s="2"/>
      <c r="L11369" s="2"/>
    </row>
    <row r="11370" spans="2:12" ht="14.4" customHeight="1">
      <c r="B11370" s="2"/>
      <c r="L11370" s="2"/>
    </row>
    <row r="11371" spans="2:12" ht="14.4" customHeight="1">
      <c r="B11371" s="2"/>
      <c r="L11371" s="2"/>
    </row>
    <row r="11372" spans="2:12" ht="14.4" customHeight="1">
      <c r="B11372" s="2"/>
      <c r="L11372" s="2"/>
    </row>
    <row r="11373" spans="2:12" ht="14.4" customHeight="1">
      <c r="B11373" s="2"/>
      <c r="L11373" s="2"/>
    </row>
    <row r="11374" spans="2:12" ht="14.4" customHeight="1">
      <c r="B11374" s="2"/>
      <c r="L11374" s="2"/>
    </row>
    <row r="11375" spans="2:12" ht="14.4" customHeight="1">
      <c r="B11375" s="2"/>
      <c r="L11375" s="2"/>
    </row>
    <row r="11376" spans="2:12" ht="14.4" customHeight="1">
      <c r="B11376" s="2"/>
      <c r="L11376" s="2"/>
    </row>
    <row r="11377" spans="2:12" ht="14.4" customHeight="1">
      <c r="B11377" s="2"/>
      <c r="L11377" s="2"/>
    </row>
    <row r="11378" spans="2:12" ht="14.4" customHeight="1">
      <c r="B11378" s="2"/>
      <c r="L11378" s="2"/>
    </row>
    <row r="11379" spans="2:12" ht="14.4" customHeight="1">
      <c r="B11379" s="2"/>
      <c r="L11379" s="2"/>
    </row>
    <row r="11380" spans="2:12" ht="14.4" customHeight="1">
      <c r="B11380" s="2"/>
      <c r="L11380" s="2"/>
    </row>
    <row r="11381" spans="2:12" ht="14.4" customHeight="1">
      <c r="B11381" s="2"/>
      <c r="L11381" s="2"/>
    </row>
    <row r="11382" spans="2:12" ht="14.4" customHeight="1">
      <c r="B11382" s="2"/>
      <c r="L11382" s="2"/>
    </row>
    <row r="11383" spans="2:12" ht="14.4" customHeight="1">
      <c r="B11383" s="2"/>
      <c r="L11383" s="2"/>
    </row>
    <row r="11384" spans="2:12" ht="14.4" customHeight="1">
      <c r="B11384" s="2"/>
      <c r="L11384" s="2"/>
    </row>
    <row r="11385" spans="2:12" ht="14.4" customHeight="1">
      <c r="B11385" s="2"/>
      <c r="L11385" s="2"/>
    </row>
    <row r="11386" spans="2:12" ht="14.4" customHeight="1">
      <c r="B11386" s="2"/>
      <c r="L11386" s="2"/>
    </row>
    <row r="11387" spans="2:12" ht="14.4" customHeight="1">
      <c r="B11387" s="2"/>
      <c r="L11387" s="2"/>
    </row>
    <row r="11388" spans="2:12" ht="14.4" customHeight="1">
      <c r="B11388" s="2"/>
      <c r="L11388" s="2"/>
    </row>
    <row r="11389" spans="2:12" ht="14.4" customHeight="1">
      <c r="B11389" s="2"/>
      <c r="L11389" s="2"/>
    </row>
    <row r="11390" spans="2:12" ht="14.4" customHeight="1">
      <c r="B11390" s="2"/>
      <c r="L11390" s="2"/>
    </row>
    <row r="11391" spans="2:12" ht="14.4" customHeight="1">
      <c r="B11391" s="2"/>
      <c r="L11391" s="2"/>
    </row>
    <row r="11392" spans="2:12" ht="14.4" customHeight="1">
      <c r="B11392" s="2"/>
      <c r="L11392" s="2"/>
    </row>
    <row r="11393" spans="2:12" ht="14.4" customHeight="1">
      <c r="B11393" s="2"/>
      <c r="L11393" s="2"/>
    </row>
    <row r="11394" spans="2:12" ht="14.4" customHeight="1">
      <c r="B11394" s="2"/>
      <c r="L11394" s="2"/>
    </row>
    <row r="11395" spans="2:12" ht="14.4" customHeight="1">
      <c r="B11395" s="2"/>
      <c r="L11395" s="2"/>
    </row>
    <row r="11396" spans="2:12" ht="14.4" customHeight="1">
      <c r="B11396" s="2"/>
      <c r="L11396" s="2"/>
    </row>
    <row r="11397" spans="2:12" ht="14.4" customHeight="1">
      <c r="B11397" s="2"/>
      <c r="L11397" s="2"/>
    </row>
    <row r="11398" spans="2:12" ht="14.4" customHeight="1">
      <c r="B11398" s="2"/>
      <c r="L11398" s="2"/>
    </row>
    <row r="11399" spans="2:12" ht="14.4" customHeight="1">
      <c r="B11399" s="2"/>
      <c r="L11399" s="2"/>
    </row>
    <row r="11400" spans="2:12" ht="14.4" customHeight="1">
      <c r="B11400" s="2"/>
      <c r="L11400" s="2"/>
    </row>
    <row r="11401" spans="2:12" ht="14.4" customHeight="1">
      <c r="B11401" s="2"/>
      <c r="L11401" s="2"/>
    </row>
    <row r="11402" spans="2:12" ht="14.4" customHeight="1">
      <c r="B11402" s="2"/>
      <c r="L11402" s="2"/>
    </row>
    <row r="11403" spans="2:12" ht="14.4" customHeight="1">
      <c r="B11403" s="2"/>
      <c r="L11403" s="2"/>
    </row>
    <row r="11404" spans="2:12" ht="14.4" customHeight="1">
      <c r="B11404" s="2"/>
      <c r="L11404" s="2"/>
    </row>
    <row r="11405" spans="2:12" ht="14.4" customHeight="1">
      <c r="B11405" s="2"/>
      <c r="L11405" s="2"/>
    </row>
    <row r="11406" spans="2:12" ht="14.4" customHeight="1">
      <c r="B11406" s="2"/>
      <c r="L11406" s="2"/>
    </row>
    <row r="11407" spans="2:12" ht="14.4" customHeight="1">
      <c r="B11407" s="2"/>
      <c r="L11407" s="2"/>
    </row>
    <row r="11408" spans="2:12" ht="14.4" customHeight="1">
      <c r="B11408" s="2"/>
      <c r="L11408" s="2"/>
    </row>
    <row r="11409" spans="2:12" ht="14.4" customHeight="1">
      <c r="B11409" s="2"/>
      <c r="L11409" s="2"/>
    </row>
    <row r="11410" spans="2:12" ht="14.4" customHeight="1">
      <c r="B11410" s="2"/>
      <c r="L11410" s="2"/>
    </row>
    <row r="11411" spans="2:12" ht="14.4" customHeight="1">
      <c r="B11411" s="2"/>
      <c r="L11411" s="2"/>
    </row>
    <row r="11412" spans="2:12" ht="14.4" customHeight="1">
      <c r="B11412" s="2"/>
      <c r="L11412" s="2"/>
    </row>
    <row r="11413" spans="2:12" ht="14.4" customHeight="1">
      <c r="B11413" s="2"/>
      <c r="L11413" s="2"/>
    </row>
    <row r="11414" spans="2:12" ht="14.4" customHeight="1">
      <c r="B11414" s="2"/>
      <c r="L11414" s="2"/>
    </row>
    <row r="11415" spans="2:12" ht="14.4" customHeight="1">
      <c r="B11415" s="2"/>
      <c r="L11415" s="2"/>
    </row>
    <row r="11416" spans="2:12" ht="14.4" customHeight="1">
      <c r="B11416" s="2"/>
      <c r="L11416" s="2"/>
    </row>
    <row r="11417" spans="2:12" ht="14.4" customHeight="1">
      <c r="B11417" s="2"/>
      <c r="L11417" s="2"/>
    </row>
    <row r="11418" spans="2:12" ht="14.4" customHeight="1">
      <c r="B11418" s="2"/>
      <c r="L11418" s="2"/>
    </row>
    <row r="11419" spans="2:12" ht="14.4" customHeight="1">
      <c r="B11419" s="2"/>
      <c r="L11419" s="2"/>
    </row>
    <row r="11420" spans="2:12" ht="14.4" customHeight="1">
      <c r="B11420" s="2"/>
      <c r="L11420" s="2"/>
    </row>
    <row r="11421" spans="2:12" ht="14.4" customHeight="1">
      <c r="B11421" s="2"/>
      <c r="L11421" s="2"/>
    </row>
    <row r="11422" spans="2:12" ht="14.4" customHeight="1">
      <c r="B11422" s="2"/>
      <c r="L11422" s="2"/>
    </row>
    <row r="11423" spans="2:12" ht="14.4" customHeight="1">
      <c r="B11423" s="2"/>
      <c r="L11423" s="2"/>
    </row>
    <row r="11424" spans="2:12" ht="14.4" customHeight="1">
      <c r="B11424" s="2"/>
      <c r="L11424" s="2"/>
    </row>
    <row r="11425" spans="2:12" ht="14.4" customHeight="1">
      <c r="B11425" s="2"/>
      <c r="L11425" s="2"/>
    </row>
    <row r="11426" spans="2:12" ht="14.4" customHeight="1">
      <c r="B11426" s="2"/>
      <c r="L11426" s="2"/>
    </row>
    <row r="11427" spans="2:12" ht="14.4" customHeight="1">
      <c r="B11427" s="2"/>
      <c r="L11427" s="2"/>
    </row>
    <row r="11428" spans="2:12" ht="14.4" customHeight="1">
      <c r="B11428" s="2"/>
      <c r="L11428" s="2"/>
    </row>
    <row r="11429" spans="2:12" ht="14.4" customHeight="1">
      <c r="B11429" s="2"/>
      <c r="L11429" s="2"/>
    </row>
    <row r="11430" spans="2:12" ht="14.4" customHeight="1">
      <c r="B11430" s="2"/>
      <c r="L11430" s="2"/>
    </row>
    <row r="11431" spans="2:12" ht="14.4" customHeight="1">
      <c r="B11431" s="2"/>
      <c r="L11431" s="2"/>
    </row>
    <row r="11432" spans="2:12" ht="14.4" customHeight="1">
      <c r="B11432" s="2"/>
      <c r="L11432" s="2"/>
    </row>
    <row r="11433" spans="2:12" ht="14.4" customHeight="1">
      <c r="B11433" s="2"/>
      <c r="L11433" s="2"/>
    </row>
    <row r="11434" spans="2:12" ht="14.4" customHeight="1">
      <c r="B11434" s="2"/>
      <c r="L11434" s="2"/>
    </row>
    <row r="11435" spans="2:12" ht="14.4" customHeight="1">
      <c r="B11435" s="2"/>
      <c r="L11435" s="2"/>
    </row>
    <row r="11436" spans="2:12" ht="14.4" customHeight="1">
      <c r="B11436" s="2"/>
      <c r="L11436" s="2"/>
    </row>
    <row r="11437" spans="2:12" ht="14.4" customHeight="1">
      <c r="B11437" s="2"/>
      <c r="L11437" s="2"/>
    </row>
    <row r="11438" spans="2:12" ht="14.4" customHeight="1">
      <c r="B11438" s="2"/>
      <c r="L11438" s="2"/>
    </row>
    <row r="11439" spans="2:12" ht="14.4" customHeight="1">
      <c r="B11439" s="2"/>
      <c r="L11439" s="2"/>
    </row>
    <row r="11440" spans="2:12" ht="14.4" customHeight="1">
      <c r="B11440" s="2"/>
      <c r="L11440" s="2"/>
    </row>
    <row r="11441" spans="2:12" ht="14.4" customHeight="1">
      <c r="B11441" s="2"/>
      <c r="L11441" s="2"/>
    </row>
    <row r="11442" spans="2:12" ht="14.4" customHeight="1">
      <c r="B11442" s="2"/>
      <c r="L11442" s="2"/>
    </row>
    <row r="11443" spans="2:12" ht="14.4" customHeight="1">
      <c r="B11443" s="2"/>
      <c r="L11443" s="2"/>
    </row>
    <row r="11444" spans="2:12" ht="14.4" customHeight="1">
      <c r="B11444" s="2"/>
      <c r="L11444" s="2"/>
    </row>
    <row r="11445" spans="2:12" ht="14.4" customHeight="1">
      <c r="B11445" s="2"/>
      <c r="L11445" s="2"/>
    </row>
    <row r="11446" spans="2:12" ht="14.4" customHeight="1">
      <c r="B11446" s="2"/>
      <c r="L11446" s="2"/>
    </row>
    <row r="11447" spans="2:12" ht="14.4" customHeight="1">
      <c r="B11447" s="2"/>
      <c r="L11447" s="2"/>
    </row>
    <row r="11448" spans="2:12" ht="14.4" customHeight="1">
      <c r="B11448" s="2"/>
      <c r="L11448" s="2"/>
    </row>
    <row r="11449" spans="2:12" ht="14.4" customHeight="1">
      <c r="B11449" s="2"/>
      <c r="L11449" s="2"/>
    </row>
    <row r="11450" spans="2:12" ht="14.4" customHeight="1">
      <c r="B11450" s="2"/>
      <c r="L11450" s="2"/>
    </row>
    <row r="11451" spans="2:12" ht="14.4" customHeight="1">
      <c r="B11451" s="2"/>
      <c r="L11451" s="2"/>
    </row>
    <row r="11452" spans="2:12" ht="14.4" customHeight="1">
      <c r="B11452" s="2"/>
      <c r="L11452" s="2"/>
    </row>
    <row r="11453" spans="2:12" ht="14.4" customHeight="1">
      <c r="B11453" s="2"/>
      <c r="L11453" s="2"/>
    </row>
    <row r="11454" spans="2:12" ht="14.4" customHeight="1">
      <c r="B11454" s="2"/>
      <c r="L11454" s="2"/>
    </row>
    <row r="11455" spans="2:12" ht="14.4" customHeight="1">
      <c r="B11455" s="2"/>
      <c r="L11455" s="2"/>
    </row>
    <row r="11456" spans="2:12" ht="14.4" customHeight="1">
      <c r="B11456" s="2"/>
      <c r="L11456" s="2"/>
    </row>
    <row r="11457" spans="2:12" ht="14.4" customHeight="1">
      <c r="B11457" s="2"/>
      <c r="L11457" s="2"/>
    </row>
    <row r="11458" spans="2:12" ht="14.4" customHeight="1">
      <c r="B11458" s="2"/>
      <c r="L11458" s="2"/>
    </row>
    <row r="11459" spans="2:12" ht="14.4" customHeight="1">
      <c r="B11459" s="2"/>
      <c r="L11459" s="2"/>
    </row>
    <row r="11460" spans="2:12" ht="14.4" customHeight="1">
      <c r="B11460" s="2"/>
      <c r="L11460" s="2"/>
    </row>
    <row r="11461" spans="2:12" ht="14.4" customHeight="1">
      <c r="B11461" s="2"/>
      <c r="L11461" s="2"/>
    </row>
    <row r="11462" spans="2:12" ht="14.4" customHeight="1">
      <c r="B11462" s="2"/>
      <c r="L11462" s="2"/>
    </row>
    <row r="11463" spans="2:12" ht="14.4" customHeight="1">
      <c r="B11463" s="2"/>
      <c r="L11463" s="2"/>
    </row>
    <row r="11464" spans="2:12" ht="14.4" customHeight="1">
      <c r="B11464" s="2"/>
      <c r="L11464" s="2"/>
    </row>
    <row r="11465" spans="2:12" ht="14.4" customHeight="1">
      <c r="B11465" s="2"/>
      <c r="L11465" s="2"/>
    </row>
    <row r="11466" spans="2:12" ht="14.4" customHeight="1">
      <c r="B11466" s="2"/>
      <c r="L11466" s="2"/>
    </row>
    <row r="11467" spans="2:12" ht="14.4" customHeight="1">
      <c r="B11467" s="2"/>
      <c r="L11467" s="2"/>
    </row>
    <row r="11468" spans="2:12" ht="14.4" customHeight="1">
      <c r="B11468" s="2"/>
      <c r="L11468" s="2"/>
    </row>
    <row r="11469" spans="2:12" ht="14.4" customHeight="1">
      <c r="B11469" s="2"/>
      <c r="L11469" s="2"/>
    </row>
    <row r="11470" spans="2:12" ht="14.4" customHeight="1">
      <c r="B11470" s="2"/>
      <c r="L11470" s="2"/>
    </row>
    <row r="11471" spans="2:12" ht="14.4" customHeight="1">
      <c r="B11471" s="2"/>
      <c r="L11471" s="2"/>
    </row>
    <row r="11472" spans="2:12" ht="14.4" customHeight="1">
      <c r="B11472" s="2"/>
      <c r="L11472" s="2"/>
    </row>
    <row r="11473" spans="2:12" ht="14.4" customHeight="1">
      <c r="B11473" s="2"/>
      <c r="L11473" s="2"/>
    </row>
    <row r="11474" spans="2:12" ht="14.4" customHeight="1">
      <c r="B11474" s="2"/>
      <c r="L11474" s="2"/>
    </row>
    <row r="11475" spans="2:12" ht="14.4" customHeight="1">
      <c r="B11475" s="2"/>
      <c r="L11475" s="2"/>
    </row>
    <row r="11476" spans="2:12" ht="14.4" customHeight="1">
      <c r="B11476" s="2"/>
      <c r="L11476" s="2"/>
    </row>
    <row r="11477" spans="2:12" ht="14.4" customHeight="1">
      <c r="B11477" s="2"/>
      <c r="L11477" s="2"/>
    </row>
    <row r="11478" spans="2:12" ht="14.4" customHeight="1">
      <c r="B11478" s="2"/>
      <c r="L11478" s="2"/>
    </row>
    <row r="11479" spans="2:12" ht="14.4" customHeight="1">
      <c r="B11479" s="2"/>
      <c r="L11479" s="2"/>
    </row>
    <row r="11480" spans="2:12" ht="14.4" customHeight="1">
      <c r="B11480" s="2"/>
      <c r="L11480" s="2"/>
    </row>
    <row r="11481" spans="2:12" ht="14.4" customHeight="1">
      <c r="B11481" s="2"/>
      <c r="L11481" s="2"/>
    </row>
    <row r="11482" spans="2:12" ht="14.4" customHeight="1">
      <c r="B11482" s="2"/>
      <c r="L11482" s="2"/>
    </row>
    <row r="11483" spans="2:12" ht="14.4" customHeight="1">
      <c r="B11483" s="2"/>
      <c r="L11483" s="2"/>
    </row>
    <row r="11484" spans="2:12" ht="14.4" customHeight="1">
      <c r="B11484" s="2"/>
      <c r="L11484" s="2"/>
    </row>
    <row r="11485" spans="2:12" ht="14.4" customHeight="1">
      <c r="B11485" s="2"/>
      <c r="L11485" s="2"/>
    </row>
    <row r="11486" spans="2:12" ht="14.4" customHeight="1">
      <c r="B11486" s="2"/>
      <c r="L11486" s="2"/>
    </row>
    <row r="11487" spans="2:12" ht="14.4" customHeight="1">
      <c r="B11487" s="2"/>
      <c r="L11487" s="2"/>
    </row>
    <row r="11488" spans="2:12" ht="14.4" customHeight="1">
      <c r="B11488" s="2"/>
      <c r="L11488" s="2"/>
    </row>
    <row r="11489" spans="2:12" ht="14.4" customHeight="1">
      <c r="B11489" s="2"/>
      <c r="L11489" s="2"/>
    </row>
    <row r="11490" spans="2:12" ht="14.4" customHeight="1">
      <c r="B11490" s="2"/>
      <c r="L11490" s="2"/>
    </row>
    <row r="11491" spans="2:12" ht="14.4" customHeight="1">
      <c r="B11491" s="2"/>
      <c r="L11491" s="2"/>
    </row>
    <row r="11492" spans="2:12" ht="14.4" customHeight="1">
      <c r="B11492" s="2"/>
      <c r="L11492" s="2"/>
    </row>
    <row r="11493" spans="2:12" ht="14.4" customHeight="1">
      <c r="B11493" s="2"/>
      <c r="L11493" s="2"/>
    </row>
    <row r="11494" spans="2:12" ht="14.4" customHeight="1">
      <c r="B11494" s="2"/>
      <c r="L11494" s="2"/>
    </row>
    <row r="11495" spans="2:12" ht="14.4" customHeight="1">
      <c r="B11495" s="2"/>
      <c r="L11495" s="2"/>
    </row>
    <row r="11496" spans="2:12" ht="14.4" customHeight="1">
      <c r="B11496" s="2"/>
      <c r="L11496" s="2"/>
    </row>
    <row r="11497" spans="2:12" ht="14.4" customHeight="1">
      <c r="B11497" s="2"/>
      <c r="L11497" s="2"/>
    </row>
    <row r="11498" spans="2:12" ht="14.4" customHeight="1">
      <c r="B11498" s="2"/>
      <c r="L11498" s="2"/>
    </row>
    <row r="11499" spans="2:12" ht="14.4" customHeight="1">
      <c r="B11499" s="2"/>
      <c r="L11499" s="2"/>
    </row>
    <row r="11500" spans="2:12" ht="14.4" customHeight="1">
      <c r="B11500" s="2"/>
      <c r="L11500" s="2"/>
    </row>
    <row r="11501" spans="2:12" ht="14.4" customHeight="1">
      <c r="B11501" s="2"/>
      <c r="L11501" s="2"/>
    </row>
    <row r="11502" spans="2:12" ht="14.4" customHeight="1">
      <c r="B11502" s="2"/>
      <c r="L11502" s="2"/>
    </row>
    <row r="11503" spans="2:12" ht="14.4" customHeight="1">
      <c r="B11503" s="2"/>
      <c r="L11503" s="2"/>
    </row>
    <row r="11504" spans="2:12" ht="14.4" customHeight="1">
      <c r="B11504" s="2"/>
      <c r="L11504" s="2"/>
    </row>
    <row r="11505" spans="2:12" ht="14.4" customHeight="1">
      <c r="B11505" s="2"/>
      <c r="L11505" s="2"/>
    </row>
    <row r="11506" spans="2:12" ht="14.4" customHeight="1">
      <c r="B11506" s="2"/>
      <c r="L11506" s="2"/>
    </row>
    <row r="11507" spans="2:12" ht="14.4" customHeight="1">
      <c r="B11507" s="2"/>
      <c r="L11507" s="2"/>
    </row>
    <row r="11508" spans="2:12" ht="14.4" customHeight="1">
      <c r="B11508" s="2"/>
      <c r="L11508" s="2"/>
    </row>
    <row r="11509" spans="2:12" ht="14.4" customHeight="1">
      <c r="B11509" s="2"/>
      <c r="L11509" s="2"/>
    </row>
    <row r="11510" spans="2:12" ht="14.4" customHeight="1">
      <c r="B11510" s="2"/>
      <c r="L11510" s="2"/>
    </row>
    <row r="11511" spans="2:12" ht="14.4" customHeight="1">
      <c r="B11511" s="2"/>
      <c r="L11511" s="2"/>
    </row>
    <row r="11512" spans="2:12" ht="14.4" customHeight="1">
      <c r="B11512" s="2"/>
      <c r="L11512" s="2"/>
    </row>
    <row r="11513" spans="2:12" ht="14.4" customHeight="1">
      <c r="B11513" s="2"/>
      <c r="L11513" s="2"/>
    </row>
    <row r="11514" spans="2:12" ht="14.4" customHeight="1">
      <c r="B11514" s="2"/>
      <c r="L11514" s="2"/>
    </row>
    <row r="11515" spans="2:12" ht="14.4" customHeight="1">
      <c r="B11515" s="2"/>
      <c r="L11515" s="2"/>
    </row>
    <row r="11516" spans="2:12" ht="14.4" customHeight="1">
      <c r="B11516" s="2"/>
      <c r="L11516" s="2"/>
    </row>
    <row r="11517" spans="2:12" ht="14.4" customHeight="1">
      <c r="B11517" s="2"/>
      <c r="L11517" s="2"/>
    </row>
    <row r="11518" spans="2:12" ht="14.4" customHeight="1">
      <c r="B11518" s="2"/>
      <c r="L11518" s="2"/>
    </row>
    <row r="11519" spans="2:12" ht="14.4" customHeight="1">
      <c r="B11519" s="2"/>
      <c r="L11519" s="2"/>
    </row>
    <row r="11520" spans="2:12" ht="14.4" customHeight="1">
      <c r="B11520" s="2"/>
      <c r="L11520" s="2"/>
    </row>
    <row r="11521" spans="2:12" ht="14.4" customHeight="1">
      <c r="B11521" s="2"/>
      <c r="L11521" s="2"/>
    </row>
    <row r="11522" spans="2:12" ht="14.4" customHeight="1">
      <c r="B11522" s="2"/>
      <c r="L11522" s="2"/>
    </row>
    <row r="11523" spans="2:12" ht="14.4" customHeight="1">
      <c r="B11523" s="2"/>
      <c r="L11523" s="2"/>
    </row>
    <row r="11524" spans="2:12" ht="14.4" customHeight="1">
      <c r="B11524" s="2"/>
      <c r="L11524" s="2"/>
    </row>
    <row r="11525" spans="2:12" ht="14.4" customHeight="1">
      <c r="B11525" s="2"/>
      <c r="L11525" s="2"/>
    </row>
    <row r="11526" spans="2:12" ht="14.4" customHeight="1">
      <c r="B11526" s="2"/>
      <c r="L11526" s="2"/>
    </row>
    <row r="11527" spans="2:12" ht="14.4" customHeight="1">
      <c r="B11527" s="2"/>
      <c r="L11527" s="2"/>
    </row>
    <row r="11528" spans="2:12" ht="14.4" customHeight="1">
      <c r="B11528" s="2"/>
      <c r="L11528" s="2"/>
    </row>
    <row r="11529" spans="2:12" ht="14.4" customHeight="1">
      <c r="B11529" s="2"/>
      <c r="L11529" s="2"/>
    </row>
    <row r="11530" spans="2:12" ht="14.4" customHeight="1">
      <c r="B11530" s="2"/>
      <c r="L11530" s="2"/>
    </row>
    <row r="11531" spans="2:12" ht="14.4" customHeight="1">
      <c r="B11531" s="2"/>
      <c r="L11531" s="2"/>
    </row>
    <row r="11532" spans="2:12" ht="14.4" customHeight="1">
      <c r="B11532" s="2"/>
      <c r="L11532" s="2"/>
    </row>
    <row r="11533" spans="2:12" ht="14.4" customHeight="1">
      <c r="B11533" s="2"/>
      <c r="L11533" s="2"/>
    </row>
    <row r="11534" spans="2:12" ht="14.4" customHeight="1">
      <c r="B11534" s="2"/>
      <c r="L11534" s="2"/>
    </row>
    <row r="11535" spans="2:12" ht="14.4" customHeight="1">
      <c r="B11535" s="2"/>
      <c r="L11535" s="2"/>
    </row>
    <row r="11536" spans="2:12" ht="14.4" customHeight="1">
      <c r="B11536" s="2"/>
      <c r="L11536" s="2"/>
    </row>
    <row r="11537" spans="2:12" ht="14.4" customHeight="1">
      <c r="B11537" s="2"/>
      <c r="L11537" s="2"/>
    </row>
    <row r="11538" spans="2:12" ht="14.4" customHeight="1">
      <c r="B11538" s="2"/>
      <c r="L11538" s="2"/>
    </row>
    <row r="11539" spans="2:12" ht="14.4" customHeight="1">
      <c r="B11539" s="2"/>
      <c r="L11539" s="2"/>
    </row>
    <row r="11540" spans="2:12" ht="14.4" customHeight="1">
      <c r="B11540" s="2"/>
      <c r="L11540" s="2"/>
    </row>
    <row r="11541" spans="2:12" ht="14.4" customHeight="1">
      <c r="B11541" s="2"/>
      <c r="L11541" s="2"/>
    </row>
    <row r="11542" spans="2:12" ht="14.4" customHeight="1">
      <c r="B11542" s="2"/>
      <c r="L11542" s="2"/>
    </row>
    <row r="11543" spans="2:12" ht="14.4" customHeight="1">
      <c r="B11543" s="2"/>
      <c r="L11543" s="2"/>
    </row>
    <row r="11544" spans="2:12" ht="14.4" customHeight="1">
      <c r="B11544" s="2"/>
      <c r="L11544" s="2"/>
    </row>
    <row r="11545" spans="2:12" ht="14.4" customHeight="1">
      <c r="B11545" s="2"/>
      <c r="L11545" s="2"/>
    </row>
    <row r="11546" spans="2:12" ht="14.4" customHeight="1">
      <c r="B11546" s="2"/>
      <c r="L11546" s="2"/>
    </row>
    <row r="11547" spans="2:12" ht="14.4" customHeight="1">
      <c r="B11547" s="2"/>
      <c r="L11547" s="2"/>
    </row>
    <row r="11548" spans="2:12" ht="14.4" customHeight="1">
      <c r="B11548" s="2"/>
      <c r="L11548" s="2"/>
    </row>
    <row r="11549" spans="2:12" ht="14.4" customHeight="1">
      <c r="B11549" s="2"/>
      <c r="L11549" s="2"/>
    </row>
    <row r="11550" spans="2:12" ht="14.4" customHeight="1">
      <c r="B11550" s="2"/>
      <c r="L11550" s="2"/>
    </row>
    <row r="11551" spans="2:12" ht="14.4" customHeight="1">
      <c r="B11551" s="2"/>
      <c r="L11551" s="2"/>
    </row>
    <row r="11552" spans="2:12" ht="14.4" customHeight="1">
      <c r="B11552" s="2"/>
      <c r="L11552" s="2"/>
    </row>
    <row r="11553" spans="2:12" ht="14.4" customHeight="1">
      <c r="B11553" s="2"/>
      <c r="L11553" s="2"/>
    </row>
    <row r="11554" spans="2:12" ht="14.4" customHeight="1">
      <c r="B11554" s="2"/>
      <c r="L11554" s="2"/>
    </row>
    <row r="11555" spans="2:12" ht="14.4" customHeight="1">
      <c r="B11555" s="2"/>
      <c r="L11555" s="2"/>
    </row>
    <row r="11556" spans="2:12" ht="14.4" customHeight="1">
      <c r="B11556" s="2"/>
      <c r="L11556" s="2"/>
    </row>
    <row r="11557" spans="2:12" ht="14.4" customHeight="1">
      <c r="B11557" s="2"/>
      <c r="L11557" s="2"/>
    </row>
    <row r="11558" spans="2:12" ht="14.4" customHeight="1">
      <c r="B11558" s="2"/>
      <c r="L11558" s="2"/>
    </row>
    <row r="11559" spans="2:12" ht="14.4" customHeight="1">
      <c r="B11559" s="2"/>
      <c r="L11559" s="2"/>
    </row>
    <row r="11560" spans="2:12" ht="14.4" customHeight="1">
      <c r="B11560" s="2"/>
      <c r="L11560" s="2"/>
    </row>
    <row r="11561" spans="2:12" ht="14.4" customHeight="1">
      <c r="B11561" s="2"/>
      <c r="L11561" s="2"/>
    </row>
    <row r="11562" spans="2:12" ht="14.4" customHeight="1">
      <c r="B11562" s="2"/>
      <c r="L11562" s="2"/>
    </row>
    <row r="11563" spans="2:12" ht="14.4" customHeight="1">
      <c r="B11563" s="2"/>
      <c r="L11563" s="2"/>
    </row>
    <row r="11564" spans="2:12" ht="14.4" customHeight="1">
      <c r="B11564" s="2"/>
      <c r="L11564" s="2"/>
    </row>
    <row r="11565" spans="2:12" ht="14.4" customHeight="1">
      <c r="B11565" s="2"/>
      <c r="L11565" s="2"/>
    </row>
    <row r="11566" spans="2:12" ht="14.4" customHeight="1">
      <c r="B11566" s="2"/>
      <c r="L11566" s="2"/>
    </row>
    <row r="11567" spans="2:12" ht="14.4" customHeight="1">
      <c r="B11567" s="2"/>
      <c r="L11567" s="2"/>
    </row>
    <row r="11568" spans="2:12" ht="14.4" customHeight="1">
      <c r="B11568" s="2"/>
      <c r="L11568" s="2"/>
    </row>
    <row r="11569" spans="2:12" ht="14.4" customHeight="1">
      <c r="B11569" s="2"/>
      <c r="L11569" s="2"/>
    </row>
    <row r="11570" spans="2:12" ht="14.4" customHeight="1">
      <c r="B11570" s="2"/>
      <c r="L11570" s="2"/>
    </row>
    <row r="11571" spans="2:12" ht="14.4" customHeight="1">
      <c r="B11571" s="2"/>
      <c r="L11571" s="2"/>
    </row>
    <row r="11572" spans="2:12" ht="14.4" customHeight="1">
      <c r="B11572" s="2"/>
      <c r="L11572" s="2"/>
    </row>
    <row r="11573" spans="2:12" ht="14.4" customHeight="1">
      <c r="B11573" s="2"/>
      <c r="L11573" s="2"/>
    </row>
    <row r="11574" spans="2:12" ht="14.4" customHeight="1">
      <c r="B11574" s="2"/>
      <c r="L11574" s="2"/>
    </row>
    <row r="11575" spans="2:12" ht="14.4" customHeight="1">
      <c r="B11575" s="2"/>
      <c r="L11575" s="2"/>
    </row>
    <row r="11576" spans="2:12" ht="14.4" customHeight="1">
      <c r="B11576" s="2"/>
      <c r="L11576" s="2"/>
    </row>
    <row r="11577" spans="2:12" ht="14.4" customHeight="1">
      <c r="B11577" s="2"/>
      <c r="L11577" s="2"/>
    </row>
    <row r="11578" spans="2:12" ht="14.4" customHeight="1">
      <c r="B11578" s="2"/>
      <c r="L11578" s="2"/>
    </row>
    <row r="11579" spans="2:12" ht="14.4" customHeight="1">
      <c r="B11579" s="2"/>
      <c r="L11579" s="2"/>
    </row>
    <row r="11580" spans="2:12" ht="14.4" customHeight="1">
      <c r="B11580" s="2"/>
      <c r="L11580" s="2"/>
    </row>
    <row r="11581" spans="2:12" ht="14.4" customHeight="1">
      <c r="B11581" s="2"/>
      <c r="L11581" s="2"/>
    </row>
    <row r="11582" spans="2:12" ht="14.4" customHeight="1">
      <c r="B11582" s="2"/>
      <c r="L11582" s="2"/>
    </row>
    <row r="11583" spans="2:12" ht="14.4" customHeight="1">
      <c r="B11583" s="2"/>
      <c r="L11583" s="2"/>
    </row>
    <row r="11584" spans="2:12" ht="14.4" customHeight="1">
      <c r="B11584" s="2"/>
      <c r="L11584" s="2"/>
    </row>
    <row r="11585" spans="2:12" ht="14.4" customHeight="1">
      <c r="B11585" s="2"/>
      <c r="L11585" s="2"/>
    </row>
    <row r="11586" spans="2:12" ht="14.4" customHeight="1">
      <c r="B11586" s="2"/>
      <c r="L11586" s="2"/>
    </row>
    <row r="11587" spans="2:12" ht="14.4" customHeight="1">
      <c r="B11587" s="2"/>
      <c r="L11587" s="2"/>
    </row>
    <row r="11588" spans="2:12" ht="14.4" customHeight="1">
      <c r="B11588" s="2"/>
      <c r="L11588" s="2"/>
    </row>
    <row r="11589" spans="2:12" ht="14.4" customHeight="1">
      <c r="B11589" s="2"/>
      <c r="L11589" s="2"/>
    </row>
    <row r="11590" spans="2:12" ht="14.4" customHeight="1">
      <c r="B11590" s="2"/>
      <c r="L11590" s="2"/>
    </row>
    <row r="11591" spans="2:12" ht="14.4" customHeight="1">
      <c r="B11591" s="2"/>
      <c r="L11591" s="2"/>
    </row>
    <row r="11592" spans="2:12" ht="14.4" customHeight="1">
      <c r="B11592" s="2"/>
      <c r="L11592" s="2"/>
    </row>
    <row r="11593" spans="2:12" ht="14.4" customHeight="1">
      <c r="B11593" s="2"/>
      <c r="L11593" s="2"/>
    </row>
    <row r="11594" spans="2:12" ht="14.4" customHeight="1">
      <c r="B11594" s="2"/>
      <c r="L11594" s="2"/>
    </row>
    <row r="11595" spans="2:12" ht="14.4" customHeight="1">
      <c r="B11595" s="2"/>
      <c r="L11595" s="2"/>
    </row>
    <row r="11596" spans="2:12" ht="14.4" customHeight="1">
      <c r="B11596" s="2"/>
      <c r="L11596" s="2"/>
    </row>
    <row r="11597" spans="2:12" ht="14.4" customHeight="1">
      <c r="B11597" s="2"/>
      <c r="L11597" s="2"/>
    </row>
    <row r="11598" spans="2:12" ht="14.4" customHeight="1">
      <c r="B11598" s="2"/>
      <c r="L11598" s="2"/>
    </row>
    <row r="11599" spans="2:12" ht="14.4" customHeight="1">
      <c r="B11599" s="2"/>
      <c r="L11599" s="2"/>
    </row>
    <row r="11600" spans="2:12" ht="14.4" customHeight="1">
      <c r="B11600" s="2"/>
      <c r="L11600" s="2"/>
    </row>
    <row r="11601" spans="2:12" ht="14.4" customHeight="1">
      <c r="B11601" s="2"/>
      <c r="L11601" s="2"/>
    </row>
    <row r="11602" spans="2:12" ht="14.4" customHeight="1">
      <c r="B11602" s="2"/>
      <c r="L11602" s="2"/>
    </row>
    <row r="11603" spans="2:12" ht="14.4" customHeight="1">
      <c r="B11603" s="2"/>
      <c r="L11603" s="2"/>
    </row>
    <row r="11604" spans="2:12" ht="14.4" customHeight="1">
      <c r="B11604" s="2"/>
      <c r="L11604" s="2"/>
    </row>
    <row r="11605" spans="2:12" ht="14.4" customHeight="1">
      <c r="B11605" s="2"/>
      <c r="L11605" s="2"/>
    </row>
    <row r="11606" spans="2:12" ht="14.4" customHeight="1">
      <c r="B11606" s="2"/>
      <c r="L11606" s="2"/>
    </row>
    <row r="11607" spans="2:12" ht="14.4" customHeight="1">
      <c r="B11607" s="2"/>
      <c r="L11607" s="2"/>
    </row>
    <row r="11608" spans="2:12" ht="14.4" customHeight="1">
      <c r="B11608" s="2"/>
      <c r="L11608" s="2"/>
    </row>
    <row r="11609" spans="2:12" ht="14.4" customHeight="1">
      <c r="B11609" s="2"/>
      <c r="L11609" s="2"/>
    </row>
    <row r="11610" spans="2:12" ht="14.4" customHeight="1">
      <c r="B11610" s="2"/>
      <c r="L11610" s="2"/>
    </row>
    <row r="11611" spans="2:12" ht="14.4" customHeight="1">
      <c r="B11611" s="2"/>
      <c r="L11611" s="2"/>
    </row>
    <row r="11612" spans="2:12" ht="14.4" customHeight="1">
      <c r="B11612" s="2"/>
      <c r="L11612" s="2"/>
    </row>
    <row r="11613" spans="2:12" ht="14.4" customHeight="1">
      <c r="B11613" s="2"/>
      <c r="L11613" s="2"/>
    </row>
    <row r="11614" spans="2:12" ht="14.4" customHeight="1">
      <c r="B11614" s="2"/>
      <c r="L11614" s="2"/>
    </row>
    <row r="11615" spans="2:12" ht="14.4" customHeight="1">
      <c r="B11615" s="2"/>
      <c r="L11615" s="2"/>
    </row>
    <row r="11616" spans="2:12" ht="14.4" customHeight="1">
      <c r="B11616" s="2"/>
      <c r="L11616" s="2"/>
    </row>
    <row r="11617" spans="2:12" ht="14.4" customHeight="1">
      <c r="B11617" s="2"/>
      <c r="L11617" s="2"/>
    </row>
    <row r="11618" spans="2:12" ht="14.4" customHeight="1">
      <c r="B11618" s="2"/>
      <c r="L11618" s="2"/>
    </row>
    <row r="11619" spans="2:12" ht="14.4" customHeight="1">
      <c r="B11619" s="2"/>
      <c r="L11619" s="2"/>
    </row>
    <row r="11620" spans="2:12" ht="14.4" customHeight="1">
      <c r="B11620" s="2"/>
      <c r="L11620" s="2"/>
    </row>
    <row r="11621" spans="2:12" ht="14.4" customHeight="1">
      <c r="B11621" s="2"/>
      <c r="L11621" s="2"/>
    </row>
    <row r="11622" spans="2:12" ht="14.4" customHeight="1">
      <c r="B11622" s="2"/>
      <c r="L11622" s="2"/>
    </row>
    <row r="11623" spans="2:12" ht="14.4" customHeight="1">
      <c r="B11623" s="2"/>
      <c r="L11623" s="2"/>
    </row>
    <row r="11624" spans="2:12" ht="14.4" customHeight="1">
      <c r="B11624" s="2"/>
      <c r="L11624" s="2"/>
    </row>
    <row r="11625" spans="2:12" ht="14.4" customHeight="1">
      <c r="B11625" s="2"/>
      <c r="L11625" s="2"/>
    </row>
    <row r="11626" spans="2:12" ht="14.4" customHeight="1">
      <c r="B11626" s="2"/>
      <c r="L11626" s="2"/>
    </row>
    <row r="11627" spans="2:12" ht="14.4" customHeight="1">
      <c r="B11627" s="2"/>
      <c r="L11627" s="2"/>
    </row>
    <row r="11628" spans="2:12" ht="14.4" customHeight="1">
      <c r="B11628" s="2"/>
      <c r="L11628" s="2"/>
    </row>
    <row r="11629" spans="2:12" ht="14.4" customHeight="1">
      <c r="B11629" s="2"/>
      <c r="L11629" s="2"/>
    </row>
    <row r="11630" spans="2:12" ht="14.4" customHeight="1">
      <c r="B11630" s="2"/>
      <c r="L11630" s="2"/>
    </row>
    <row r="11631" spans="2:12" ht="14.4" customHeight="1">
      <c r="B11631" s="2"/>
      <c r="L11631" s="2"/>
    </row>
    <row r="11632" spans="2:12" ht="14.4" customHeight="1">
      <c r="B11632" s="2"/>
      <c r="L11632" s="2"/>
    </row>
    <row r="11633" spans="2:12" ht="14.4" customHeight="1">
      <c r="B11633" s="2"/>
      <c r="L11633" s="2"/>
    </row>
    <row r="11634" spans="2:12" ht="14.4" customHeight="1">
      <c r="B11634" s="2"/>
      <c r="L11634" s="2"/>
    </row>
    <row r="11635" spans="2:12" ht="14.4" customHeight="1">
      <c r="B11635" s="2"/>
      <c r="L11635" s="2"/>
    </row>
    <row r="11636" spans="2:12" ht="14.4" customHeight="1">
      <c r="B11636" s="2"/>
      <c r="L11636" s="2"/>
    </row>
    <row r="11637" spans="2:12" ht="14.4" customHeight="1">
      <c r="B11637" s="2"/>
      <c r="L11637" s="2"/>
    </row>
    <row r="11638" spans="2:12" ht="14.4" customHeight="1">
      <c r="B11638" s="2"/>
      <c r="L11638" s="2"/>
    </row>
    <row r="11639" spans="2:12" ht="14.4" customHeight="1">
      <c r="B11639" s="2"/>
      <c r="L11639" s="2"/>
    </row>
    <row r="11640" spans="2:12" ht="14.4" customHeight="1">
      <c r="B11640" s="2"/>
      <c r="L11640" s="2"/>
    </row>
    <row r="11641" spans="2:12" ht="14.4" customHeight="1">
      <c r="B11641" s="2"/>
      <c r="L11641" s="2"/>
    </row>
    <row r="11642" spans="2:12" ht="14.4" customHeight="1">
      <c r="B11642" s="2"/>
      <c r="L11642" s="2"/>
    </row>
    <row r="11643" spans="2:12" ht="14.4" customHeight="1">
      <c r="B11643" s="2"/>
      <c r="L11643" s="2"/>
    </row>
    <row r="11644" spans="2:12" ht="14.4" customHeight="1">
      <c r="B11644" s="2"/>
      <c r="L11644" s="2"/>
    </row>
    <row r="11645" spans="2:12" ht="14.4" customHeight="1">
      <c r="B11645" s="2"/>
      <c r="L11645" s="2"/>
    </row>
    <row r="11646" spans="2:12" ht="14.4" customHeight="1">
      <c r="B11646" s="2"/>
      <c r="L11646" s="2"/>
    </row>
    <row r="11647" spans="2:12" ht="14.4" customHeight="1">
      <c r="B11647" s="2"/>
      <c r="L11647" s="2"/>
    </row>
    <row r="11648" spans="2:12" ht="14.4" customHeight="1">
      <c r="B11648" s="2"/>
      <c r="L11648" s="2"/>
    </row>
    <row r="11649" spans="2:12" ht="14.4" customHeight="1">
      <c r="B11649" s="2"/>
      <c r="L11649" s="2"/>
    </row>
    <row r="11650" spans="2:12" ht="14.4" customHeight="1">
      <c r="B11650" s="2"/>
      <c r="L11650" s="2"/>
    </row>
    <row r="11651" spans="2:12" ht="14.4" customHeight="1">
      <c r="B11651" s="2"/>
      <c r="L11651" s="2"/>
    </row>
    <row r="11652" spans="2:12" ht="14.4" customHeight="1">
      <c r="B11652" s="2"/>
      <c r="L11652" s="2"/>
    </row>
    <row r="11653" spans="2:12" ht="14.4" customHeight="1">
      <c r="B11653" s="2"/>
      <c r="L11653" s="2"/>
    </row>
    <row r="11654" spans="2:12" ht="14.4" customHeight="1">
      <c r="B11654" s="2"/>
      <c r="L11654" s="2"/>
    </row>
    <row r="11655" spans="2:12" ht="14.4" customHeight="1">
      <c r="B11655" s="2"/>
      <c r="L11655" s="2"/>
    </row>
    <row r="11656" spans="2:12" ht="14.4" customHeight="1">
      <c r="B11656" s="2"/>
      <c r="L11656" s="2"/>
    </row>
    <row r="11657" spans="2:12" ht="14.4" customHeight="1">
      <c r="B11657" s="2"/>
      <c r="L11657" s="2"/>
    </row>
    <row r="11658" spans="2:12" ht="14.4" customHeight="1">
      <c r="B11658" s="2"/>
      <c r="L11658" s="2"/>
    </row>
    <row r="11659" spans="2:12" ht="14.4" customHeight="1">
      <c r="B11659" s="2"/>
      <c r="L11659" s="2"/>
    </row>
    <row r="11660" spans="2:12" ht="14.4" customHeight="1">
      <c r="B11660" s="2"/>
      <c r="L11660" s="2"/>
    </row>
    <row r="11661" spans="2:12" ht="14.4" customHeight="1">
      <c r="B11661" s="2"/>
      <c r="L11661" s="2"/>
    </row>
    <row r="11662" spans="2:12" ht="14.4" customHeight="1">
      <c r="B11662" s="2"/>
      <c r="L11662" s="2"/>
    </row>
    <row r="11663" spans="2:12" ht="14.4" customHeight="1">
      <c r="B11663" s="2"/>
      <c r="L11663" s="2"/>
    </row>
    <row r="11664" spans="2:12" ht="14.4" customHeight="1">
      <c r="B11664" s="2"/>
      <c r="L11664" s="2"/>
    </row>
    <row r="11665" spans="2:12" ht="14.4" customHeight="1">
      <c r="B11665" s="2"/>
      <c r="L11665" s="2"/>
    </row>
    <row r="11666" spans="2:12" ht="14.4" customHeight="1">
      <c r="B11666" s="2"/>
      <c r="L11666" s="2"/>
    </row>
    <row r="11667" spans="2:12" ht="14.4" customHeight="1">
      <c r="B11667" s="2"/>
      <c r="L11667" s="2"/>
    </row>
    <row r="11668" spans="2:12" ht="14.4" customHeight="1">
      <c r="B11668" s="2"/>
      <c r="L11668" s="2"/>
    </row>
    <row r="11669" spans="2:12" ht="14.4" customHeight="1">
      <c r="B11669" s="2"/>
      <c r="L11669" s="2"/>
    </row>
    <row r="11670" spans="2:12" ht="14.4" customHeight="1">
      <c r="B11670" s="2"/>
      <c r="L11670" s="2"/>
    </row>
    <row r="11671" spans="2:12" ht="14.4" customHeight="1">
      <c r="B11671" s="2"/>
      <c r="L11671" s="2"/>
    </row>
    <row r="11672" spans="2:12" ht="14.4" customHeight="1">
      <c r="B11672" s="2"/>
      <c r="L11672" s="2"/>
    </row>
    <row r="11673" spans="2:12" ht="14.4" customHeight="1">
      <c r="B11673" s="2"/>
      <c r="L11673" s="2"/>
    </row>
    <row r="11674" spans="2:12" ht="14.4" customHeight="1">
      <c r="B11674" s="2"/>
      <c r="L11674" s="2"/>
    </row>
    <row r="11675" spans="2:12" ht="14.4" customHeight="1">
      <c r="B11675" s="2"/>
      <c r="L11675" s="2"/>
    </row>
    <row r="11676" spans="2:12" ht="14.4" customHeight="1">
      <c r="B11676" s="2"/>
      <c r="L11676" s="2"/>
    </row>
    <row r="11677" spans="2:12" ht="14.4" customHeight="1">
      <c r="B11677" s="2"/>
      <c r="L11677" s="2"/>
    </row>
    <row r="11678" spans="2:12" ht="14.4" customHeight="1">
      <c r="B11678" s="2"/>
      <c r="L11678" s="2"/>
    </row>
    <row r="11679" spans="2:12" ht="14.4" customHeight="1">
      <c r="B11679" s="2"/>
      <c r="L11679" s="2"/>
    </row>
    <row r="11680" spans="2:12" ht="14.4" customHeight="1">
      <c r="B11680" s="2"/>
      <c r="L11680" s="2"/>
    </row>
    <row r="11681" spans="2:12" ht="14.4" customHeight="1">
      <c r="B11681" s="2"/>
      <c r="L11681" s="2"/>
    </row>
    <row r="11682" spans="2:12" ht="14.4" customHeight="1">
      <c r="B11682" s="2"/>
      <c r="L11682" s="2"/>
    </row>
    <row r="11683" spans="2:12" ht="14.4" customHeight="1">
      <c r="B11683" s="2"/>
      <c r="L11683" s="2"/>
    </row>
    <row r="11684" spans="2:12" ht="14.4" customHeight="1">
      <c r="B11684" s="2"/>
      <c r="L11684" s="2"/>
    </row>
    <row r="11685" spans="2:12" ht="14.4" customHeight="1">
      <c r="B11685" s="2"/>
      <c r="L11685" s="2"/>
    </row>
    <row r="11686" spans="2:12" ht="14.4" customHeight="1">
      <c r="B11686" s="2"/>
      <c r="L11686" s="2"/>
    </row>
    <row r="11687" spans="2:12" ht="14.4" customHeight="1">
      <c r="B11687" s="2"/>
      <c r="L11687" s="2"/>
    </row>
    <row r="11688" spans="2:12" ht="14.4" customHeight="1">
      <c r="B11688" s="2"/>
      <c r="L11688" s="2"/>
    </row>
    <row r="11689" spans="2:12" ht="14.4" customHeight="1">
      <c r="B11689" s="2"/>
      <c r="L11689" s="2"/>
    </row>
    <row r="11690" spans="2:12" ht="14.4" customHeight="1">
      <c r="B11690" s="2"/>
      <c r="L11690" s="2"/>
    </row>
    <row r="11691" spans="2:12" ht="14.4" customHeight="1">
      <c r="B11691" s="2"/>
      <c r="L11691" s="2"/>
    </row>
    <row r="11692" spans="2:12" ht="14.4" customHeight="1">
      <c r="B11692" s="2"/>
      <c r="L11692" s="2"/>
    </row>
    <row r="11693" spans="2:12" ht="14.4" customHeight="1">
      <c r="B11693" s="2"/>
      <c r="L11693" s="2"/>
    </row>
    <row r="11694" spans="2:12" ht="14.4" customHeight="1">
      <c r="B11694" s="2"/>
      <c r="L11694" s="2"/>
    </row>
    <row r="11695" spans="2:12" ht="14.4" customHeight="1">
      <c r="B11695" s="2"/>
      <c r="L11695" s="2"/>
    </row>
    <row r="11696" spans="2:12" ht="14.4" customHeight="1">
      <c r="B11696" s="2"/>
      <c r="L11696" s="2"/>
    </row>
    <row r="11697" spans="2:12" ht="14.4" customHeight="1">
      <c r="B11697" s="2"/>
      <c r="L11697" s="2"/>
    </row>
    <row r="11698" spans="2:12" ht="14.4" customHeight="1">
      <c r="B11698" s="2"/>
      <c r="L11698" s="2"/>
    </row>
    <row r="11699" spans="2:12" ht="14.4" customHeight="1">
      <c r="B11699" s="2"/>
      <c r="L11699" s="2"/>
    </row>
    <row r="11700" spans="2:12" ht="14.4" customHeight="1">
      <c r="B11700" s="2"/>
      <c r="L11700" s="2"/>
    </row>
    <row r="11701" spans="2:12" ht="14.4" customHeight="1">
      <c r="B11701" s="2"/>
      <c r="L11701" s="2"/>
    </row>
    <row r="11702" spans="2:12" ht="14.4" customHeight="1">
      <c r="B11702" s="2"/>
      <c r="L11702" s="2"/>
    </row>
    <row r="11703" spans="2:12" ht="14.4" customHeight="1">
      <c r="B11703" s="2"/>
      <c r="L11703" s="2"/>
    </row>
    <row r="11704" spans="2:12" ht="14.4" customHeight="1">
      <c r="B11704" s="2"/>
      <c r="L11704" s="2"/>
    </row>
    <row r="11705" spans="2:12" ht="14.4" customHeight="1">
      <c r="B11705" s="2"/>
      <c r="L11705" s="2"/>
    </row>
    <row r="11706" spans="2:12" ht="14.4" customHeight="1">
      <c r="B11706" s="2"/>
      <c r="L11706" s="2"/>
    </row>
    <row r="11707" spans="2:12" ht="14.4" customHeight="1">
      <c r="B11707" s="2"/>
      <c r="L11707" s="2"/>
    </row>
    <row r="11708" spans="2:12" ht="14.4" customHeight="1">
      <c r="B11708" s="2"/>
      <c r="L11708" s="2"/>
    </row>
    <row r="11709" spans="2:12" ht="14.4" customHeight="1">
      <c r="B11709" s="2"/>
      <c r="L11709" s="2"/>
    </row>
    <row r="11710" spans="2:12" ht="14.4" customHeight="1">
      <c r="B11710" s="2"/>
      <c r="L11710" s="2"/>
    </row>
    <row r="11711" spans="2:12" ht="14.4" customHeight="1">
      <c r="B11711" s="2"/>
      <c r="L11711" s="2"/>
    </row>
    <row r="11712" spans="2:12" ht="14.4" customHeight="1">
      <c r="B11712" s="2"/>
      <c r="L11712" s="2"/>
    </row>
    <row r="11713" spans="2:12" ht="14.4" customHeight="1">
      <c r="B11713" s="2"/>
      <c r="L11713" s="2"/>
    </row>
    <row r="11714" spans="2:12" ht="14.4" customHeight="1">
      <c r="B11714" s="2"/>
      <c r="L11714" s="2"/>
    </row>
    <row r="11715" spans="2:12" ht="14.4" customHeight="1">
      <c r="B11715" s="2"/>
      <c r="L11715" s="2"/>
    </row>
    <row r="11716" spans="2:12" ht="14.4" customHeight="1">
      <c r="B11716" s="2"/>
      <c r="L11716" s="2"/>
    </row>
    <row r="11717" spans="2:12" ht="14.4" customHeight="1">
      <c r="B11717" s="2"/>
      <c r="L11717" s="2"/>
    </row>
    <row r="11718" spans="2:12" ht="14.4" customHeight="1">
      <c r="B11718" s="2"/>
      <c r="L11718" s="2"/>
    </row>
    <row r="11719" spans="2:12" ht="14.4" customHeight="1">
      <c r="B11719" s="2"/>
      <c r="L11719" s="2"/>
    </row>
    <row r="11720" spans="2:12" ht="14.4" customHeight="1">
      <c r="B11720" s="2"/>
      <c r="L11720" s="2"/>
    </row>
    <row r="11721" spans="2:12" ht="14.4" customHeight="1">
      <c r="B11721" s="2"/>
      <c r="L11721" s="2"/>
    </row>
    <row r="11722" spans="2:12" ht="14.4" customHeight="1">
      <c r="B11722" s="2"/>
      <c r="L11722" s="2"/>
    </row>
    <row r="11723" spans="2:12" ht="14.4" customHeight="1">
      <c r="B11723" s="2"/>
      <c r="L11723" s="2"/>
    </row>
    <row r="11724" spans="2:12" ht="14.4" customHeight="1">
      <c r="B11724" s="2"/>
      <c r="L11724" s="2"/>
    </row>
    <row r="11725" spans="2:12" ht="14.4" customHeight="1">
      <c r="B11725" s="2"/>
      <c r="L11725" s="2"/>
    </row>
    <row r="11726" spans="2:12" ht="14.4" customHeight="1">
      <c r="B11726" s="2"/>
      <c r="L11726" s="2"/>
    </row>
    <row r="11727" spans="2:12" ht="14.4" customHeight="1">
      <c r="B11727" s="2"/>
      <c r="L11727" s="2"/>
    </row>
    <row r="11728" spans="2:12" ht="14.4" customHeight="1">
      <c r="B11728" s="2"/>
      <c r="L11728" s="2"/>
    </row>
    <row r="11729" spans="2:12" ht="14.4" customHeight="1">
      <c r="B11729" s="2"/>
      <c r="L11729" s="2"/>
    </row>
    <row r="11730" spans="2:12" ht="14.4" customHeight="1">
      <c r="B11730" s="2"/>
      <c r="L11730" s="2"/>
    </row>
    <row r="11731" spans="2:12" ht="14.4" customHeight="1">
      <c r="B11731" s="2"/>
      <c r="L11731" s="2"/>
    </row>
    <row r="11732" spans="2:12" ht="14.4" customHeight="1">
      <c r="B11732" s="2"/>
      <c r="L11732" s="2"/>
    </row>
    <row r="11733" spans="2:12" ht="14.4" customHeight="1">
      <c r="B11733" s="2"/>
      <c r="L11733" s="2"/>
    </row>
    <row r="11734" spans="2:12" ht="14.4" customHeight="1">
      <c r="B11734" s="2"/>
      <c r="L11734" s="2"/>
    </row>
    <row r="11735" spans="2:12" ht="14.4" customHeight="1">
      <c r="B11735" s="2"/>
      <c r="L11735" s="2"/>
    </row>
    <row r="11736" spans="2:12" ht="14.4" customHeight="1">
      <c r="B11736" s="2"/>
      <c r="L11736" s="2"/>
    </row>
    <row r="11737" spans="2:12" ht="14.4" customHeight="1">
      <c r="B11737" s="2"/>
      <c r="L11737" s="2"/>
    </row>
    <row r="11738" spans="2:12" ht="14.4" customHeight="1">
      <c r="B11738" s="2"/>
      <c r="L11738" s="2"/>
    </row>
    <row r="11739" spans="2:12" ht="14.4" customHeight="1">
      <c r="B11739" s="2"/>
      <c r="L11739" s="2"/>
    </row>
    <row r="11740" spans="2:12" ht="14.4" customHeight="1">
      <c r="B11740" s="2"/>
      <c r="L11740" s="2"/>
    </row>
    <row r="11741" spans="2:12" ht="14.4" customHeight="1">
      <c r="B11741" s="2"/>
      <c r="L11741" s="2"/>
    </row>
    <row r="11742" spans="2:12" ht="14.4" customHeight="1">
      <c r="B11742" s="2"/>
      <c r="L11742" s="2"/>
    </row>
    <row r="11743" spans="2:12" ht="14.4" customHeight="1">
      <c r="B11743" s="2"/>
      <c r="L11743" s="2"/>
    </row>
    <row r="11744" spans="2:12" ht="14.4" customHeight="1">
      <c r="B11744" s="2"/>
      <c r="L11744" s="2"/>
    </row>
    <row r="11745" spans="2:12" ht="14.4" customHeight="1">
      <c r="B11745" s="2"/>
      <c r="L11745" s="2"/>
    </row>
    <row r="11746" spans="2:12" ht="14.4" customHeight="1">
      <c r="B11746" s="2"/>
      <c r="L11746" s="2"/>
    </row>
    <row r="11747" spans="2:12" ht="14.4" customHeight="1">
      <c r="B11747" s="2"/>
      <c r="L11747" s="2"/>
    </row>
    <row r="11748" spans="2:12" ht="14.4" customHeight="1">
      <c r="B11748" s="2"/>
      <c r="L11748" s="2"/>
    </row>
    <row r="11749" spans="2:12" ht="14.4" customHeight="1">
      <c r="B11749" s="2"/>
      <c r="L11749" s="2"/>
    </row>
    <row r="11750" spans="2:12" ht="14.4" customHeight="1">
      <c r="B11750" s="2"/>
      <c r="L11750" s="2"/>
    </row>
    <row r="11751" spans="2:12" ht="14.4" customHeight="1">
      <c r="B11751" s="2"/>
      <c r="L11751" s="2"/>
    </row>
    <row r="11752" spans="2:12" ht="14.4" customHeight="1">
      <c r="B11752" s="2"/>
      <c r="L11752" s="2"/>
    </row>
    <row r="11753" spans="2:12" ht="14.4" customHeight="1">
      <c r="B11753" s="2"/>
      <c r="L11753" s="2"/>
    </row>
    <row r="11754" spans="2:12" ht="14.4" customHeight="1">
      <c r="B11754" s="2"/>
      <c r="L11754" s="2"/>
    </row>
    <row r="11755" spans="2:12" ht="14.4" customHeight="1">
      <c r="B11755" s="2"/>
      <c r="L11755" s="2"/>
    </row>
    <row r="11756" spans="2:12" ht="14.4" customHeight="1">
      <c r="B11756" s="2"/>
      <c r="L11756" s="2"/>
    </row>
    <row r="11757" spans="2:12" ht="14.4" customHeight="1">
      <c r="B11757" s="2"/>
      <c r="L11757" s="2"/>
    </row>
    <row r="11758" spans="2:12" ht="14.4" customHeight="1">
      <c r="B11758" s="2"/>
      <c r="L11758" s="2"/>
    </row>
    <row r="11759" spans="2:12" ht="14.4" customHeight="1">
      <c r="B11759" s="2"/>
      <c r="L11759" s="2"/>
    </row>
    <row r="11760" spans="2:12" ht="14.4" customHeight="1">
      <c r="B11760" s="2"/>
      <c r="L11760" s="2"/>
    </row>
    <row r="11761" spans="2:12" ht="14.4" customHeight="1">
      <c r="B11761" s="2"/>
      <c r="L11761" s="2"/>
    </row>
    <row r="11762" spans="2:12" ht="14.4" customHeight="1">
      <c r="B11762" s="2"/>
      <c r="L11762" s="2"/>
    </row>
    <row r="11763" spans="2:12" ht="14.4" customHeight="1">
      <c r="B11763" s="2"/>
      <c r="L11763" s="2"/>
    </row>
    <row r="11764" spans="2:12" ht="14.4" customHeight="1">
      <c r="B11764" s="2"/>
      <c r="L11764" s="2"/>
    </row>
    <row r="11765" spans="2:12" ht="14.4" customHeight="1">
      <c r="B11765" s="2"/>
      <c r="L11765" s="2"/>
    </row>
    <row r="11766" spans="2:12" ht="14.4" customHeight="1">
      <c r="B11766" s="2"/>
      <c r="L11766" s="2"/>
    </row>
    <row r="11767" spans="2:12" ht="14.4" customHeight="1">
      <c r="B11767" s="2"/>
      <c r="L11767" s="2"/>
    </row>
    <row r="11768" spans="2:12" ht="14.4" customHeight="1">
      <c r="B11768" s="2"/>
      <c r="L11768" s="2"/>
    </row>
    <row r="11769" spans="2:12" ht="14.4" customHeight="1">
      <c r="B11769" s="2"/>
      <c r="L11769" s="2"/>
    </row>
    <row r="11770" spans="2:12" ht="14.4" customHeight="1">
      <c r="B11770" s="2"/>
      <c r="L11770" s="2"/>
    </row>
    <row r="11771" spans="2:12" ht="14.4" customHeight="1">
      <c r="B11771" s="2"/>
      <c r="L11771" s="2"/>
    </row>
    <row r="11772" spans="2:12" ht="14.4" customHeight="1">
      <c r="B11772" s="2"/>
      <c r="L11772" s="2"/>
    </row>
    <row r="11773" spans="2:12" ht="14.4" customHeight="1">
      <c r="B11773" s="2"/>
      <c r="L11773" s="2"/>
    </row>
    <row r="11774" spans="2:12" ht="14.4" customHeight="1">
      <c r="B11774" s="2"/>
      <c r="L11774" s="2"/>
    </row>
    <row r="11775" spans="2:12" ht="14.4" customHeight="1">
      <c r="B11775" s="2"/>
      <c r="L11775" s="2"/>
    </row>
    <row r="11776" spans="2:12" ht="14.4" customHeight="1">
      <c r="B11776" s="2"/>
      <c r="L11776" s="2"/>
    </row>
    <row r="11777" spans="2:12" ht="14.4" customHeight="1">
      <c r="B11777" s="2"/>
      <c r="L11777" s="2"/>
    </row>
    <row r="11778" spans="2:12" ht="14.4" customHeight="1">
      <c r="B11778" s="2"/>
      <c r="L11778" s="2"/>
    </row>
    <row r="11779" spans="2:12" ht="14.4" customHeight="1">
      <c r="B11779" s="2"/>
      <c r="L11779" s="2"/>
    </row>
    <row r="11780" spans="2:12" ht="14.4" customHeight="1">
      <c r="B11780" s="2"/>
      <c r="L11780" s="2"/>
    </row>
    <row r="11781" spans="2:12" ht="14.4" customHeight="1">
      <c r="B11781" s="2"/>
      <c r="L11781" s="2"/>
    </row>
    <row r="11782" spans="2:12" ht="14.4" customHeight="1">
      <c r="B11782" s="2"/>
      <c r="L11782" s="2"/>
    </row>
    <row r="11783" spans="2:12" ht="14.4" customHeight="1">
      <c r="B11783" s="2"/>
      <c r="L11783" s="2"/>
    </row>
    <row r="11784" spans="2:12" ht="14.4" customHeight="1">
      <c r="B11784" s="2"/>
      <c r="L11784" s="2"/>
    </row>
    <row r="11785" spans="2:12" ht="14.4" customHeight="1">
      <c r="B11785" s="2"/>
      <c r="L11785" s="2"/>
    </row>
    <row r="11786" spans="2:12" ht="14.4" customHeight="1">
      <c r="B11786" s="2"/>
      <c r="L11786" s="2"/>
    </row>
    <row r="11787" spans="2:12" ht="14.4" customHeight="1">
      <c r="B11787" s="2"/>
      <c r="L11787" s="2"/>
    </row>
    <row r="11788" spans="2:12" ht="14.4" customHeight="1">
      <c r="B11788" s="2"/>
      <c r="L11788" s="2"/>
    </row>
    <row r="11789" spans="2:12" ht="14.4" customHeight="1">
      <c r="B11789" s="2"/>
      <c r="L11789" s="2"/>
    </row>
    <row r="11790" spans="2:12" ht="14.4" customHeight="1">
      <c r="B11790" s="2"/>
      <c r="L11790" s="2"/>
    </row>
    <row r="11791" spans="2:12" ht="14.4" customHeight="1">
      <c r="B11791" s="2"/>
      <c r="L11791" s="2"/>
    </row>
    <row r="11792" spans="2:12" ht="14.4" customHeight="1">
      <c r="B11792" s="2"/>
      <c r="L11792" s="2"/>
    </row>
    <row r="11793" spans="2:12" ht="14.4" customHeight="1">
      <c r="B11793" s="2"/>
      <c r="L11793" s="2"/>
    </row>
    <row r="11794" spans="2:12" ht="14.4" customHeight="1">
      <c r="B11794" s="2"/>
      <c r="L11794" s="2"/>
    </row>
    <row r="11795" spans="2:12" ht="14.4" customHeight="1">
      <c r="B11795" s="2"/>
      <c r="L11795" s="2"/>
    </row>
    <row r="11796" spans="2:12" ht="14.4" customHeight="1">
      <c r="B11796" s="2"/>
      <c r="L11796" s="2"/>
    </row>
    <row r="11797" spans="2:12" ht="14.4" customHeight="1">
      <c r="B11797" s="2"/>
      <c r="L11797" s="2"/>
    </row>
    <row r="11798" spans="2:12" ht="14.4" customHeight="1">
      <c r="B11798" s="2"/>
      <c r="L11798" s="2"/>
    </row>
    <row r="11799" spans="2:12" ht="14.4" customHeight="1">
      <c r="B11799" s="2"/>
      <c r="L11799" s="2"/>
    </row>
    <row r="11800" spans="2:12" ht="14.4" customHeight="1">
      <c r="B11800" s="2"/>
      <c r="L11800" s="2"/>
    </row>
    <row r="11801" spans="2:12" ht="14.4" customHeight="1">
      <c r="B11801" s="2"/>
      <c r="L11801" s="2"/>
    </row>
    <row r="11802" spans="2:12" ht="14.4" customHeight="1">
      <c r="B11802" s="2"/>
      <c r="L11802" s="2"/>
    </row>
    <row r="11803" spans="2:12" ht="14.4" customHeight="1">
      <c r="B11803" s="2"/>
      <c r="L11803" s="2"/>
    </row>
    <row r="11804" spans="2:12" ht="14.4" customHeight="1">
      <c r="B11804" s="2"/>
      <c r="L11804" s="2"/>
    </row>
    <row r="11805" spans="2:12" ht="14.4" customHeight="1">
      <c r="B11805" s="2"/>
      <c r="L11805" s="2"/>
    </row>
    <row r="11806" spans="2:12" ht="14.4" customHeight="1">
      <c r="B11806" s="2"/>
      <c r="L11806" s="2"/>
    </row>
    <row r="11807" spans="2:12" ht="14.4" customHeight="1">
      <c r="B11807" s="2"/>
      <c r="L11807" s="2"/>
    </row>
    <row r="11808" spans="2:12" ht="14.4" customHeight="1">
      <c r="B11808" s="2"/>
      <c r="L11808" s="2"/>
    </row>
    <row r="11809" spans="2:12" ht="14.4" customHeight="1">
      <c r="B11809" s="2"/>
      <c r="L11809" s="2"/>
    </row>
    <row r="11810" spans="2:12" ht="14.4" customHeight="1">
      <c r="B11810" s="2"/>
      <c r="L11810" s="2"/>
    </row>
    <row r="11811" spans="2:12" ht="14.4" customHeight="1">
      <c r="B11811" s="2"/>
      <c r="L11811" s="2"/>
    </row>
    <row r="11812" spans="2:12" ht="14.4" customHeight="1">
      <c r="B11812" s="2"/>
      <c r="L11812" s="2"/>
    </row>
    <row r="11813" spans="2:12" ht="14.4" customHeight="1">
      <c r="B11813" s="2"/>
      <c r="L11813" s="2"/>
    </row>
    <row r="11814" spans="2:12" ht="14.4" customHeight="1">
      <c r="B11814" s="2"/>
      <c r="L11814" s="2"/>
    </row>
    <row r="11815" spans="2:12" ht="14.4" customHeight="1">
      <c r="B11815" s="2"/>
      <c r="L11815" s="2"/>
    </row>
    <row r="11816" spans="2:12" ht="14.4" customHeight="1">
      <c r="B11816" s="2"/>
      <c r="L11816" s="2"/>
    </row>
    <row r="11817" spans="2:12" ht="14.4" customHeight="1">
      <c r="B11817" s="2"/>
      <c r="L11817" s="2"/>
    </row>
    <row r="11818" spans="2:12" ht="14.4" customHeight="1">
      <c r="B11818" s="2"/>
      <c r="L11818" s="2"/>
    </row>
    <row r="11819" spans="2:12" ht="14.4" customHeight="1">
      <c r="B11819" s="2"/>
      <c r="L11819" s="2"/>
    </row>
    <row r="11820" spans="2:12" ht="14.4" customHeight="1">
      <c r="B11820" s="2"/>
      <c r="L11820" s="2"/>
    </row>
    <row r="11821" spans="2:12" ht="14.4" customHeight="1">
      <c r="B11821" s="2"/>
      <c r="L11821" s="2"/>
    </row>
    <row r="11822" spans="2:12" ht="14.4" customHeight="1">
      <c r="B11822" s="2"/>
      <c r="L11822" s="2"/>
    </row>
    <row r="11823" spans="2:12" ht="14.4" customHeight="1">
      <c r="B11823" s="2"/>
      <c r="L11823" s="2"/>
    </row>
    <row r="11824" spans="2:12" ht="14.4" customHeight="1">
      <c r="B11824" s="2"/>
      <c r="L11824" s="2"/>
    </row>
    <row r="11825" spans="2:12" ht="14.4" customHeight="1">
      <c r="B11825" s="2"/>
      <c r="L11825" s="2"/>
    </row>
    <row r="11826" spans="2:12" ht="14.4" customHeight="1">
      <c r="B11826" s="2"/>
      <c r="L11826" s="2"/>
    </row>
    <row r="11827" spans="2:12" ht="14.4" customHeight="1">
      <c r="B11827" s="2"/>
      <c r="L11827" s="2"/>
    </row>
    <row r="11828" spans="2:12" ht="14.4" customHeight="1">
      <c r="B11828" s="2"/>
      <c r="L11828" s="2"/>
    </row>
    <row r="11829" spans="2:12" ht="14.4" customHeight="1">
      <c r="B11829" s="2"/>
      <c r="L11829" s="2"/>
    </row>
    <row r="11830" spans="2:12" ht="14.4" customHeight="1">
      <c r="B11830" s="2"/>
      <c r="L11830" s="2"/>
    </row>
    <row r="11831" spans="2:12" ht="14.4" customHeight="1">
      <c r="B11831" s="2"/>
      <c r="L11831" s="2"/>
    </row>
    <row r="11832" spans="2:12" ht="14.4" customHeight="1">
      <c r="B11832" s="2"/>
      <c r="L11832" s="2"/>
    </row>
    <row r="11833" spans="2:12" ht="14.4" customHeight="1">
      <c r="B11833" s="2"/>
      <c r="L11833" s="2"/>
    </row>
    <row r="11834" spans="2:12" ht="14.4" customHeight="1">
      <c r="B11834" s="2"/>
      <c r="L11834" s="2"/>
    </row>
    <row r="11835" spans="2:12" ht="14.4" customHeight="1">
      <c r="B11835" s="2"/>
      <c r="L11835" s="2"/>
    </row>
    <row r="11836" spans="2:12" ht="14.4" customHeight="1">
      <c r="B11836" s="2"/>
      <c r="L11836" s="2"/>
    </row>
    <row r="11837" spans="2:12" ht="14.4" customHeight="1">
      <c r="B11837" s="2"/>
      <c r="L11837" s="2"/>
    </row>
    <row r="11838" spans="2:12" ht="14.4" customHeight="1">
      <c r="B11838" s="2"/>
      <c r="L11838" s="2"/>
    </row>
    <row r="11839" spans="2:12" ht="14.4" customHeight="1">
      <c r="B11839" s="2"/>
      <c r="L11839" s="2"/>
    </row>
    <row r="11840" spans="2:12" ht="14.4" customHeight="1">
      <c r="B11840" s="2"/>
      <c r="L11840" s="2"/>
    </row>
    <row r="11841" spans="2:12" ht="14.4" customHeight="1">
      <c r="B11841" s="2"/>
      <c r="L11841" s="2"/>
    </row>
    <row r="11842" spans="2:12" ht="14.4" customHeight="1">
      <c r="B11842" s="2"/>
      <c r="L11842" s="2"/>
    </row>
    <row r="11843" spans="2:12" ht="14.4" customHeight="1">
      <c r="B11843" s="2"/>
      <c r="L11843" s="2"/>
    </row>
    <row r="11844" spans="2:12" ht="14.4" customHeight="1">
      <c r="B11844" s="2"/>
      <c r="L11844" s="2"/>
    </row>
    <row r="11845" spans="2:12" ht="14.4" customHeight="1">
      <c r="B11845" s="2"/>
      <c r="L11845" s="2"/>
    </row>
    <row r="11846" spans="2:12" ht="14.4" customHeight="1">
      <c r="B11846" s="2"/>
      <c r="L11846" s="2"/>
    </row>
    <row r="11847" spans="2:12" ht="14.4" customHeight="1">
      <c r="B11847" s="2"/>
      <c r="L11847" s="2"/>
    </row>
    <row r="11848" spans="2:12" ht="14.4" customHeight="1">
      <c r="B11848" s="2"/>
      <c r="L11848" s="2"/>
    </row>
    <row r="11849" spans="2:12" ht="14.4" customHeight="1">
      <c r="B11849" s="2"/>
      <c r="L11849" s="2"/>
    </row>
    <row r="11850" spans="2:12" ht="14.4" customHeight="1">
      <c r="B11850" s="2"/>
      <c r="L11850" s="2"/>
    </row>
    <row r="11851" spans="2:12" ht="14.4" customHeight="1">
      <c r="B11851" s="2"/>
      <c r="L11851" s="2"/>
    </row>
    <row r="11852" spans="2:12" ht="14.4" customHeight="1">
      <c r="B11852" s="2"/>
      <c r="L11852" s="2"/>
    </row>
    <row r="11853" spans="2:12" ht="14.4" customHeight="1">
      <c r="B11853" s="2"/>
      <c r="L11853" s="2"/>
    </row>
    <row r="11854" spans="2:12" ht="14.4" customHeight="1">
      <c r="B11854" s="2"/>
      <c r="L11854" s="2"/>
    </row>
    <row r="11855" spans="2:12" ht="14.4" customHeight="1">
      <c r="B11855" s="2"/>
      <c r="L11855" s="2"/>
    </row>
    <row r="11856" spans="2:12" ht="14.4" customHeight="1">
      <c r="B11856" s="2"/>
      <c r="L11856" s="2"/>
    </row>
    <row r="11857" spans="2:12" ht="14.4" customHeight="1">
      <c r="B11857" s="2"/>
      <c r="L11857" s="2"/>
    </row>
    <row r="11858" spans="2:12" ht="14.4" customHeight="1">
      <c r="B11858" s="2"/>
      <c r="L11858" s="2"/>
    </row>
    <row r="11859" spans="2:12" ht="14.4" customHeight="1">
      <c r="B11859" s="2"/>
      <c r="L11859" s="2"/>
    </row>
    <row r="11860" spans="2:12" ht="14.4" customHeight="1">
      <c r="B11860" s="2"/>
      <c r="L11860" s="2"/>
    </row>
    <row r="11861" spans="2:12" ht="14.4" customHeight="1">
      <c r="B11861" s="2"/>
      <c r="L11861" s="2"/>
    </row>
    <row r="11862" spans="2:12" ht="14.4" customHeight="1">
      <c r="B11862" s="2"/>
      <c r="L11862" s="2"/>
    </row>
    <row r="11863" spans="2:12" ht="14.4" customHeight="1">
      <c r="B11863" s="2"/>
      <c r="L11863" s="2"/>
    </row>
    <row r="11864" spans="2:12" ht="14.4" customHeight="1">
      <c r="B11864" s="2"/>
      <c r="L11864" s="2"/>
    </row>
    <row r="11865" spans="2:12" ht="14.4" customHeight="1">
      <c r="B11865" s="2"/>
      <c r="L11865" s="2"/>
    </row>
    <row r="11866" spans="2:12" ht="14.4" customHeight="1">
      <c r="B11866" s="2"/>
      <c r="L11866" s="2"/>
    </row>
    <row r="11867" spans="2:12" ht="14.4" customHeight="1">
      <c r="B11867" s="2"/>
      <c r="L11867" s="2"/>
    </row>
    <row r="11868" spans="2:12" ht="14.4" customHeight="1">
      <c r="B11868" s="2"/>
      <c r="L11868" s="2"/>
    </row>
    <row r="11869" spans="2:12" ht="14.4" customHeight="1">
      <c r="B11869" s="2"/>
      <c r="L11869" s="2"/>
    </row>
    <row r="11870" spans="2:12" ht="14.4" customHeight="1">
      <c r="B11870" s="2"/>
      <c r="L11870" s="2"/>
    </row>
    <row r="11871" spans="2:12" ht="14.4" customHeight="1">
      <c r="B11871" s="2"/>
      <c r="L11871" s="2"/>
    </row>
    <row r="11872" spans="2:12" ht="14.4" customHeight="1">
      <c r="B11872" s="2"/>
      <c r="L11872" s="2"/>
    </row>
    <row r="11873" spans="2:12" ht="14.4" customHeight="1">
      <c r="B11873" s="2"/>
      <c r="L11873" s="2"/>
    </row>
    <row r="11874" spans="2:12" ht="14.4" customHeight="1">
      <c r="B11874" s="2"/>
      <c r="L11874" s="2"/>
    </row>
    <row r="11875" spans="2:12" ht="14.4" customHeight="1">
      <c r="B11875" s="2"/>
      <c r="L11875" s="2"/>
    </row>
    <row r="11876" spans="2:12" ht="14.4" customHeight="1">
      <c r="B11876" s="2"/>
      <c r="L11876" s="2"/>
    </row>
    <row r="11877" spans="2:12" ht="14.4" customHeight="1">
      <c r="B11877" s="2"/>
      <c r="L11877" s="2"/>
    </row>
    <row r="11878" spans="2:12" ht="14.4" customHeight="1">
      <c r="B11878" s="2"/>
      <c r="L11878" s="2"/>
    </row>
    <row r="11879" spans="2:12" ht="14.4" customHeight="1">
      <c r="B11879" s="2"/>
      <c r="L11879" s="2"/>
    </row>
    <row r="11880" spans="2:12" ht="14.4" customHeight="1">
      <c r="B11880" s="2"/>
      <c r="L11880" s="2"/>
    </row>
    <row r="11881" spans="2:12" ht="14.4" customHeight="1">
      <c r="B11881" s="2"/>
      <c r="L11881" s="2"/>
    </row>
    <row r="11882" spans="2:12" ht="14.4" customHeight="1">
      <c r="B11882" s="2"/>
      <c r="L11882" s="2"/>
    </row>
    <row r="11883" spans="2:12" ht="14.4" customHeight="1">
      <c r="B11883" s="2"/>
      <c r="L11883" s="2"/>
    </row>
    <row r="11884" spans="2:12" ht="14.4" customHeight="1">
      <c r="B11884" s="2"/>
      <c r="L11884" s="2"/>
    </row>
    <row r="11885" spans="2:12" ht="14.4" customHeight="1">
      <c r="B11885" s="2"/>
      <c r="L11885" s="2"/>
    </row>
    <row r="11886" spans="2:12" ht="14.4" customHeight="1">
      <c r="B11886" s="2"/>
      <c r="L11886" s="2"/>
    </row>
    <row r="11887" spans="2:12" ht="14.4" customHeight="1">
      <c r="B11887" s="2"/>
      <c r="L11887" s="2"/>
    </row>
    <row r="11888" spans="2:12" ht="14.4" customHeight="1">
      <c r="B11888" s="2"/>
      <c r="L11888" s="2"/>
    </row>
    <row r="11889" spans="2:12" ht="14.4" customHeight="1">
      <c r="B11889" s="2"/>
      <c r="L11889" s="2"/>
    </row>
    <row r="11890" spans="2:12" ht="14.4" customHeight="1">
      <c r="B11890" s="2"/>
      <c r="L11890" s="2"/>
    </row>
    <row r="11891" spans="2:12" ht="14.4" customHeight="1">
      <c r="B11891" s="2"/>
      <c r="L11891" s="2"/>
    </row>
    <row r="11892" spans="2:12" ht="14.4" customHeight="1">
      <c r="B11892" s="2"/>
      <c r="L11892" s="2"/>
    </row>
    <row r="11893" spans="2:12" ht="14.4" customHeight="1">
      <c r="B11893" s="2"/>
      <c r="L11893" s="2"/>
    </row>
    <row r="11894" spans="2:12" ht="14.4" customHeight="1">
      <c r="B11894" s="2"/>
      <c r="L11894" s="2"/>
    </row>
    <row r="11895" spans="2:12" ht="14.4" customHeight="1">
      <c r="B11895" s="2"/>
      <c r="L11895" s="2"/>
    </row>
    <row r="11896" spans="2:12" ht="14.4" customHeight="1">
      <c r="B11896" s="2"/>
      <c r="L11896" s="2"/>
    </row>
    <row r="11897" spans="2:12" ht="14.4" customHeight="1">
      <c r="B11897" s="2"/>
      <c r="L11897" s="2"/>
    </row>
    <row r="11898" spans="2:12" ht="14.4" customHeight="1">
      <c r="B11898" s="2"/>
      <c r="L11898" s="2"/>
    </row>
    <row r="11899" spans="2:12" ht="14.4" customHeight="1">
      <c r="B11899" s="2"/>
      <c r="L11899" s="2"/>
    </row>
    <row r="11900" spans="2:12" ht="14.4" customHeight="1">
      <c r="B11900" s="2"/>
      <c r="L11900" s="2"/>
    </row>
    <row r="11901" spans="2:12" ht="14.4" customHeight="1">
      <c r="B11901" s="2"/>
      <c r="L11901" s="2"/>
    </row>
    <row r="11902" spans="2:12" ht="14.4" customHeight="1">
      <c r="B11902" s="2"/>
      <c r="L11902" s="2"/>
    </row>
    <row r="11903" spans="2:12" ht="14.4" customHeight="1">
      <c r="B11903" s="2"/>
      <c r="L11903" s="2"/>
    </row>
    <row r="11904" spans="2:12" ht="14.4" customHeight="1">
      <c r="B11904" s="2"/>
      <c r="L11904" s="2"/>
    </row>
    <row r="11905" spans="2:12" ht="14.4" customHeight="1">
      <c r="B11905" s="2"/>
      <c r="L11905" s="2"/>
    </row>
    <row r="11906" spans="2:12" ht="14.4" customHeight="1">
      <c r="B11906" s="2"/>
      <c r="L11906" s="2"/>
    </row>
    <row r="11907" spans="2:12" ht="14.4" customHeight="1">
      <c r="B11907" s="2"/>
      <c r="L11907" s="2"/>
    </row>
    <row r="11908" spans="2:12" ht="14.4" customHeight="1">
      <c r="B11908" s="2"/>
      <c r="L11908" s="2"/>
    </row>
    <row r="11909" spans="2:12" ht="14.4" customHeight="1">
      <c r="B11909" s="2"/>
      <c r="L11909" s="2"/>
    </row>
    <row r="11910" spans="2:12" ht="14.4" customHeight="1">
      <c r="B11910" s="2"/>
      <c r="L11910" s="2"/>
    </row>
    <row r="11911" spans="2:12" ht="14.4" customHeight="1">
      <c r="B11911" s="2"/>
      <c r="L11911" s="2"/>
    </row>
    <row r="11912" spans="2:12" ht="14.4" customHeight="1">
      <c r="B11912" s="2"/>
      <c r="L11912" s="2"/>
    </row>
    <row r="11913" spans="2:12" ht="14.4" customHeight="1">
      <c r="B11913" s="2"/>
      <c r="L11913" s="2"/>
    </row>
    <row r="11914" spans="2:12" ht="14.4" customHeight="1">
      <c r="B11914" s="2"/>
      <c r="L11914" s="2"/>
    </row>
    <row r="11915" spans="2:12" ht="14.4" customHeight="1">
      <c r="B11915" s="2"/>
      <c r="L11915" s="2"/>
    </row>
    <row r="11916" spans="2:12" ht="14.4" customHeight="1">
      <c r="B11916" s="2"/>
      <c r="L11916" s="2"/>
    </row>
    <row r="11917" spans="2:12" ht="14.4" customHeight="1">
      <c r="B11917" s="2"/>
      <c r="L11917" s="2"/>
    </row>
    <row r="11918" spans="2:12" ht="14.4" customHeight="1">
      <c r="B11918" s="2"/>
      <c r="L11918" s="2"/>
    </row>
    <row r="11919" spans="2:12" ht="14.4" customHeight="1">
      <c r="B11919" s="2"/>
      <c r="L11919" s="2"/>
    </row>
    <row r="11920" spans="2:12" ht="14.4" customHeight="1">
      <c r="B11920" s="2"/>
      <c r="L11920" s="2"/>
    </row>
    <row r="11921" spans="2:12" ht="14.4" customHeight="1">
      <c r="B11921" s="2"/>
      <c r="L11921" s="2"/>
    </row>
    <row r="11922" spans="2:12" ht="14.4" customHeight="1">
      <c r="B11922" s="2"/>
      <c r="L11922" s="2"/>
    </row>
    <row r="11923" spans="2:12" ht="14.4" customHeight="1">
      <c r="B11923" s="2"/>
      <c r="L11923" s="2"/>
    </row>
    <row r="11924" spans="2:12" ht="14.4" customHeight="1">
      <c r="B11924" s="2"/>
      <c r="L11924" s="2"/>
    </row>
    <row r="11925" spans="2:12" ht="14.4" customHeight="1">
      <c r="B11925" s="2"/>
      <c r="L11925" s="2"/>
    </row>
    <row r="11926" spans="2:12" ht="14.4" customHeight="1">
      <c r="B11926" s="2"/>
      <c r="L11926" s="2"/>
    </row>
    <row r="11927" spans="2:12" ht="14.4" customHeight="1">
      <c r="B11927" s="2"/>
      <c r="L11927" s="2"/>
    </row>
    <row r="11928" spans="2:12" ht="14.4" customHeight="1">
      <c r="B11928" s="2"/>
      <c r="L11928" s="2"/>
    </row>
    <row r="11929" spans="2:12" ht="14.4" customHeight="1">
      <c r="B11929" s="2"/>
      <c r="L11929" s="2"/>
    </row>
    <row r="11930" spans="2:12" ht="14.4" customHeight="1">
      <c r="B11930" s="2"/>
      <c r="L11930" s="2"/>
    </row>
    <row r="11931" spans="2:12" ht="14.4" customHeight="1">
      <c r="B11931" s="2"/>
      <c r="L11931" s="2"/>
    </row>
    <row r="11932" spans="2:12" ht="14.4" customHeight="1">
      <c r="B11932" s="2"/>
      <c r="L11932" s="2"/>
    </row>
    <row r="11933" spans="2:12" ht="14.4" customHeight="1">
      <c r="B11933" s="2"/>
      <c r="L11933" s="2"/>
    </row>
    <row r="11934" spans="2:12" ht="14.4" customHeight="1">
      <c r="B11934" s="2"/>
      <c r="L11934" s="2"/>
    </row>
    <row r="11935" spans="2:12" ht="14.4" customHeight="1">
      <c r="B11935" s="2"/>
      <c r="L11935" s="2"/>
    </row>
    <row r="11936" spans="2:12" ht="14.4" customHeight="1">
      <c r="B11936" s="2"/>
      <c r="L11936" s="2"/>
    </row>
    <row r="11937" spans="2:12" ht="14.4" customHeight="1">
      <c r="B11937" s="2"/>
      <c r="L11937" s="2"/>
    </row>
    <row r="11938" spans="2:12" ht="14.4" customHeight="1">
      <c r="B11938" s="2"/>
      <c r="L11938" s="2"/>
    </row>
    <row r="11939" spans="2:12" ht="14.4" customHeight="1">
      <c r="B11939" s="2"/>
      <c r="L11939" s="2"/>
    </row>
    <row r="11940" spans="2:12" ht="14.4" customHeight="1">
      <c r="B11940" s="2"/>
      <c r="L11940" s="2"/>
    </row>
    <row r="11941" spans="2:12" ht="14.4" customHeight="1">
      <c r="B11941" s="2"/>
      <c r="L11941" s="2"/>
    </row>
    <row r="11942" spans="2:12" ht="14.4" customHeight="1">
      <c r="B11942" s="2"/>
      <c r="L11942" s="2"/>
    </row>
    <row r="11943" spans="2:12" ht="14.4" customHeight="1">
      <c r="B11943" s="2"/>
      <c r="L11943" s="2"/>
    </row>
    <row r="11944" spans="2:12" ht="14.4" customHeight="1">
      <c r="B11944" s="2"/>
      <c r="L11944" s="2"/>
    </row>
    <row r="11945" spans="2:12" ht="14.4" customHeight="1">
      <c r="B11945" s="2"/>
      <c r="L11945" s="2"/>
    </row>
    <row r="11946" spans="2:12" ht="14.4" customHeight="1">
      <c r="B11946" s="2"/>
      <c r="L11946" s="2"/>
    </row>
    <row r="11947" spans="2:12" ht="14.4" customHeight="1">
      <c r="B11947" s="2"/>
      <c r="L11947" s="2"/>
    </row>
    <row r="11948" spans="2:12" ht="14.4" customHeight="1">
      <c r="B11948" s="2"/>
      <c r="L11948" s="2"/>
    </row>
    <row r="11949" spans="2:12" ht="14.4" customHeight="1">
      <c r="B11949" s="2"/>
      <c r="L11949" s="2"/>
    </row>
    <row r="11950" spans="2:12" ht="14.4" customHeight="1">
      <c r="B11950" s="2"/>
      <c r="L11950" s="2"/>
    </row>
    <row r="11951" spans="2:12" ht="14.4" customHeight="1">
      <c r="B11951" s="2"/>
      <c r="L11951" s="2"/>
    </row>
    <row r="11952" spans="2:12" ht="14.4" customHeight="1">
      <c r="B11952" s="2"/>
      <c r="L11952" s="2"/>
    </row>
    <row r="11953" spans="2:12" ht="14.4" customHeight="1">
      <c r="B11953" s="2"/>
      <c r="L11953" s="2"/>
    </row>
    <row r="11954" spans="2:12" ht="14.4" customHeight="1">
      <c r="B11954" s="2"/>
      <c r="L11954" s="2"/>
    </row>
    <row r="11955" spans="2:12" ht="14.4" customHeight="1">
      <c r="B11955" s="2"/>
      <c r="L11955" s="2"/>
    </row>
    <row r="11956" spans="2:12" ht="14.4" customHeight="1">
      <c r="B11956" s="2"/>
      <c r="L11956" s="2"/>
    </row>
    <row r="11957" spans="2:12" ht="14.4" customHeight="1">
      <c r="B11957" s="2"/>
      <c r="L11957" s="2"/>
    </row>
    <row r="11958" spans="2:12" ht="14.4" customHeight="1">
      <c r="B11958" s="2"/>
      <c r="L11958" s="2"/>
    </row>
    <row r="11959" spans="2:12" ht="14.4" customHeight="1">
      <c r="B11959" s="2"/>
      <c r="L11959" s="2"/>
    </row>
    <row r="11960" spans="2:12" ht="14.4" customHeight="1">
      <c r="B11960" s="2"/>
      <c r="L11960" s="2"/>
    </row>
    <row r="11961" spans="2:12" ht="14.4" customHeight="1">
      <c r="B11961" s="2"/>
      <c r="L11961" s="2"/>
    </row>
    <row r="11962" spans="2:12" ht="14.4" customHeight="1">
      <c r="B11962" s="2"/>
      <c r="L11962" s="2"/>
    </row>
    <row r="11963" spans="2:12" ht="14.4" customHeight="1">
      <c r="B11963" s="2"/>
      <c r="L11963" s="2"/>
    </row>
    <row r="11964" spans="2:12" ht="14.4" customHeight="1">
      <c r="B11964" s="2"/>
      <c r="L11964" s="2"/>
    </row>
    <row r="11965" spans="2:12" ht="14.4" customHeight="1">
      <c r="B11965" s="2"/>
      <c r="L11965" s="2"/>
    </row>
    <row r="11966" spans="2:12" ht="14.4" customHeight="1">
      <c r="B11966" s="2"/>
      <c r="L11966" s="2"/>
    </row>
    <row r="11967" spans="2:12" ht="14.4" customHeight="1">
      <c r="B11967" s="2"/>
      <c r="L11967" s="2"/>
    </row>
    <row r="11968" spans="2:12" ht="14.4" customHeight="1">
      <c r="B11968" s="2"/>
      <c r="L11968" s="2"/>
    </row>
    <row r="11969" spans="2:12" ht="14.4" customHeight="1">
      <c r="B11969" s="2"/>
      <c r="L11969" s="2"/>
    </row>
    <row r="11970" spans="2:12" ht="14.4" customHeight="1">
      <c r="B11970" s="2"/>
      <c r="L11970" s="2"/>
    </row>
    <row r="11971" spans="2:12" ht="14.4" customHeight="1">
      <c r="B11971" s="2"/>
      <c r="L11971" s="2"/>
    </row>
    <row r="11972" spans="2:12" ht="14.4" customHeight="1">
      <c r="B11972" s="2"/>
      <c r="L11972" s="2"/>
    </row>
    <row r="11973" spans="2:12" ht="14.4" customHeight="1">
      <c r="B11973" s="2"/>
      <c r="L11973" s="2"/>
    </row>
    <row r="11974" spans="2:12" ht="14.4" customHeight="1">
      <c r="B11974" s="2"/>
      <c r="L11974" s="2"/>
    </row>
    <row r="11975" spans="2:12" ht="14.4" customHeight="1">
      <c r="B11975" s="2"/>
      <c r="L11975" s="2"/>
    </row>
    <row r="11976" spans="2:12" ht="14.4" customHeight="1">
      <c r="B11976" s="2"/>
      <c r="L11976" s="2"/>
    </row>
    <row r="11977" spans="2:12" ht="14.4" customHeight="1">
      <c r="B11977" s="2"/>
      <c r="L11977" s="2"/>
    </row>
    <row r="11978" spans="2:12" ht="14.4" customHeight="1">
      <c r="B11978" s="2"/>
      <c r="L11978" s="2"/>
    </row>
    <row r="11979" spans="2:12" ht="14.4" customHeight="1">
      <c r="B11979" s="2"/>
      <c r="L11979" s="2"/>
    </row>
    <row r="11980" spans="2:12" ht="14.4" customHeight="1">
      <c r="B11980" s="2"/>
      <c r="L11980" s="2"/>
    </row>
    <row r="11981" spans="2:12" ht="14.4" customHeight="1">
      <c r="B11981" s="2"/>
      <c r="L11981" s="2"/>
    </row>
    <row r="11982" spans="2:12" ht="14.4" customHeight="1">
      <c r="B11982" s="2"/>
      <c r="L11982" s="2"/>
    </row>
    <row r="11983" spans="2:12" ht="14.4" customHeight="1">
      <c r="B11983" s="2"/>
      <c r="L11983" s="2"/>
    </row>
    <row r="11984" spans="2:12" ht="14.4" customHeight="1">
      <c r="B11984" s="2"/>
      <c r="L11984" s="2"/>
    </row>
    <row r="11985" spans="2:12" ht="14.4" customHeight="1">
      <c r="B11985" s="2"/>
      <c r="L11985" s="2"/>
    </row>
    <row r="11986" spans="2:12" ht="14.4" customHeight="1">
      <c r="B11986" s="2"/>
      <c r="L11986" s="2"/>
    </row>
    <row r="11987" spans="2:12" ht="14.4" customHeight="1">
      <c r="B11987" s="2"/>
      <c r="L11987" s="2"/>
    </row>
    <row r="11988" spans="2:12" ht="14.4" customHeight="1">
      <c r="B11988" s="2"/>
      <c r="L11988" s="2"/>
    </row>
    <row r="11989" spans="2:12" ht="14.4" customHeight="1">
      <c r="B11989" s="2"/>
      <c r="L11989" s="2"/>
    </row>
    <row r="11990" spans="2:12" ht="14.4" customHeight="1">
      <c r="B11990" s="2"/>
      <c r="L11990" s="2"/>
    </row>
    <row r="11991" spans="2:12" ht="14.4" customHeight="1">
      <c r="B11991" s="2"/>
      <c r="L11991" s="2"/>
    </row>
    <row r="11992" spans="2:12" ht="14.4" customHeight="1">
      <c r="B11992" s="2"/>
      <c r="L11992" s="2"/>
    </row>
    <row r="11993" spans="2:12" ht="14.4" customHeight="1">
      <c r="B11993" s="2"/>
      <c r="L11993" s="2"/>
    </row>
    <row r="11994" spans="2:12" ht="14.4" customHeight="1">
      <c r="B11994" s="2"/>
      <c r="L11994" s="2"/>
    </row>
    <row r="11995" spans="2:12" ht="14.4" customHeight="1">
      <c r="B11995" s="2"/>
      <c r="L11995" s="2"/>
    </row>
    <row r="11996" spans="2:12" ht="14.4" customHeight="1">
      <c r="B11996" s="2"/>
      <c r="L11996" s="2"/>
    </row>
    <row r="11997" spans="2:12" ht="14.4" customHeight="1">
      <c r="B11997" s="2"/>
      <c r="L11997" s="2"/>
    </row>
    <row r="11998" spans="2:12" ht="14.4" customHeight="1">
      <c r="B11998" s="2"/>
      <c r="L11998" s="2"/>
    </row>
    <row r="11999" spans="2:12" ht="14.4" customHeight="1">
      <c r="B11999" s="2"/>
      <c r="L11999" s="2"/>
    </row>
    <row r="12000" spans="2:12" ht="14.4" customHeight="1">
      <c r="B12000" s="2"/>
      <c r="L12000" s="2"/>
    </row>
    <row r="12001" spans="2:12" ht="14.4" customHeight="1">
      <c r="B12001" s="2"/>
      <c r="L12001" s="2"/>
    </row>
    <row r="12002" spans="2:12" ht="14.4" customHeight="1">
      <c r="B12002" s="2"/>
      <c r="L12002" s="2"/>
    </row>
    <row r="12003" spans="2:12" ht="14.4" customHeight="1">
      <c r="B12003" s="2"/>
      <c r="L12003" s="2"/>
    </row>
    <row r="12004" spans="2:12" ht="14.4" customHeight="1">
      <c r="B12004" s="2"/>
      <c r="L12004" s="2"/>
    </row>
    <row r="12005" spans="2:12" ht="14.4" customHeight="1">
      <c r="B12005" s="2"/>
      <c r="L12005" s="2"/>
    </row>
    <row r="12006" spans="2:12" ht="14.4" customHeight="1">
      <c r="B12006" s="2"/>
      <c r="L12006" s="2"/>
    </row>
    <row r="12007" spans="2:12" ht="14.4" customHeight="1">
      <c r="B12007" s="2"/>
      <c r="L12007" s="2"/>
    </row>
    <row r="12008" spans="2:12" ht="14.4" customHeight="1">
      <c r="B12008" s="2"/>
      <c r="L12008" s="2"/>
    </row>
    <row r="12009" spans="2:12" ht="14.4" customHeight="1">
      <c r="B12009" s="2"/>
      <c r="L12009" s="2"/>
    </row>
    <row r="12010" spans="2:12" ht="14.4" customHeight="1">
      <c r="B12010" s="2"/>
      <c r="L12010" s="2"/>
    </row>
    <row r="12011" spans="2:12" ht="14.4" customHeight="1">
      <c r="B12011" s="2"/>
      <c r="L12011" s="2"/>
    </row>
    <row r="12012" spans="2:12" ht="14.4" customHeight="1">
      <c r="B12012" s="2"/>
      <c r="L12012" s="2"/>
    </row>
    <row r="12013" spans="2:12" ht="14.4" customHeight="1">
      <c r="B12013" s="2"/>
      <c r="L12013" s="2"/>
    </row>
    <row r="12014" spans="2:12" ht="14.4" customHeight="1">
      <c r="B12014" s="2"/>
      <c r="L12014" s="2"/>
    </row>
    <row r="12015" spans="2:12" ht="14.4" customHeight="1">
      <c r="B12015" s="2"/>
      <c r="L12015" s="2"/>
    </row>
    <row r="12016" spans="2:12" ht="14.4" customHeight="1">
      <c r="B12016" s="2"/>
      <c r="L12016" s="2"/>
    </row>
    <row r="12017" spans="2:12" ht="14.4" customHeight="1">
      <c r="B12017" s="2"/>
      <c r="L12017" s="2"/>
    </row>
    <row r="12018" spans="2:12" ht="14.4" customHeight="1">
      <c r="B12018" s="2"/>
      <c r="L12018" s="2"/>
    </row>
    <row r="12019" spans="2:12" ht="14.4" customHeight="1">
      <c r="B12019" s="2"/>
      <c r="L12019" s="2"/>
    </row>
    <row r="12020" spans="2:12" ht="14.4" customHeight="1">
      <c r="B12020" s="2"/>
      <c r="L12020" s="2"/>
    </row>
    <row r="12021" spans="2:12" ht="14.4" customHeight="1">
      <c r="B12021" s="2"/>
      <c r="L12021" s="2"/>
    </row>
    <row r="12022" spans="2:12" ht="14.4" customHeight="1">
      <c r="B12022" s="2"/>
      <c r="L12022" s="2"/>
    </row>
    <row r="12023" spans="2:12" ht="14.4" customHeight="1">
      <c r="B12023" s="2"/>
      <c r="L12023" s="2"/>
    </row>
    <row r="12024" spans="2:12" ht="14.4" customHeight="1">
      <c r="B12024" s="2"/>
      <c r="L12024" s="2"/>
    </row>
    <row r="12025" spans="2:12" ht="14.4" customHeight="1">
      <c r="B12025" s="2"/>
      <c r="L12025" s="2"/>
    </row>
    <row r="12026" spans="2:12" ht="14.4" customHeight="1">
      <c r="B12026" s="2"/>
      <c r="L12026" s="2"/>
    </row>
    <row r="12027" spans="2:12" ht="14.4" customHeight="1">
      <c r="B12027" s="2"/>
      <c r="L12027" s="2"/>
    </row>
    <row r="12028" spans="2:12" ht="14.4" customHeight="1">
      <c r="B12028" s="2"/>
      <c r="L12028" s="2"/>
    </row>
    <row r="12029" spans="2:12" ht="14.4" customHeight="1">
      <c r="B12029" s="2"/>
      <c r="L12029" s="2"/>
    </row>
    <row r="12030" spans="2:12" ht="14.4" customHeight="1">
      <c r="B12030" s="2"/>
      <c r="L12030" s="2"/>
    </row>
    <row r="12031" spans="2:12" ht="14.4" customHeight="1">
      <c r="B12031" s="2"/>
      <c r="L12031" s="2"/>
    </row>
    <row r="12032" spans="2:12" ht="14.4" customHeight="1">
      <c r="B12032" s="2"/>
      <c r="L12032" s="2"/>
    </row>
    <row r="12033" spans="2:12" ht="14.4" customHeight="1">
      <c r="B12033" s="2"/>
      <c r="L12033" s="2"/>
    </row>
    <row r="12034" spans="2:12" ht="14.4" customHeight="1">
      <c r="B12034" s="2"/>
      <c r="L12034" s="2"/>
    </row>
    <row r="12035" spans="2:12" ht="14.4" customHeight="1">
      <c r="B12035" s="2"/>
      <c r="L12035" s="2"/>
    </row>
    <row r="12036" spans="2:12" ht="14.4" customHeight="1">
      <c r="B12036" s="2"/>
      <c r="L12036" s="2"/>
    </row>
    <row r="12037" spans="2:12" ht="14.4" customHeight="1">
      <c r="B12037" s="2"/>
      <c r="L12037" s="2"/>
    </row>
    <row r="12038" spans="2:12" ht="14.4" customHeight="1">
      <c r="B12038" s="2"/>
      <c r="L12038" s="2"/>
    </row>
    <row r="12039" spans="2:12" ht="14.4" customHeight="1">
      <c r="B12039" s="2"/>
      <c r="L12039" s="2"/>
    </row>
    <row r="12040" spans="2:12" ht="14.4" customHeight="1">
      <c r="B12040" s="2"/>
      <c r="L12040" s="2"/>
    </row>
    <row r="12041" spans="2:12" ht="14.4" customHeight="1">
      <c r="B12041" s="2"/>
      <c r="L12041" s="2"/>
    </row>
    <row r="12042" spans="2:12" ht="14.4" customHeight="1">
      <c r="B12042" s="2"/>
      <c r="L12042" s="2"/>
    </row>
    <row r="12043" spans="2:12" ht="14.4" customHeight="1">
      <c r="B12043" s="2"/>
      <c r="L12043" s="2"/>
    </row>
    <row r="12044" spans="2:12" ht="14.4" customHeight="1">
      <c r="B12044" s="2"/>
      <c r="L12044" s="2"/>
    </row>
    <row r="12045" spans="2:12" ht="14.4" customHeight="1">
      <c r="B12045" s="2"/>
      <c r="L12045" s="2"/>
    </row>
    <row r="12046" spans="2:12" ht="14.4" customHeight="1">
      <c r="B12046" s="2"/>
      <c r="L12046" s="2"/>
    </row>
    <row r="12047" spans="2:12" ht="14.4" customHeight="1">
      <c r="B12047" s="2"/>
      <c r="L12047" s="2"/>
    </row>
    <row r="12048" spans="2:12" ht="14.4" customHeight="1">
      <c r="B12048" s="2"/>
      <c r="L12048" s="2"/>
    </row>
    <row r="12049" spans="2:12" ht="14.4" customHeight="1">
      <c r="B12049" s="2"/>
      <c r="L12049" s="2"/>
    </row>
    <row r="12050" spans="2:12" ht="14.4" customHeight="1">
      <c r="B12050" s="2"/>
      <c r="L12050" s="2"/>
    </row>
    <row r="12051" spans="2:12" ht="14.4" customHeight="1">
      <c r="B12051" s="2"/>
      <c r="L12051" s="2"/>
    </row>
    <row r="12052" spans="2:12" ht="14.4" customHeight="1">
      <c r="B12052" s="2"/>
      <c r="L12052" s="2"/>
    </row>
    <row r="12053" spans="2:12" ht="14.4" customHeight="1">
      <c r="B12053" s="2"/>
      <c r="L12053" s="2"/>
    </row>
    <row r="12054" spans="2:12" ht="14.4" customHeight="1">
      <c r="B12054" s="2"/>
      <c r="L12054" s="2"/>
    </row>
    <row r="12055" spans="2:12" ht="14.4" customHeight="1">
      <c r="B12055" s="2"/>
      <c r="L12055" s="2"/>
    </row>
    <row r="12056" spans="2:12" ht="14.4" customHeight="1">
      <c r="B12056" s="2"/>
      <c r="L12056" s="2"/>
    </row>
    <row r="12057" spans="2:12" ht="14.4" customHeight="1">
      <c r="B12057" s="2"/>
      <c r="L12057" s="2"/>
    </row>
    <row r="12058" spans="2:12" ht="14.4" customHeight="1">
      <c r="B12058" s="2"/>
      <c r="L12058" s="2"/>
    </row>
    <row r="12059" spans="2:12" ht="14.4" customHeight="1">
      <c r="B12059" s="2"/>
      <c r="L12059" s="2"/>
    </row>
    <row r="12060" spans="2:12" ht="14.4" customHeight="1">
      <c r="B12060" s="2"/>
      <c r="L12060" s="2"/>
    </row>
    <row r="12061" spans="2:12" ht="14.4" customHeight="1">
      <c r="B12061" s="2"/>
      <c r="L12061" s="2"/>
    </row>
    <row r="12062" spans="2:12" ht="14.4" customHeight="1">
      <c r="B12062" s="2"/>
      <c r="L12062" s="2"/>
    </row>
    <row r="12063" spans="2:12" ht="14.4" customHeight="1">
      <c r="B12063" s="2"/>
      <c r="L12063" s="2"/>
    </row>
    <row r="12064" spans="2:12" ht="14.4" customHeight="1">
      <c r="B12064" s="2"/>
      <c r="L12064" s="2"/>
    </row>
    <row r="12065" spans="2:12" ht="14.4" customHeight="1">
      <c r="B12065" s="2"/>
      <c r="L12065" s="2"/>
    </row>
    <row r="12066" spans="2:12" ht="14.4" customHeight="1">
      <c r="B12066" s="2"/>
      <c r="L12066" s="2"/>
    </row>
    <row r="12067" spans="2:12" ht="14.4" customHeight="1">
      <c r="B12067" s="2"/>
      <c r="L12067" s="2"/>
    </row>
    <row r="12068" spans="2:12" ht="14.4" customHeight="1">
      <c r="B12068" s="2"/>
      <c r="L12068" s="2"/>
    </row>
    <row r="12069" spans="2:12" ht="14.4" customHeight="1">
      <c r="B12069" s="2"/>
      <c r="L12069" s="2"/>
    </row>
    <row r="12070" spans="2:12" ht="14.4" customHeight="1">
      <c r="B12070" s="2"/>
      <c r="L12070" s="2"/>
    </row>
    <row r="12071" spans="2:12" ht="14.4" customHeight="1">
      <c r="B12071" s="2"/>
      <c r="L12071" s="2"/>
    </row>
    <row r="12072" spans="2:12" ht="14.4" customHeight="1">
      <c r="B12072" s="2"/>
      <c r="L12072" s="2"/>
    </row>
    <row r="12073" spans="2:12" ht="14.4" customHeight="1">
      <c r="B12073" s="2"/>
      <c r="L12073" s="2"/>
    </row>
    <row r="12074" spans="2:12" ht="14.4" customHeight="1">
      <c r="B12074" s="2"/>
      <c r="L12074" s="2"/>
    </row>
    <row r="12075" spans="2:12" ht="14.4" customHeight="1">
      <c r="B12075" s="2"/>
      <c r="L12075" s="2"/>
    </row>
    <row r="12076" spans="2:12" ht="14.4" customHeight="1">
      <c r="B12076" s="2"/>
      <c r="L12076" s="2"/>
    </row>
    <row r="12077" spans="2:12" ht="14.4" customHeight="1">
      <c r="B12077" s="2"/>
      <c r="L12077" s="2"/>
    </row>
    <row r="12078" spans="2:12" ht="14.4" customHeight="1">
      <c r="B12078" s="2"/>
      <c r="L12078" s="2"/>
    </row>
    <row r="12079" spans="2:12" ht="14.4" customHeight="1">
      <c r="B12079" s="2"/>
      <c r="L12079" s="2"/>
    </row>
    <row r="12080" spans="2:12" ht="14.4" customHeight="1">
      <c r="B12080" s="2"/>
      <c r="L12080" s="2"/>
    </row>
    <row r="12081" spans="2:12" ht="14.4" customHeight="1">
      <c r="B12081" s="2"/>
      <c r="L12081" s="2"/>
    </row>
    <row r="12082" spans="2:12" ht="14.4" customHeight="1">
      <c r="B12082" s="2"/>
      <c r="L12082" s="2"/>
    </row>
    <row r="12083" spans="2:12" ht="14.4" customHeight="1">
      <c r="B12083" s="2"/>
      <c r="L12083" s="2"/>
    </row>
    <row r="12084" spans="2:12" ht="14.4" customHeight="1">
      <c r="B12084" s="2"/>
      <c r="L12084" s="2"/>
    </row>
    <row r="12085" spans="2:12" ht="14.4" customHeight="1">
      <c r="B12085" s="2"/>
      <c r="L12085" s="2"/>
    </row>
    <row r="12086" spans="2:12" ht="14.4" customHeight="1">
      <c r="B12086" s="2"/>
      <c r="L12086" s="2"/>
    </row>
    <row r="12087" spans="2:12" ht="14.4" customHeight="1">
      <c r="B12087" s="2"/>
      <c r="L12087" s="2"/>
    </row>
    <row r="12088" spans="2:12" ht="14.4" customHeight="1">
      <c r="B12088" s="2"/>
      <c r="L12088" s="2"/>
    </row>
    <row r="12089" spans="2:12" ht="14.4" customHeight="1">
      <c r="B12089" s="2"/>
      <c r="L12089" s="2"/>
    </row>
    <row r="12090" spans="2:12" ht="14.4" customHeight="1">
      <c r="B12090" s="2"/>
      <c r="L12090" s="2"/>
    </row>
    <row r="12091" spans="2:12" ht="14.4" customHeight="1">
      <c r="B12091" s="2"/>
      <c r="L12091" s="2"/>
    </row>
    <row r="12092" spans="2:12" ht="14.4" customHeight="1">
      <c r="B12092" s="2"/>
      <c r="L12092" s="2"/>
    </row>
    <row r="12093" spans="2:12" ht="14.4" customHeight="1">
      <c r="B12093" s="2"/>
      <c r="L12093" s="2"/>
    </row>
    <row r="12094" spans="2:12" ht="14.4" customHeight="1">
      <c r="B12094" s="2"/>
      <c r="L12094" s="2"/>
    </row>
    <row r="12095" spans="2:12" ht="14.4" customHeight="1">
      <c r="B12095" s="2"/>
      <c r="L12095" s="2"/>
    </row>
    <row r="12096" spans="2:12" ht="14.4" customHeight="1">
      <c r="B12096" s="2"/>
      <c r="L12096" s="2"/>
    </row>
    <row r="12097" spans="2:12" ht="14.4" customHeight="1">
      <c r="B12097" s="2"/>
      <c r="L12097" s="2"/>
    </row>
    <row r="12098" spans="2:12" ht="14.4" customHeight="1">
      <c r="B12098" s="2"/>
      <c r="L12098" s="2"/>
    </row>
    <row r="12099" spans="2:12" ht="14.4" customHeight="1">
      <c r="B12099" s="2"/>
      <c r="L12099" s="2"/>
    </row>
    <row r="12100" spans="2:12" ht="14.4" customHeight="1">
      <c r="B12100" s="2"/>
      <c r="L12100" s="2"/>
    </row>
    <row r="12101" spans="2:12" ht="14.4" customHeight="1">
      <c r="B12101" s="2"/>
      <c r="L12101" s="2"/>
    </row>
    <row r="12102" spans="2:12" ht="14.4" customHeight="1">
      <c r="B12102" s="2"/>
      <c r="L12102" s="2"/>
    </row>
    <row r="12103" spans="2:12" ht="14.4" customHeight="1">
      <c r="B12103" s="2"/>
      <c r="L12103" s="2"/>
    </row>
    <row r="12104" spans="2:12" ht="14.4" customHeight="1">
      <c r="B12104" s="2"/>
      <c r="L12104" s="2"/>
    </row>
    <row r="12105" spans="2:12" ht="14.4" customHeight="1">
      <c r="B12105" s="2"/>
      <c r="L12105" s="2"/>
    </row>
    <row r="12106" spans="2:12" ht="14.4" customHeight="1">
      <c r="B12106" s="2"/>
      <c r="L12106" s="2"/>
    </row>
    <row r="12107" spans="2:12" ht="14.4" customHeight="1">
      <c r="B12107" s="2"/>
      <c r="L12107" s="2"/>
    </row>
    <row r="12108" spans="2:12" ht="14.4" customHeight="1">
      <c r="B12108" s="2"/>
      <c r="L12108" s="2"/>
    </row>
    <row r="12109" spans="2:12" ht="14.4" customHeight="1">
      <c r="B12109" s="2"/>
      <c r="L12109" s="2"/>
    </row>
    <row r="12110" spans="2:12" ht="14.4" customHeight="1">
      <c r="B12110" s="2"/>
      <c r="L12110" s="2"/>
    </row>
    <row r="12111" spans="2:12" ht="14.4" customHeight="1">
      <c r="B12111" s="2"/>
      <c r="L12111" s="2"/>
    </row>
    <row r="12112" spans="2:12" ht="14.4" customHeight="1">
      <c r="B12112" s="2"/>
      <c r="L12112" s="2"/>
    </row>
    <row r="12113" spans="2:12" ht="14.4" customHeight="1">
      <c r="B12113" s="2"/>
      <c r="L12113" s="2"/>
    </row>
    <row r="12114" spans="2:12" ht="14.4" customHeight="1">
      <c r="B12114" s="2"/>
      <c r="L12114" s="2"/>
    </row>
    <row r="12115" spans="2:12" ht="14.4" customHeight="1">
      <c r="B12115" s="2"/>
      <c r="L12115" s="2"/>
    </row>
    <row r="12116" spans="2:12" ht="14.4" customHeight="1">
      <c r="B12116" s="2"/>
      <c r="L12116" s="2"/>
    </row>
    <row r="12117" spans="2:12" ht="14.4" customHeight="1">
      <c r="B12117" s="2"/>
      <c r="L12117" s="2"/>
    </row>
    <row r="12118" spans="2:12" ht="14.4" customHeight="1">
      <c r="B12118" s="2"/>
      <c r="L12118" s="2"/>
    </row>
    <row r="12119" spans="2:12" ht="14.4" customHeight="1">
      <c r="B12119" s="2"/>
      <c r="L12119" s="2"/>
    </row>
    <row r="12120" spans="2:12" ht="14.4" customHeight="1">
      <c r="B12120" s="2"/>
      <c r="L12120" s="2"/>
    </row>
    <row r="12121" spans="2:12" ht="14.4" customHeight="1">
      <c r="B12121" s="2"/>
      <c r="L12121" s="2"/>
    </row>
    <row r="12122" spans="2:12" ht="14.4" customHeight="1">
      <c r="B12122" s="2"/>
      <c r="L12122" s="2"/>
    </row>
    <row r="12123" spans="2:12" ht="14.4" customHeight="1">
      <c r="B12123" s="2"/>
      <c r="L12123" s="2"/>
    </row>
    <row r="12124" spans="2:12" ht="14.4" customHeight="1">
      <c r="B12124" s="2"/>
      <c r="L12124" s="2"/>
    </row>
    <row r="12125" spans="2:12" ht="14.4" customHeight="1">
      <c r="B12125" s="2"/>
      <c r="L12125" s="2"/>
    </row>
    <row r="12126" spans="2:12" ht="14.4" customHeight="1">
      <c r="B12126" s="2"/>
      <c r="L12126" s="2"/>
    </row>
    <row r="12127" spans="2:12" ht="14.4" customHeight="1">
      <c r="B12127" s="2"/>
      <c r="L12127" s="2"/>
    </row>
    <row r="12128" spans="2:12" ht="14.4" customHeight="1">
      <c r="B12128" s="2"/>
      <c r="L12128" s="2"/>
    </row>
    <row r="12129" spans="2:12" ht="14.4" customHeight="1">
      <c r="B12129" s="2"/>
      <c r="L12129" s="2"/>
    </row>
    <row r="12130" spans="2:12" ht="14.4" customHeight="1">
      <c r="B12130" s="2"/>
      <c r="L12130" s="2"/>
    </row>
    <row r="12131" spans="2:12" ht="14.4" customHeight="1">
      <c r="B12131" s="2"/>
      <c r="L12131" s="2"/>
    </row>
    <row r="12132" spans="2:12" ht="14.4" customHeight="1">
      <c r="B12132" s="2"/>
      <c r="L12132" s="2"/>
    </row>
    <row r="12133" spans="2:12" ht="14.4" customHeight="1">
      <c r="B12133" s="2"/>
      <c r="L12133" s="2"/>
    </row>
    <row r="12134" spans="2:12" ht="14.4" customHeight="1">
      <c r="B12134" s="2"/>
      <c r="L12134" s="2"/>
    </row>
    <row r="12135" spans="2:12" ht="14.4" customHeight="1">
      <c r="B12135" s="2"/>
      <c r="L12135" s="2"/>
    </row>
    <row r="12136" spans="2:12" ht="14.4" customHeight="1">
      <c r="B12136" s="2"/>
      <c r="L12136" s="2"/>
    </row>
    <row r="12137" spans="2:12" ht="14.4" customHeight="1">
      <c r="B12137" s="2"/>
      <c r="L12137" s="2"/>
    </row>
    <row r="12138" spans="2:12" ht="14.4" customHeight="1">
      <c r="B12138" s="2"/>
      <c r="L12138" s="2"/>
    </row>
    <row r="12139" spans="2:12" ht="14.4" customHeight="1">
      <c r="B12139" s="2"/>
      <c r="L12139" s="2"/>
    </row>
    <row r="12140" spans="2:12" ht="14.4" customHeight="1">
      <c r="B12140" s="2"/>
      <c r="L12140" s="2"/>
    </row>
    <row r="12141" spans="2:12" ht="14.4" customHeight="1">
      <c r="B12141" s="2"/>
      <c r="L12141" s="2"/>
    </row>
    <row r="12142" spans="2:12" ht="14.4" customHeight="1">
      <c r="B12142" s="2"/>
      <c r="L12142" s="2"/>
    </row>
    <row r="12143" spans="2:12" ht="14.4" customHeight="1">
      <c r="B12143" s="2"/>
      <c r="L12143" s="2"/>
    </row>
    <row r="12144" spans="2:12" ht="14.4" customHeight="1">
      <c r="B12144" s="2"/>
      <c r="L12144" s="2"/>
    </row>
    <row r="12145" spans="2:12" ht="14.4" customHeight="1">
      <c r="B12145" s="2"/>
      <c r="L12145" s="2"/>
    </row>
    <row r="12146" spans="2:12" ht="14.4" customHeight="1">
      <c r="B12146" s="2"/>
      <c r="L12146" s="2"/>
    </row>
    <row r="12147" spans="2:12" ht="14.4" customHeight="1">
      <c r="B12147" s="2"/>
      <c r="L12147" s="2"/>
    </row>
    <row r="12148" spans="2:12" ht="14.4" customHeight="1">
      <c r="B12148" s="2"/>
      <c r="L12148" s="2"/>
    </row>
    <row r="12149" spans="2:12" ht="14.4" customHeight="1">
      <c r="B12149" s="2"/>
      <c r="L12149" s="2"/>
    </row>
    <row r="12150" spans="2:12" ht="14.4" customHeight="1">
      <c r="B12150" s="2"/>
      <c r="L12150" s="2"/>
    </row>
    <row r="12151" spans="2:12" ht="14.4" customHeight="1">
      <c r="B12151" s="2"/>
      <c r="L12151" s="2"/>
    </row>
    <row r="12152" spans="2:12" ht="14.4" customHeight="1">
      <c r="B12152" s="2"/>
      <c r="L12152" s="2"/>
    </row>
    <row r="12153" spans="2:12" ht="14.4" customHeight="1">
      <c r="B12153" s="2"/>
      <c r="L12153" s="2"/>
    </row>
    <row r="12154" spans="2:12" ht="14.4" customHeight="1">
      <c r="B12154" s="2"/>
      <c r="L12154" s="2"/>
    </row>
    <row r="12155" spans="2:12" ht="14.4" customHeight="1">
      <c r="B12155" s="2"/>
      <c r="L12155" s="2"/>
    </row>
    <row r="12156" spans="2:12" ht="14.4" customHeight="1">
      <c r="B12156" s="2"/>
      <c r="L12156" s="2"/>
    </row>
    <row r="12157" spans="2:12" ht="14.4" customHeight="1">
      <c r="B12157" s="2"/>
      <c r="L12157" s="2"/>
    </row>
    <row r="12158" spans="2:12" ht="14.4" customHeight="1">
      <c r="B12158" s="2"/>
      <c r="L12158" s="2"/>
    </row>
    <row r="12159" spans="2:12" ht="14.4" customHeight="1">
      <c r="B12159" s="2"/>
      <c r="L12159" s="2"/>
    </row>
    <row r="12160" spans="2:12" ht="14.4" customHeight="1">
      <c r="B12160" s="2"/>
      <c r="L12160" s="2"/>
    </row>
    <row r="12161" spans="2:12" ht="14.4" customHeight="1">
      <c r="B12161" s="2"/>
      <c r="L12161" s="2"/>
    </row>
    <row r="12162" spans="2:12" ht="14.4" customHeight="1">
      <c r="B12162" s="2"/>
      <c r="L12162" s="2"/>
    </row>
    <row r="12163" spans="2:12" ht="14.4" customHeight="1">
      <c r="B12163" s="2"/>
      <c r="L12163" s="2"/>
    </row>
    <row r="12164" spans="2:12" ht="14.4" customHeight="1">
      <c r="B12164" s="2"/>
      <c r="L12164" s="2"/>
    </row>
    <row r="12165" spans="2:12" ht="14.4" customHeight="1">
      <c r="B12165" s="2"/>
      <c r="L12165" s="2"/>
    </row>
    <row r="12166" spans="2:12" ht="14.4" customHeight="1">
      <c r="B12166" s="2"/>
      <c r="L12166" s="2"/>
    </row>
    <row r="12167" spans="2:12" ht="14.4" customHeight="1">
      <c r="B12167" s="2"/>
      <c r="L12167" s="2"/>
    </row>
    <row r="12168" spans="2:12" ht="14.4" customHeight="1">
      <c r="B12168" s="2"/>
      <c r="L12168" s="2"/>
    </row>
    <row r="12169" spans="2:12" ht="14.4" customHeight="1">
      <c r="B12169" s="2"/>
      <c r="L12169" s="2"/>
    </row>
    <row r="12170" spans="2:12" ht="14.4" customHeight="1">
      <c r="B12170" s="2"/>
      <c r="L12170" s="2"/>
    </row>
    <row r="12171" spans="2:12" ht="14.4" customHeight="1">
      <c r="B12171" s="2"/>
      <c r="L12171" s="2"/>
    </row>
    <row r="12172" spans="2:12" ht="14.4" customHeight="1">
      <c r="B12172" s="2"/>
      <c r="L12172" s="2"/>
    </row>
    <row r="12173" spans="2:12" ht="14.4" customHeight="1">
      <c r="B12173" s="2"/>
      <c r="L12173" s="2"/>
    </row>
    <row r="12174" spans="2:12" ht="14.4" customHeight="1">
      <c r="B12174" s="2"/>
      <c r="L12174" s="2"/>
    </row>
    <row r="12175" spans="2:12" ht="14.4" customHeight="1">
      <c r="B12175" s="2"/>
      <c r="L12175" s="2"/>
    </row>
    <row r="12176" spans="2:12" ht="14.4" customHeight="1">
      <c r="B12176" s="2"/>
      <c r="L12176" s="2"/>
    </row>
    <row r="12177" spans="2:12" ht="14.4" customHeight="1">
      <c r="B12177" s="2"/>
      <c r="L12177" s="2"/>
    </row>
    <row r="12178" spans="2:12" ht="14.4" customHeight="1">
      <c r="B12178" s="2"/>
      <c r="L12178" s="2"/>
    </row>
    <row r="12179" spans="2:12" ht="14.4" customHeight="1">
      <c r="B12179" s="2"/>
      <c r="L12179" s="2"/>
    </row>
    <row r="12180" spans="2:12" ht="14.4" customHeight="1">
      <c r="B12180" s="2"/>
      <c r="L12180" s="2"/>
    </row>
    <row r="12181" spans="2:12" ht="14.4" customHeight="1">
      <c r="B12181" s="2"/>
      <c r="L12181" s="2"/>
    </row>
    <row r="12182" spans="2:12" ht="14.4" customHeight="1">
      <c r="B12182" s="2"/>
      <c r="L12182" s="2"/>
    </row>
    <row r="12183" spans="2:12" ht="14.4" customHeight="1">
      <c r="B12183" s="2"/>
      <c r="L12183" s="2"/>
    </row>
    <row r="12184" spans="2:12" ht="14.4" customHeight="1">
      <c r="B12184" s="2"/>
      <c r="L12184" s="2"/>
    </row>
    <row r="12185" spans="2:12" ht="14.4" customHeight="1">
      <c r="B12185" s="2"/>
      <c r="L12185" s="2"/>
    </row>
    <row r="12186" spans="2:12" ht="14.4" customHeight="1">
      <c r="B12186" s="2"/>
      <c r="L12186" s="2"/>
    </row>
    <row r="12187" spans="2:12" ht="14.4" customHeight="1">
      <c r="B12187" s="2"/>
      <c r="L12187" s="2"/>
    </row>
    <row r="12188" spans="2:12" ht="14.4" customHeight="1">
      <c r="B12188" s="2"/>
      <c r="L12188" s="2"/>
    </row>
    <row r="12189" spans="2:12" ht="14.4" customHeight="1">
      <c r="B12189" s="2"/>
      <c r="L12189" s="2"/>
    </row>
    <row r="12190" spans="2:12" ht="14.4" customHeight="1">
      <c r="B12190" s="2"/>
      <c r="L12190" s="2"/>
    </row>
    <row r="12191" spans="2:12" ht="14.4" customHeight="1">
      <c r="B12191" s="2"/>
      <c r="L12191" s="2"/>
    </row>
    <row r="12192" spans="2:12" ht="14.4" customHeight="1">
      <c r="B12192" s="2"/>
      <c r="L12192" s="2"/>
    </row>
    <row r="12193" spans="2:12" ht="14.4" customHeight="1">
      <c r="B12193" s="2"/>
      <c r="L12193" s="2"/>
    </row>
    <row r="12194" spans="2:12" ht="14.4" customHeight="1">
      <c r="B12194" s="2"/>
      <c r="L12194" s="2"/>
    </row>
    <row r="12195" spans="2:12" ht="14.4" customHeight="1">
      <c r="B12195" s="2"/>
      <c r="L12195" s="2"/>
    </row>
    <row r="12196" spans="2:12" ht="14.4" customHeight="1">
      <c r="B12196" s="2"/>
      <c r="L12196" s="2"/>
    </row>
    <row r="12197" spans="2:12" ht="14.4" customHeight="1">
      <c r="B12197" s="2"/>
      <c r="L12197" s="2"/>
    </row>
    <row r="12198" spans="2:12" ht="14.4" customHeight="1">
      <c r="B12198" s="2"/>
      <c r="L12198" s="2"/>
    </row>
    <row r="12199" spans="2:12" ht="14.4" customHeight="1">
      <c r="B12199" s="2"/>
      <c r="L12199" s="2"/>
    </row>
    <row r="12200" spans="2:12" ht="14.4" customHeight="1">
      <c r="B12200" s="2"/>
      <c r="L12200" s="2"/>
    </row>
    <row r="12201" spans="2:12" ht="14.4" customHeight="1">
      <c r="B12201" s="2"/>
      <c r="L12201" s="2"/>
    </row>
    <row r="12202" spans="2:12" ht="14.4" customHeight="1">
      <c r="B12202" s="2"/>
      <c r="L12202" s="2"/>
    </row>
    <row r="12203" spans="2:12" ht="14.4" customHeight="1">
      <c r="B12203" s="2"/>
      <c r="L12203" s="2"/>
    </row>
    <row r="12204" spans="2:12" ht="14.4" customHeight="1">
      <c r="B12204" s="2"/>
      <c r="L12204" s="2"/>
    </row>
    <row r="12205" spans="2:12" ht="14.4" customHeight="1">
      <c r="B12205" s="2"/>
      <c r="L12205" s="2"/>
    </row>
    <row r="12206" spans="2:12" ht="14.4" customHeight="1">
      <c r="B12206" s="2"/>
      <c r="L12206" s="2"/>
    </row>
    <row r="12207" spans="2:12" ht="14.4" customHeight="1">
      <c r="B12207" s="2"/>
      <c r="L12207" s="2"/>
    </row>
    <row r="12208" spans="2:12" ht="14.4" customHeight="1">
      <c r="B12208" s="2"/>
      <c r="L12208" s="2"/>
    </row>
    <row r="12209" spans="2:12" ht="14.4" customHeight="1">
      <c r="B12209" s="2"/>
      <c r="L12209" s="2"/>
    </row>
    <row r="12210" spans="2:12" ht="14.4" customHeight="1">
      <c r="B12210" s="2"/>
      <c r="L12210" s="2"/>
    </row>
    <row r="12211" spans="2:12" ht="14.4" customHeight="1">
      <c r="B12211" s="2"/>
      <c r="L12211" s="2"/>
    </row>
    <row r="12212" spans="2:12" ht="14.4" customHeight="1">
      <c r="B12212" s="2"/>
      <c r="L12212" s="2"/>
    </row>
    <row r="12213" spans="2:12" ht="14.4" customHeight="1">
      <c r="B12213" s="2"/>
      <c r="L12213" s="2"/>
    </row>
    <row r="12214" spans="2:12" ht="14.4" customHeight="1">
      <c r="B12214" s="2"/>
      <c r="L12214" s="2"/>
    </row>
    <row r="12215" spans="2:12" ht="14.4" customHeight="1">
      <c r="B12215" s="2"/>
      <c r="L12215" s="2"/>
    </row>
    <row r="12216" spans="2:12" ht="14.4" customHeight="1">
      <c r="B12216" s="2"/>
      <c r="L12216" s="2"/>
    </row>
    <row r="12217" spans="2:12" ht="14.4" customHeight="1">
      <c r="B12217" s="2"/>
      <c r="L12217" s="2"/>
    </row>
    <row r="12218" spans="2:12" ht="14.4" customHeight="1">
      <c r="B12218" s="2"/>
      <c r="L12218" s="2"/>
    </row>
    <row r="12219" spans="2:12" ht="14.4" customHeight="1">
      <c r="B12219" s="2"/>
      <c r="L12219" s="2"/>
    </row>
    <row r="12220" spans="2:12" ht="14.4" customHeight="1">
      <c r="B12220" s="2"/>
      <c r="L12220" s="2"/>
    </row>
    <row r="12221" spans="2:12" ht="14.4" customHeight="1">
      <c r="B12221" s="2"/>
      <c r="L12221" s="2"/>
    </row>
    <row r="12222" spans="2:12" ht="14.4" customHeight="1">
      <c r="B12222" s="2"/>
      <c r="L12222" s="2"/>
    </row>
    <row r="12223" spans="2:12" ht="14.4" customHeight="1">
      <c r="B12223" s="2"/>
      <c r="L12223" s="2"/>
    </row>
    <row r="12224" spans="2:12" ht="14.4" customHeight="1">
      <c r="B12224" s="2"/>
      <c r="L12224" s="2"/>
    </row>
    <row r="12225" spans="2:12" ht="14.4" customHeight="1">
      <c r="B12225" s="2"/>
      <c r="L12225" s="2"/>
    </row>
    <row r="12226" spans="2:12" ht="14.4" customHeight="1">
      <c r="B12226" s="2"/>
      <c r="L12226" s="2"/>
    </row>
    <row r="12227" spans="2:12" ht="14.4" customHeight="1">
      <c r="B12227" s="2"/>
      <c r="L12227" s="2"/>
    </row>
    <row r="12228" spans="2:12" ht="14.4" customHeight="1">
      <c r="B12228" s="2"/>
      <c r="L12228" s="2"/>
    </row>
    <row r="12229" spans="2:12" ht="14.4" customHeight="1">
      <c r="B12229" s="2"/>
      <c r="L12229" s="2"/>
    </row>
    <row r="12230" spans="2:12" ht="14.4" customHeight="1">
      <c r="B12230" s="2"/>
      <c r="L12230" s="2"/>
    </row>
    <row r="12231" spans="2:12" ht="14.4" customHeight="1">
      <c r="B12231" s="2"/>
      <c r="L12231" s="2"/>
    </row>
    <row r="12232" spans="2:12" ht="14.4" customHeight="1">
      <c r="B12232" s="2"/>
      <c r="L12232" s="2"/>
    </row>
    <row r="12233" spans="2:12" ht="14.4" customHeight="1">
      <c r="B12233" s="2"/>
      <c r="L12233" s="2"/>
    </row>
    <row r="12234" spans="2:12" ht="14.4" customHeight="1">
      <c r="B12234" s="2"/>
      <c r="L12234" s="2"/>
    </row>
    <row r="12235" spans="2:12" ht="14.4" customHeight="1">
      <c r="B12235" s="2"/>
      <c r="L12235" s="2"/>
    </row>
    <row r="12236" spans="2:12" ht="14.4" customHeight="1">
      <c r="B12236" s="2"/>
      <c r="L12236" s="2"/>
    </row>
    <row r="12237" spans="2:12" ht="14.4" customHeight="1">
      <c r="B12237" s="2"/>
      <c r="L12237" s="2"/>
    </row>
    <row r="12238" spans="2:12" ht="14.4" customHeight="1">
      <c r="B12238" s="2"/>
      <c r="L12238" s="2"/>
    </row>
    <row r="12239" spans="2:12" ht="14.4" customHeight="1">
      <c r="B12239" s="2"/>
      <c r="L12239" s="2"/>
    </row>
    <row r="12240" spans="2:12" ht="14.4" customHeight="1">
      <c r="B12240" s="2"/>
      <c r="L12240" s="2"/>
    </row>
    <row r="12241" spans="2:12" ht="14.4" customHeight="1">
      <c r="B12241" s="2"/>
      <c r="L12241" s="2"/>
    </row>
    <row r="12242" spans="2:12" ht="14.4" customHeight="1">
      <c r="B12242" s="2"/>
      <c r="L12242" s="2"/>
    </row>
    <row r="12243" spans="2:12" ht="14.4" customHeight="1">
      <c r="B12243" s="2"/>
      <c r="L12243" s="2"/>
    </row>
    <row r="12244" spans="2:12" ht="14.4" customHeight="1">
      <c r="B12244" s="2"/>
      <c r="L12244" s="2"/>
    </row>
    <row r="12245" spans="2:12" ht="14.4" customHeight="1">
      <c r="B12245" s="2"/>
      <c r="L12245" s="2"/>
    </row>
    <row r="12246" spans="2:12" ht="14.4" customHeight="1">
      <c r="B12246" s="2"/>
      <c r="L12246" s="2"/>
    </row>
    <row r="12247" spans="2:12" ht="14.4" customHeight="1">
      <c r="B12247" s="2"/>
      <c r="L12247" s="2"/>
    </row>
    <row r="12248" spans="2:12" ht="14.4" customHeight="1">
      <c r="B12248" s="2"/>
      <c r="L12248" s="2"/>
    </row>
    <row r="12249" spans="2:12" ht="14.4" customHeight="1">
      <c r="B12249" s="2"/>
      <c r="L12249" s="2"/>
    </row>
    <row r="12250" spans="2:12" ht="14.4" customHeight="1">
      <c r="B12250" s="2"/>
      <c r="L12250" s="2"/>
    </row>
    <row r="12251" spans="2:12" ht="14.4" customHeight="1">
      <c r="B12251" s="2"/>
      <c r="L12251" s="2"/>
    </row>
    <row r="12252" spans="2:12" ht="14.4" customHeight="1">
      <c r="B12252" s="2"/>
      <c r="L12252" s="2"/>
    </row>
    <row r="12253" spans="2:12" ht="14.4" customHeight="1">
      <c r="B12253" s="2"/>
      <c r="L12253" s="2"/>
    </row>
    <row r="12254" spans="2:12" ht="14.4" customHeight="1">
      <c r="B12254" s="2"/>
      <c r="L12254" s="2"/>
    </row>
    <row r="12255" spans="2:12" ht="14.4" customHeight="1">
      <c r="B12255" s="2"/>
      <c r="L12255" s="2"/>
    </row>
    <row r="12256" spans="2:12" ht="14.4" customHeight="1">
      <c r="B12256" s="2"/>
      <c r="L12256" s="2"/>
    </row>
    <row r="12257" spans="2:12" ht="14.4" customHeight="1">
      <c r="B12257" s="2"/>
      <c r="L12257" s="2"/>
    </row>
    <row r="12258" spans="2:12" ht="14.4" customHeight="1">
      <c r="B12258" s="2"/>
      <c r="L12258" s="2"/>
    </row>
    <row r="12259" spans="2:12" ht="14.4" customHeight="1">
      <c r="B12259" s="2"/>
      <c r="L12259" s="2"/>
    </row>
    <row r="12260" spans="2:12" ht="14.4" customHeight="1">
      <c r="B12260" s="2"/>
      <c r="L12260" s="2"/>
    </row>
    <row r="12261" spans="2:12" ht="14.4" customHeight="1">
      <c r="B12261" s="2"/>
      <c r="L12261" s="2"/>
    </row>
    <row r="12262" spans="2:12" ht="14.4" customHeight="1">
      <c r="B12262" s="2"/>
      <c r="L12262" s="2"/>
    </row>
    <row r="12263" spans="2:12" ht="14.4" customHeight="1">
      <c r="B12263" s="2"/>
      <c r="L12263" s="2"/>
    </row>
    <row r="12264" spans="2:12" ht="14.4" customHeight="1">
      <c r="B12264" s="2"/>
      <c r="L12264" s="2"/>
    </row>
    <row r="12265" spans="2:12" ht="14.4" customHeight="1">
      <c r="B12265" s="2"/>
      <c r="L12265" s="2"/>
    </row>
    <row r="12266" spans="2:12" ht="14.4" customHeight="1">
      <c r="B12266" s="2"/>
      <c r="L12266" s="2"/>
    </row>
    <row r="12267" spans="2:12" ht="14.4" customHeight="1">
      <c r="B12267" s="2"/>
      <c r="L12267" s="2"/>
    </row>
    <row r="12268" spans="2:12" ht="14.4" customHeight="1">
      <c r="B12268" s="2"/>
      <c r="L12268" s="2"/>
    </row>
    <row r="12269" spans="2:12" ht="14.4" customHeight="1">
      <c r="B12269" s="2"/>
      <c r="L12269" s="2"/>
    </row>
    <row r="12270" spans="2:12" ht="14.4" customHeight="1">
      <c r="B12270" s="2"/>
      <c r="L12270" s="2"/>
    </row>
    <row r="12271" spans="2:12" ht="14.4" customHeight="1">
      <c r="B12271" s="2"/>
      <c r="L12271" s="2"/>
    </row>
    <row r="12272" spans="2:12" ht="14.4" customHeight="1">
      <c r="B12272" s="2"/>
      <c r="L12272" s="2"/>
    </row>
    <row r="12273" spans="2:12" ht="14.4" customHeight="1">
      <c r="B12273" s="2"/>
      <c r="L12273" s="2"/>
    </row>
    <row r="12274" spans="2:12" ht="14.4" customHeight="1">
      <c r="B12274" s="2"/>
      <c r="L12274" s="2"/>
    </row>
    <row r="12275" spans="2:12" ht="14.4" customHeight="1">
      <c r="B12275" s="2"/>
      <c r="L12275" s="2"/>
    </row>
    <row r="12276" spans="2:12" ht="14.4" customHeight="1">
      <c r="B12276" s="2"/>
      <c r="L12276" s="2"/>
    </row>
    <row r="12277" spans="2:12" ht="14.4" customHeight="1">
      <c r="B12277" s="2"/>
      <c r="L12277" s="2"/>
    </row>
    <row r="12278" spans="2:12" ht="14.4" customHeight="1">
      <c r="B12278" s="2"/>
      <c r="L12278" s="2"/>
    </row>
    <row r="12279" spans="2:12" ht="14.4" customHeight="1">
      <c r="B12279" s="2"/>
      <c r="L12279" s="2"/>
    </row>
    <row r="12280" spans="2:12" ht="14.4" customHeight="1">
      <c r="B12280" s="2"/>
      <c r="L12280" s="2"/>
    </row>
    <row r="12281" spans="2:12" ht="14.4" customHeight="1">
      <c r="B12281" s="2"/>
      <c r="L12281" s="2"/>
    </row>
    <row r="12282" spans="2:12" ht="14.4" customHeight="1">
      <c r="B12282" s="2"/>
      <c r="L12282" s="2"/>
    </row>
    <row r="12283" spans="2:12" ht="14.4" customHeight="1">
      <c r="B12283" s="2"/>
      <c r="L12283" s="2"/>
    </row>
    <row r="12284" spans="2:12" ht="14.4" customHeight="1">
      <c r="B12284" s="2"/>
      <c r="L12284" s="2"/>
    </row>
    <row r="12285" spans="2:12" ht="14.4" customHeight="1">
      <c r="B12285" s="2"/>
      <c r="L12285" s="2"/>
    </row>
    <row r="12286" spans="2:12" ht="14.4" customHeight="1">
      <c r="B12286" s="2"/>
      <c r="L12286" s="2"/>
    </row>
    <row r="12287" spans="2:12" ht="14.4" customHeight="1">
      <c r="B12287" s="2"/>
      <c r="L12287" s="2"/>
    </row>
    <row r="12288" spans="2:12" ht="14.4" customHeight="1">
      <c r="B12288" s="2"/>
      <c r="L12288" s="2"/>
    </row>
    <row r="12289" spans="2:12" ht="14.4" customHeight="1">
      <c r="B12289" s="2"/>
      <c r="L12289" s="2"/>
    </row>
    <row r="12290" spans="2:12" ht="14.4" customHeight="1">
      <c r="B12290" s="2"/>
      <c r="L12290" s="2"/>
    </row>
    <row r="12291" spans="2:12" ht="14.4" customHeight="1">
      <c r="B12291" s="2"/>
      <c r="L12291" s="2"/>
    </row>
    <row r="12292" spans="2:12" ht="14.4" customHeight="1">
      <c r="B12292" s="2"/>
      <c r="L12292" s="2"/>
    </row>
    <row r="12293" spans="2:12" ht="14.4" customHeight="1">
      <c r="B12293" s="2"/>
      <c r="L12293" s="2"/>
    </row>
    <row r="12294" spans="2:12" ht="14.4" customHeight="1">
      <c r="B12294" s="2"/>
      <c r="L12294" s="2"/>
    </row>
    <row r="12295" spans="2:12" ht="14.4" customHeight="1">
      <c r="B12295" s="2"/>
      <c r="L12295" s="2"/>
    </row>
    <row r="12296" spans="2:12" ht="14.4" customHeight="1">
      <c r="B12296" s="2"/>
      <c r="L12296" s="2"/>
    </row>
    <row r="12297" spans="2:12" ht="14.4" customHeight="1">
      <c r="B12297" s="2"/>
      <c r="L12297" s="2"/>
    </row>
    <row r="12298" spans="2:12" ht="14.4" customHeight="1">
      <c r="B12298" s="2"/>
      <c r="L12298" s="2"/>
    </row>
    <row r="12299" spans="2:12" ht="14.4" customHeight="1">
      <c r="B12299" s="2"/>
      <c r="L12299" s="2"/>
    </row>
    <row r="12300" spans="2:12" ht="14.4" customHeight="1">
      <c r="B12300" s="2"/>
      <c r="L12300" s="2"/>
    </row>
    <row r="12301" spans="2:12" ht="14.4" customHeight="1">
      <c r="B12301" s="2"/>
      <c r="L12301" s="2"/>
    </row>
    <row r="12302" spans="2:12" ht="14.4" customHeight="1">
      <c r="B12302" s="2"/>
      <c r="L12302" s="2"/>
    </row>
    <row r="12303" spans="2:12" ht="14.4" customHeight="1">
      <c r="B12303" s="2"/>
      <c r="L12303" s="2"/>
    </row>
    <row r="12304" spans="2:12" ht="14.4" customHeight="1">
      <c r="B12304" s="2"/>
      <c r="L12304" s="2"/>
    </row>
    <row r="12305" spans="2:12" ht="14.4" customHeight="1">
      <c r="B12305" s="2"/>
      <c r="L12305" s="2"/>
    </row>
    <row r="12306" spans="2:12" ht="14.4" customHeight="1">
      <c r="B12306" s="2"/>
      <c r="L12306" s="2"/>
    </row>
    <row r="12307" spans="2:12" ht="14.4" customHeight="1">
      <c r="B12307" s="2"/>
      <c r="L12307" s="2"/>
    </row>
    <row r="12308" spans="2:12" ht="14.4" customHeight="1">
      <c r="B12308" s="2"/>
      <c r="L12308" s="2"/>
    </row>
    <row r="12309" spans="2:12" ht="14.4" customHeight="1">
      <c r="B12309" s="2"/>
      <c r="L12309" s="2"/>
    </row>
    <row r="12310" spans="2:12" ht="14.4" customHeight="1">
      <c r="B12310" s="2"/>
      <c r="L12310" s="2"/>
    </row>
    <row r="12311" spans="2:12" ht="14.4" customHeight="1">
      <c r="B12311" s="2"/>
      <c r="L12311" s="2"/>
    </row>
    <row r="12312" spans="2:12" ht="14.4" customHeight="1">
      <c r="B12312" s="2"/>
      <c r="L12312" s="2"/>
    </row>
    <row r="12313" spans="2:12" ht="14.4" customHeight="1">
      <c r="B12313" s="2"/>
      <c r="L12313" s="2"/>
    </row>
    <row r="12314" spans="2:12" ht="14.4" customHeight="1">
      <c r="B12314" s="2"/>
      <c r="L12314" s="2"/>
    </row>
    <row r="12315" spans="2:12" ht="14.4" customHeight="1">
      <c r="B12315" s="2"/>
      <c r="L12315" s="2"/>
    </row>
    <row r="12316" spans="2:12" ht="14.4" customHeight="1">
      <c r="B12316" s="2"/>
      <c r="L12316" s="2"/>
    </row>
    <row r="12317" spans="2:12" ht="14.4" customHeight="1">
      <c r="B12317" s="2"/>
      <c r="L12317" s="2"/>
    </row>
    <row r="12318" spans="2:12" ht="14.4" customHeight="1">
      <c r="B12318" s="2"/>
      <c r="L12318" s="2"/>
    </row>
    <row r="12319" spans="2:12" ht="14.4" customHeight="1">
      <c r="B12319" s="2"/>
      <c r="L12319" s="2"/>
    </row>
    <row r="12320" spans="2:12" ht="14.4" customHeight="1">
      <c r="B12320" s="2"/>
      <c r="L12320" s="2"/>
    </row>
    <row r="12321" spans="2:12" ht="14.4" customHeight="1">
      <c r="B12321" s="2"/>
      <c r="L12321" s="2"/>
    </row>
    <row r="12322" spans="2:12" ht="14.4" customHeight="1">
      <c r="B12322" s="2"/>
      <c r="L12322" s="2"/>
    </row>
    <row r="12323" spans="2:12" ht="14.4" customHeight="1">
      <c r="B12323" s="2"/>
      <c r="L12323" s="2"/>
    </row>
    <row r="12324" spans="2:12" ht="14.4" customHeight="1">
      <c r="B12324" s="2"/>
      <c r="L12324" s="2"/>
    </row>
    <row r="12325" spans="2:12" ht="14.4" customHeight="1">
      <c r="B12325" s="2"/>
      <c r="L12325" s="2"/>
    </row>
    <row r="12326" spans="2:12" ht="14.4" customHeight="1">
      <c r="B12326" s="2"/>
      <c r="L12326" s="2"/>
    </row>
    <row r="12327" spans="2:12" ht="14.4" customHeight="1">
      <c r="B12327" s="2"/>
      <c r="L12327" s="2"/>
    </row>
    <row r="12328" spans="2:12" ht="14.4" customHeight="1">
      <c r="B12328" s="2"/>
      <c r="L12328" s="2"/>
    </row>
    <row r="12329" spans="2:12" ht="14.4" customHeight="1">
      <c r="B12329" s="2"/>
      <c r="L12329" s="2"/>
    </row>
    <row r="12330" spans="2:12" ht="14.4" customHeight="1">
      <c r="B12330" s="2"/>
      <c r="L12330" s="2"/>
    </row>
    <row r="12331" spans="2:12" ht="14.4" customHeight="1">
      <c r="B12331" s="2"/>
      <c r="L12331" s="2"/>
    </row>
    <row r="12332" spans="2:12" ht="14.4" customHeight="1">
      <c r="B12332" s="2"/>
      <c r="L12332" s="2"/>
    </row>
    <row r="12333" spans="2:12" ht="14.4" customHeight="1">
      <c r="B12333" s="2"/>
      <c r="L12333" s="2"/>
    </row>
    <row r="12334" spans="2:12" ht="14.4" customHeight="1">
      <c r="B12334" s="2"/>
      <c r="L12334" s="2"/>
    </row>
    <row r="12335" spans="2:12" ht="14.4" customHeight="1">
      <c r="B12335" s="2"/>
      <c r="L12335" s="2"/>
    </row>
    <row r="12336" spans="2:12" ht="14.4" customHeight="1">
      <c r="B12336" s="2"/>
      <c r="L12336" s="2"/>
    </row>
    <row r="12337" spans="2:12" ht="14.4" customHeight="1">
      <c r="B12337" s="2"/>
      <c r="L12337" s="2"/>
    </row>
    <row r="12338" spans="2:12" ht="14.4" customHeight="1">
      <c r="B12338" s="2"/>
      <c r="L12338" s="2"/>
    </row>
    <row r="12339" spans="2:12" ht="14.4" customHeight="1">
      <c r="B12339" s="2"/>
      <c r="L12339" s="2"/>
    </row>
    <row r="12340" spans="2:12" ht="14.4" customHeight="1">
      <c r="B12340" s="2"/>
      <c r="L12340" s="2"/>
    </row>
    <row r="12341" spans="2:12" ht="14.4" customHeight="1">
      <c r="B12341" s="2"/>
      <c r="L12341" s="2"/>
    </row>
    <row r="12342" spans="2:12" ht="14.4" customHeight="1">
      <c r="B12342" s="2"/>
      <c r="L12342" s="2"/>
    </row>
    <row r="12343" spans="2:12" ht="14.4" customHeight="1">
      <c r="B12343" s="2"/>
      <c r="L12343" s="2"/>
    </row>
    <row r="12344" spans="2:12" ht="14.4" customHeight="1">
      <c r="B12344" s="2"/>
      <c r="L12344" s="2"/>
    </row>
    <row r="12345" spans="2:12" ht="14.4" customHeight="1">
      <c r="B12345" s="2"/>
      <c r="L12345" s="2"/>
    </row>
    <row r="12346" spans="2:12" ht="14.4" customHeight="1">
      <c r="B12346" s="2"/>
      <c r="L12346" s="2"/>
    </row>
    <row r="12347" spans="2:12" ht="14.4" customHeight="1">
      <c r="B12347" s="2"/>
      <c r="L12347" s="2"/>
    </row>
    <row r="12348" spans="2:12" ht="14.4" customHeight="1">
      <c r="B12348" s="2"/>
      <c r="L12348" s="2"/>
    </row>
    <row r="12349" spans="2:12" ht="14.4" customHeight="1">
      <c r="B12349" s="2"/>
      <c r="L12349" s="2"/>
    </row>
    <row r="12350" spans="2:12" ht="14.4" customHeight="1">
      <c r="B12350" s="2"/>
      <c r="L12350" s="2"/>
    </row>
    <row r="12351" spans="2:12" ht="14.4" customHeight="1">
      <c r="B12351" s="2"/>
      <c r="L12351" s="2"/>
    </row>
    <row r="12352" spans="2:12" ht="14.4" customHeight="1">
      <c r="B12352" s="2"/>
      <c r="L12352" s="2"/>
    </row>
    <row r="12353" spans="2:12" ht="14.4" customHeight="1">
      <c r="B12353" s="2"/>
      <c r="L12353" s="2"/>
    </row>
    <row r="12354" spans="2:12" ht="14.4" customHeight="1">
      <c r="B12354" s="2"/>
      <c r="L12354" s="2"/>
    </row>
    <row r="12355" spans="2:12" ht="14.4" customHeight="1">
      <c r="B12355" s="2"/>
      <c r="L12355" s="2"/>
    </row>
    <row r="12356" spans="2:12" ht="14.4" customHeight="1">
      <c r="B12356" s="2"/>
      <c r="L12356" s="2"/>
    </row>
    <row r="12357" spans="2:12" ht="14.4" customHeight="1">
      <c r="B12357" s="2"/>
      <c r="L12357" s="2"/>
    </row>
    <row r="12358" spans="2:12" ht="14.4" customHeight="1">
      <c r="B12358" s="2"/>
      <c r="L12358" s="2"/>
    </row>
    <row r="12359" spans="2:12" ht="14.4" customHeight="1">
      <c r="B12359" s="2"/>
      <c r="L12359" s="2"/>
    </row>
    <row r="12360" spans="2:12" ht="14.4" customHeight="1">
      <c r="B12360" s="2"/>
      <c r="L12360" s="2"/>
    </row>
    <row r="12361" spans="2:12" ht="14.4" customHeight="1">
      <c r="B12361" s="2"/>
      <c r="L12361" s="2"/>
    </row>
    <row r="12362" spans="2:12" ht="14.4" customHeight="1">
      <c r="B12362" s="2"/>
      <c r="L12362" s="2"/>
    </row>
    <row r="12363" spans="2:12" ht="14.4" customHeight="1">
      <c r="B12363" s="2"/>
      <c r="L12363" s="2"/>
    </row>
    <row r="12364" spans="2:12" ht="14.4" customHeight="1">
      <c r="B12364" s="2"/>
      <c r="L12364" s="2"/>
    </row>
    <row r="12365" spans="2:12" ht="14.4" customHeight="1">
      <c r="B12365" s="2"/>
      <c r="L12365" s="2"/>
    </row>
    <row r="12366" spans="2:12" ht="14.4" customHeight="1">
      <c r="B12366" s="2"/>
      <c r="L12366" s="2"/>
    </row>
    <row r="12367" spans="2:12" ht="14.4" customHeight="1">
      <c r="B12367" s="2"/>
      <c r="L12367" s="2"/>
    </row>
    <row r="12368" spans="2:12" ht="14.4" customHeight="1">
      <c r="B12368" s="2"/>
      <c r="L12368" s="2"/>
    </row>
    <row r="12369" spans="2:12" ht="14.4" customHeight="1">
      <c r="B12369" s="2"/>
      <c r="L12369" s="2"/>
    </row>
    <row r="12370" spans="2:12" ht="14.4" customHeight="1">
      <c r="B12370" s="2"/>
      <c r="L12370" s="2"/>
    </row>
    <row r="12371" spans="2:12" ht="14.4" customHeight="1">
      <c r="B12371" s="2"/>
      <c r="L12371" s="2"/>
    </row>
    <row r="12372" spans="2:12" ht="14.4" customHeight="1">
      <c r="B12372" s="2"/>
      <c r="L12372" s="2"/>
    </row>
    <row r="12373" spans="2:12" ht="14.4" customHeight="1">
      <c r="B12373" s="2"/>
      <c r="L12373" s="2"/>
    </row>
    <row r="12374" spans="2:12" ht="14.4" customHeight="1">
      <c r="B12374" s="2"/>
      <c r="L12374" s="2"/>
    </row>
    <row r="12375" spans="2:12" ht="14.4" customHeight="1">
      <c r="B12375" s="2"/>
      <c r="L12375" s="2"/>
    </row>
    <row r="12376" spans="2:12" ht="14.4" customHeight="1">
      <c r="B12376" s="2"/>
      <c r="L12376" s="2"/>
    </row>
    <row r="12377" spans="2:12" ht="14.4" customHeight="1">
      <c r="B12377" s="2"/>
      <c r="L12377" s="2"/>
    </row>
    <row r="12378" spans="2:12" ht="14.4" customHeight="1">
      <c r="B12378" s="2"/>
      <c r="L12378" s="2"/>
    </row>
    <row r="12379" spans="2:12" ht="14.4" customHeight="1">
      <c r="B12379" s="2"/>
      <c r="L12379" s="2"/>
    </row>
    <row r="12380" spans="2:12" ht="14.4" customHeight="1">
      <c r="B12380" s="2"/>
      <c r="L12380" s="2"/>
    </row>
    <row r="12381" spans="2:12" ht="14.4" customHeight="1">
      <c r="B12381" s="2"/>
      <c r="L12381" s="2"/>
    </row>
    <row r="12382" spans="2:12" ht="14.4" customHeight="1">
      <c r="B12382" s="2"/>
      <c r="L12382" s="2"/>
    </row>
    <row r="12383" spans="2:12" ht="14.4" customHeight="1">
      <c r="B12383" s="2"/>
      <c r="L12383" s="2"/>
    </row>
    <row r="12384" spans="2:12" ht="14.4" customHeight="1">
      <c r="B12384" s="2"/>
      <c r="L12384" s="2"/>
    </row>
    <row r="12385" spans="2:12" ht="14.4" customHeight="1">
      <c r="B12385" s="2"/>
      <c r="L12385" s="2"/>
    </row>
    <row r="12386" spans="2:12" ht="14.4" customHeight="1">
      <c r="B12386" s="2"/>
      <c r="L12386" s="2"/>
    </row>
    <row r="12387" spans="2:12" ht="14.4" customHeight="1">
      <c r="B12387" s="2"/>
      <c r="L12387" s="2"/>
    </row>
    <row r="12388" spans="2:12" ht="14.4" customHeight="1">
      <c r="B12388" s="2"/>
      <c r="L12388" s="2"/>
    </row>
    <row r="12389" spans="2:12" ht="14.4" customHeight="1">
      <c r="B12389" s="2"/>
      <c r="L12389" s="2"/>
    </row>
    <row r="12390" spans="2:12" ht="14.4" customHeight="1">
      <c r="B12390" s="2"/>
      <c r="L12390" s="2"/>
    </row>
    <row r="12391" spans="2:12" ht="14.4" customHeight="1">
      <c r="B12391" s="2"/>
      <c r="L12391" s="2"/>
    </row>
    <row r="12392" spans="2:12" ht="14.4" customHeight="1">
      <c r="B12392" s="2"/>
      <c r="L12392" s="2"/>
    </row>
    <row r="12393" spans="2:12" ht="14.4" customHeight="1">
      <c r="B12393" s="2"/>
      <c r="L12393" s="2"/>
    </row>
    <row r="12394" spans="2:12" ht="14.4" customHeight="1">
      <c r="B12394" s="2"/>
      <c r="L12394" s="2"/>
    </row>
    <row r="12395" spans="2:12" ht="14.4" customHeight="1">
      <c r="B12395" s="2"/>
      <c r="L12395" s="2"/>
    </row>
    <row r="12396" spans="2:12" ht="14.4" customHeight="1">
      <c r="B12396" s="2"/>
      <c r="L12396" s="2"/>
    </row>
    <row r="12397" spans="2:12" ht="14.4" customHeight="1">
      <c r="B12397" s="2"/>
      <c r="L12397" s="2"/>
    </row>
    <row r="12398" spans="2:12" ht="14.4" customHeight="1">
      <c r="B12398" s="2"/>
      <c r="L12398" s="2"/>
    </row>
    <row r="12399" spans="2:12" ht="14.4" customHeight="1">
      <c r="B12399" s="2"/>
      <c r="L12399" s="2"/>
    </row>
    <row r="12400" spans="2:12" ht="14.4" customHeight="1">
      <c r="B12400" s="2"/>
      <c r="L12400" s="2"/>
    </row>
    <row r="12401" spans="2:12" ht="14.4" customHeight="1">
      <c r="B12401" s="2"/>
      <c r="L12401" s="2"/>
    </row>
    <row r="12402" spans="2:12" ht="14.4" customHeight="1">
      <c r="B12402" s="2"/>
      <c r="L12402" s="2"/>
    </row>
    <row r="12403" spans="2:12" ht="14.4" customHeight="1">
      <c r="B12403" s="2"/>
      <c r="L12403" s="2"/>
    </row>
    <row r="12404" spans="2:12" ht="14.4" customHeight="1">
      <c r="B12404" s="2"/>
      <c r="L12404" s="2"/>
    </row>
    <row r="12405" spans="2:12" ht="14.4" customHeight="1">
      <c r="B12405" s="2"/>
      <c r="L12405" s="2"/>
    </row>
    <row r="12406" spans="2:12" ht="14.4" customHeight="1">
      <c r="B12406" s="2"/>
      <c r="L12406" s="2"/>
    </row>
    <row r="12407" spans="2:12" ht="14.4" customHeight="1">
      <c r="B12407" s="2"/>
      <c r="L12407" s="2"/>
    </row>
    <row r="12408" spans="2:12" ht="14.4" customHeight="1">
      <c r="B12408" s="2"/>
      <c r="L12408" s="2"/>
    </row>
    <row r="12409" spans="2:12" ht="14.4" customHeight="1">
      <c r="B12409" s="2"/>
      <c r="L12409" s="2"/>
    </row>
    <row r="12410" spans="2:12" ht="14.4" customHeight="1">
      <c r="B12410" s="2"/>
      <c r="L12410" s="2"/>
    </row>
    <row r="12411" spans="2:12" ht="14.4" customHeight="1">
      <c r="B12411" s="2"/>
      <c r="L12411" s="2"/>
    </row>
    <row r="12412" spans="2:12" ht="14.4" customHeight="1">
      <c r="B12412" s="2"/>
      <c r="L12412" s="2"/>
    </row>
    <row r="12413" spans="2:12" ht="14.4" customHeight="1">
      <c r="B12413" s="2"/>
      <c r="L12413" s="2"/>
    </row>
    <row r="12414" spans="2:12" ht="14.4" customHeight="1">
      <c r="B12414" s="2"/>
      <c r="L12414" s="2"/>
    </row>
    <row r="12415" spans="2:12" ht="14.4" customHeight="1">
      <c r="B12415" s="2"/>
      <c r="L12415" s="2"/>
    </row>
    <row r="12416" spans="2:12" ht="14.4" customHeight="1">
      <c r="B12416" s="2"/>
      <c r="L12416" s="2"/>
    </row>
    <row r="12417" spans="2:12" ht="14.4" customHeight="1">
      <c r="B12417" s="2"/>
      <c r="L12417" s="2"/>
    </row>
    <row r="12418" spans="2:12" ht="14.4" customHeight="1">
      <c r="B12418" s="2"/>
      <c r="L12418" s="2"/>
    </row>
    <row r="12419" spans="2:12" ht="14.4" customHeight="1">
      <c r="B12419" s="2"/>
      <c r="L12419" s="2"/>
    </row>
    <row r="12420" spans="2:12" ht="14.4" customHeight="1">
      <c r="B12420" s="2"/>
      <c r="L12420" s="2"/>
    </row>
    <row r="12421" spans="2:12" ht="14.4" customHeight="1">
      <c r="B12421" s="2"/>
      <c r="L12421" s="2"/>
    </row>
    <row r="12422" spans="2:12" ht="14.4" customHeight="1">
      <c r="B12422" s="2"/>
      <c r="L12422" s="2"/>
    </row>
    <row r="12423" spans="2:12" ht="14.4" customHeight="1">
      <c r="B12423" s="2"/>
      <c r="L12423" s="2"/>
    </row>
    <row r="12424" spans="2:12" ht="14.4" customHeight="1">
      <c r="B12424" s="2"/>
      <c r="L12424" s="2"/>
    </row>
    <row r="12425" spans="2:12" ht="14.4" customHeight="1">
      <c r="B12425" s="2"/>
      <c r="L12425" s="2"/>
    </row>
    <row r="12426" spans="2:12" ht="14.4" customHeight="1">
      <c r="B12426" s="2"/>
      <c r="L12426" s="2"/>
    </row>
    <row r="12427" spans="2:12" ht="14.4" customHeight="1">
      <c r="B12427" s="2"/>
      <c r="L12427" s="2"/>
    </row>
    <row r="12428" spans="2:12" ht="14.4" customHeight="1">
      <c r="B12428" s="2"/>
      <c r="L12428" s="2"/>
    </row>
    <row r="12429" spans="2:12" ht="14.4" customHeight="1">
      <c r="B12429" s="2"/>
      <c r="L12429" s="2"/>
    </row>
    <row r="12430" spans="2:12" ht="14.4" customHeight="1">
      <c r="B12430" s="2"/>
      <c r="L12430" s="2"/>
    </row>
    <row r="12431" spans="2:12" ht="14.4" customHeight="1">
      <c r="B12431" s="2"/>
      <c r="L12431" s="2"/>
    </row>
    <row r="12432" spans="2:12" ht="14.4" customHeight="1">
      <c r="B12432" s="2"/>
      <c r="L12432" s="2"/>
    </row>
    <row r="12433" spans="2:12" ht="14.4" customHeight="1">
      <c r="B12433" s="2"/>
      <c r="L12433" s="2"/>
    </row>
    <row r="12434" spans="2:12" ht="14.4" customHeight="1">
      <c r="B12434" s="2"/>
      <c r="L12434" s="2"/>
    </row>
    <row r="12435" spans="2:12" ht="14.4" customHeight="1">
      <c r="B12435" s="2"/>
      <c r="L12435" s="2"/>
    </row>
    <row r="12436" spans="2:12" ht="14.4" customHeight="1">
      <c r="B12436" s="2"/>
      <c r="L12436" s="2"/>
    </row>
    <row r="12437" spans="2:12" ht="14.4" customHeight="1">
      <c r="B12437" s="2"/>
      <c r="L12437" s="2"/>
    </row>
    <row r="12438" spans="2:12" ht="14.4" customHeight="1">
      <c r="B12438" s="2"/>
      <c r="L12438" s="2"/>
    </row>
    <row r="12439" spans="2:12" ht="14.4" customHeight="1">
      <c r="B12439" s="2"/>
      <c r="L12439" s="2"/>
    </row>
    <row r="12440" spans="2:12" ht="14.4" customHeight="1">
      <c r="B12440" s="2"/>
      <c r="L12440" s="2"/>
    </row>
    <row r="12441" spans="2:12" ht="14.4" customHeight="1">
      <c r="B12441" s="2"/>
      <c r="L12441" s="2"/>
    </row>
    <row r="12442" spans="2:12" ht="14.4" customHeight="1">
      <c r="B12442" s="2"/>
      <c r="L12442" s="2"/>
    </row>
    <row r="12443" spans="2:12" ht="14.4" customHeight="1">
      <c r="B12443" s="2"/>
      <c r="L12443" s="2"/>
    </row>
    <row r="12444" spans="2:12" ht="14.4" customHeight="1">
      <c r="B12444" s="2"/>
      <c r="L12444" s="2"/>
    </row>
    <row r="12445" spans="2:12" ht="14.4" customHeight="1">
      <c r="B12445" s="2"/>
      <c r="L12445" s="2"/>
    </row>
    <row r="12446" spans="2:12" ht="14.4" customHeight="1">
      <c r="B12446" s="2"/>
      <c r="L12446" s="2"/>
    </row>
    <row r="12447" spans="2:12" ht="14.4" customHeight="1">
      <c r="B12447" s="2"/>
      <c r="L12447" s="2"/>
    </row>
    <row r="12448" spans="2:12" ht="14.4" customHeight="1">
      <c r="B12448" s="2"/>
      <c r="L12448" s="2"/>
    </row>
    <row r="12449" spans="2:12" ht="14.4" customHeight="1">
      <c r="B12449" s="2"/>
      <c r="L12449" s="2"/>
    </row>
    <row r="12450" spans="2:12" ht="14.4" customHeight="1">
      <c r="B12450" s="2"/>
      <c r="L12450" s="2"/>
    </row>
    <row r="12451" spans="2:12" ht="14.4" customHeight="1">
      <c r="B12451" s="2"/>
      <c r="L12451" s="2"/>
    </row>
    <row r="12452" spans="2:12" ht="14.4" customHeight="1">
      <c r="B12452" s="2"/>
      <c r="L12452" s="2"/>
    </row>
    <row r="12453" spans="2:12" ht="14.4" customHeight="1">
      <c r="B12453" s="2"/>
      <c r="L12453" s="2"/>
    </row>
    <row r="12454" spans="2:12" ht="14.4" customHeight="1">
      <c r="B12454" s="2"/>
      <c r="L12454" s="2"/>
    </row>
    <row r="12455" spans="2:12" ht="14.4" customHeight="1">
      <c r="B12455" s="2"/>
      <c r="L12455" s="2"/>
    </row>
    <row r="12456" spans="2:12" ht="14.4" customHeight="1">
      <c r="B12456" s="2"/>
      <c r="L12456" s="2"/>
    </row>
    <row r="12457" spans="2:12" ht="14.4" customHeight="1">
      <c r="B12457" s="2"/>
      <c r="L12457" s="2"/>
    </row>
    <row r="12458" spans="2:12" ht="14.4" customHeight="1">
      <c r="B12458" s="2"/>
      <c r="L12458" s="2"/>
    </row>
    <row r="12459" spans="2:12" ht="14.4" customHeight="1">
      <c r="B12459" s="2"/>
      <c r="L12459" s="2"/>
    </row>
    <row r="12460" spans="2:12" ht="14.4" customHeight="1">
      <c r="B12460" s="2"/>
      <c r="L12460" s="2"/>
    </row>
    <row r="12461" spans="2:12" ht="14.4" customHeight="1">
      <c r="B12461" s="2"/>
      <c r="L12461" s="2"/>
    </row>
    <row r="12462" spans="2:12" ht="14.4" customHeight="1">
      <c r="B12462" s="2"/>
      <c r="L12462" s="2"/>
    </row>
    <row r="12463" spans="2:12" ht="14.4" customHeight="1">
      <c r="B12463" s="2"/>
      <c r="L12463" s="2"/>
    </row>
    <row r="12464" spans="2:12" ht="14.4" customHeight="1">
      <c r="B12464" s="2"/>
      <c r="L12464" s="2"/>
    </row>
    <row r="12465" spans="2:12" ht="14.4" customHeight="1">
      <c r="B12465" s="2"/>
      <c r="L12465" s="2"/>
    </row>
    <row r="12466" spans="2:12" ht="14.4" customHeight="1">
      <c r="B12466" s="2"/>
      <c r="L12466" s="2"/>
    </row>
    <row r="12467" spans="2:12" ht="14.4" customHeight="1">
      <c r="B12467" s="2"/>
      <c r="L12467" s="2"/>
    </row>
    <row r="12468" spans="2:12" ht="14.4" customHeight="1">
      <c r="B12468" s="2"/>
      <c r="L12468" s="2"/>
    </row>
    <row r="12469" spans="2:12" ht="14.4" customHeight="1">
      <c r="B12469" s="2"/>
      <c r="L12469" s="2"/>
    </row>
    <row r="12470" spans="2:12" ht="14.4" customHeight="1">
      <c r="B12470" s="2"/>
      <c r="L12470" s="2"/>
    </row>
    <row r="12471" spans="2:12" ht="14.4" customHeight="1">
      <c r="B12471" s="2"/>
      <c r="L12471" s="2"/>
    </row>
    <row r="12472" spans="2:12" ht="14.4" customHeight="1">
      <c r="B12472" s="2"/>
      <c r="L12472" s="2"/>
    </row>
    <row r="12473" spans="2:12" ht="14.4" customHeight="1">
      <c r="B12473" s="2"/>
      <c r="L12473" s="2"/>
    </row>
    <row r="12474" spans="2:12" ht="14.4" customHeight="1">
      <c r="B12474" s="2"/>
      <c r="L12474" s="2"/>
    </row>
    <row r="12475" spans="2:12" ht="14.4" customHeight="1">
      <c r="B12475" s="2"/>
      <c r="L12475" s="2"/>
    </row>
    <row r="12476" spans="2:12" ht="14.4" customHeight="1">
      <c r="B12476" s="2"/>
      <c r="L12476" s="2"/>
    </row>
    <row r="12477" spans="2:12" ht="14.4" customHeight="1">
      <c r="B12477" s="2"/>
      <c r="L12477" s="2"/>
    </row>
    <row r="12478" spans="2:12" ht="14.4" customHeight="1">
      <c r="B12478" s="2"/>
      <c r="L12478" s="2"/>
    </row>
    <row r="12479" spans="2:12" ht="14.4" customHeight="1">
      <c r="B12479" s="2"/>
      <c r="L12479" s="2"/>
    </row>
    <row r="12480" spans="2:12" ht="14.4" customHeight="1">
      <c r="B12480" s="2"/>
      <c r="L12480" s="2"/>
    </row>
    <row r="12481" spans="2:12" ht="14.4" customHeight="1">
      <c r="B12481" s="2"/>
      <c r="L12481" s="2"/>
    </row>
    <row r="12482" spans="2:12" ht="14.4" customHeight="1">
      <c r="B12482" s="2"/>
      <c r="L12482" s="2"/>
    </row>
    <row r="12483" spans="2:12" ht="14.4" customHeight="1">
      <c r="B12483" s="2"/>
      <c r="L12483" s="2"/>
    </row>
    <row r="12484" spans="2:12" ht="14.4" customHeight="1">
      <c r="B12484" s="2"/>
      <c r="L12484" s="2"/>
    </row>
    <row r="12485" spans="2:12" ht="14.4" customHeight="1">
      <c r="B12485" s="2"/>
      <c r="L12485" s="2"/>
    </row>
    <row r="12486" spans="2:12" ht="14.4" customHeight="1">
      <c r="B12486" s="2"/>
      <c r="L12486" s="2"/>
    </row>
    <row r="12487" spans="2:12" ht="14.4" customHeight="1">
      <c r="B12487" s="2"/>
      <c r="L12487" s="2"/>
    </row>
    <row r="12488" spans="2:12" ht="14.4" customHeight="1">
      <c r="B12488" s="2"/>
      <c r="L12488" s="2"/>
    </row>
    <row r="12489" spans="2:12" ht="14.4" customHeight="1">
      <c r="B12489" s="2"/>
      <c r="L12489" s="2"/>
    </row>
    <row r="12490" spans="2:12" ht="14.4" customHeight="1">
      <c r="B12490" s="2"/>
      <c r="L12490" s="2"/>
    </row>
    <row r="12491" spans="2:12" ht="14.4" customHeight="1">
      <c r="B12491" s="2"/>
      <c r="L12491" s="2"/>
    </row>
    <row r="12492" spans="2:12" ht="14.4" customHeight="1">
      <c r="B12492" s="2"/>
      <c r="L12492" s="2"/>
    </row>
    <row r="12493" spans="2:12" ht="14.4" customHeight="1">
      <c r="B12493" s="2"/>
      <c r="L12493" s="2"/>
    </row>
    <row r="12494" spans="2:12" ht="14.4" customHeight="1">
      <c r="B12494" s="2"/>
      <c r="L12494" s="2"/>
    </row>
    <row r="12495" spans="2:12" ht="14.4" customHeight="1">
      <c r="B12495" s="2"/>
      <c r="L12495" s="2"/>
    </row>
    <row r="12496" spans="2:12" ht="14.4" customHeight="1">
      <c r="B12496" s="2"/>
      <c r="L12496" s="2"/>
    </row>
    <row r="12497" spans="2:12" ht="14.4" customHeight="1">
      <c r="B12497" s="2"/>
      <c r="L12497" s="2"/>
    </row>
    <row r="12498" spans="2:12" ht="14.4" customHeight="1">
      <c r="B12498" s="2"/>
      <c r="L12498" s="2"/>
    </row>
    <row r="12499" spans="2:12" ht="14.4" customHeight="1">
      <c r="B12499" s="2"/>
      <c r="L12499" s="2"/>
    </row>
    <row r="12500" spans="2:12" ht="14.4" customHeight="1">
      <c r="B12500" s="2"/>
      <c r="L12500" s="2"/>
    </row>
    <row r="12501" spans="2:12" ht="14.4" customHeight="1">
      <c r="B12501" s="2"/>
      <c r="L12501" s="2"/>
    </row>
    <row r="12502" spans="2:12" ht="14.4" customHeight="1">
      <c r="B12502" s="2"/>
      <c r="L12502" s="2"/>
    </row>
    <row r="12503" spans="2:12" ht="14.4" customHeight="1">
      <c r="B12503" s="2"/>
      <c r="L12503" s="2"/>
    </row>
    <row r="12504" spans="2:12" ht="14.4" customHeight="1">
      <c r="B12504" s="2"/>
      <c r="L12504" s="2"/>
    </row>
    <row r="12505" spans="2:12" ht="14.4" customHeight="1">
      <c r="B12505" s="2"/>
      <c r="L12505" s="2"/>
    </row>
    <row r="12506" spans="2:12" ht="14.4" customHeight="1">
      <c r="B12506" s="2"/>
      <c r="L12506" s="2"/>
    </row>
    <row r="12507" spans="2:12" ht="14.4" customHeight="1">
      <c r="B12507" s="2"/>
      <c r="L12507" s="2"/>
    </row>
    <row r="12508" spans="2:12" ht="14.4" customHeight="1">
      <c r="B12508" s="2"/>
      <c r="L12508" s="2"/>
    </row>
    <row r="12509" spans="2:12" ht="14.4" customHeight="1">
      <c r="B12509" s="2"/>
      <c r="L12509" s="2"/>
    </row>
    <row r="12510" spans="2:12" ht="14.4" customHeight="1">
      <c r="B12510" s="2"/>
      <c r="L12510" s="2"/>
    </row>
    <row r="12511" spans="2:12" ht="14.4" customHeight="1">
      <c r="B12511" s="2"/>
      <c r="L12511" s="2"/>
    </row>
    <row r="12512" spans="2:12" ht="14.4" customHeight="1">
      <c r="B12512" s="2"/>
      <c r="L12512" s="2"/>
    </row>
    <row r="12513" spans="2:12" ht="14.4" customHeight="1">
      <c r="B12513" s="2"/>
      <c r="L12513" s="2"/>
    </row>
    <row r="12514" spans="2:12" ht="14.4" customHeight="1">
      <c r="B12514" s="2"/>
      <c r="L12514" s="2"/>
    </row>
    <row r="12515" spans="2:12" ht="14.4" customHeight="1">
      <c r="B12515" s="2"/>
      <c r="L12515" s="2"/>
    </row>
    <row r="12516" spans="2:12" ht="14.4" customHeight="1">
      <c r="B12516" s="2"/>
      <c r="L12516" s="2"/>
    </row>
    <row r="12517" spans="2:12" ht="14.4" customHeight="1">
      <c r="B12517" s="2"/>
      <c r="L12517" s="2"/>
    </row>
    <row r="12518" spans="2:12" ht="14.4" customHeight="1">
      <c r="B12518" s="2"/>
      <c r="L12518" s="2"/>
    </row>
    <row r="12519" spans="2:12" ht="14.4" customHeight="1">
      <c r="B12519" s="2"/>
      <c r="L12519" s="2"/>
    </row>
    <row r="12520" spans="2:12" ht="14.4" customHeight="1">
      <c r="B12520" s="2"/>
      <c r="L12520" s="2"/>
    </row>
    <row r="12521" spans="2:12" ht="14.4" customHeight="1">
      <c r="B12521" s="2"/>
      <c r="L12521" s="2"/>
    </row>
    <row r="12522" spans="2:12" ht="14.4" customHeight="1">
      <c r="B12522" s="2"/>
      <c r="L12522" s="2"/>
    </row>
    <row r="12523" spans="2:12" ht="14.4" customHeight="1">
      <c r="B12523" s="2"/>
      <c r="L12523" s="2"/>
    </row>
    <row r="12524" spans="2:12" ht="14.4" customHeight="1">
      <c r="B12524" s="2"/>
      <c r="L12524" s="2"/>
    </row>
    <row r="12525" spans="2:12" ht="14.4" customHeight="1">
      <c r="B12525" s="2"/>
      <c r="L12525" s="2"/>
    </row>
    <row r="12526" spans="2:12" ht="14.4" customHeight="1">
      <c r="B12526" s="2"/>
      <c r="L12526" s="2"/>
    </row>
    <row r="12527" spans="2:12" ht="14.4" customHeight="1">
      <c r="B12527" s="2"/>
      <c r="L12527" s="2"/>
    </row>
    <row r="12528" spans="2:12" ht="14.4" customHeight="1">
      <c r="B12528" s="2"/>
      <c r="L12528" s="2"/>
    </row>
    <row r="12529" spans="2:12" ht="14.4" customHeight="1">
      <c r="B12529" s="2"/>
      <c r="L12529" s="2"/>
    </row>
    <row r="12530" spans="2:12" ht="14.4" customHeight="1">
      <c r="B12530" s="2"/>
      <c r="L12530" s="2"/>
    </row>
    <row r="12531" spans="2:12" ht="14.4" customHeight="1">
      <c r="B12531" s="2"/>
      <c r="L12531" s="2"/>
    </row>
    <row r="12532" spans="2:12" ht="14.4" customHeight="1">
      <c r="B12532" s="2"/>
      <c r="L12532" s="2"/>
    </row>
    <row r="12533" spans="2:12" ht="14.4" customHeight="1">
      <c r="B12533" s="2"/>
      <c r="L12533" s="2"/>
    </row>
    <row r="12534" spans="2:12" ht="14.4" customHeight="1">
      <c r="B12534" s="2"/>
      <c r="L12534" s="2"/>
    </row>
    <row r="12535" spans="2:12" ht="14.4" customHeight="1">
      <c r="B12535" s="2"/>
      <c r="L12535" s="2"/>
    </row>
    <row r="12536" spans="2:12" ht="14.4" customHeight="1">
      <c r="B12536" s="2"/>
      <c r="L12536" s="2"/>
    </row>
    <row r="12537" spans="2:12" ht="14.4" customHeight="1">
      <c r="B12537" s="2"/>
      <c r="L12537" s="2"/>
    </row>
    <row r="12538" spans="2:12" ht="14.4" customHeight="1">
      <c r="B12538" s="2"/>
      <c r="L12538" s="2"/>
    </row>
    <row r="12539" spans="2:12" ht="14.4" customHeight="1">
      <c r="B12539" s="2"/>
      <c r="L12539" s="2"/>
    </row>
    <row r="12540" spans="2:12" ht="14.4" customHeight="1">
      <c r="B12540" s="2"/>
      <c r="L12540" s="2"/>
    </row>
    <row r="12541" spans="2:12" ht="14.4" customHeight="1">
      <c r="B12541" s="2"/>
      <c r="L12541" s="2"/>
    </row>
    <row r="12542" spans="2:12" ht="14.4" customHeight="1">
      <c r="B12542" s="2"/>
      <c r="L12542" s="2"/>
    </row>
    <row r="12543" spans="2:12" ht="14.4" customHeight="1">
      <c r="B12543" s="2"/>
      <c r="L12543" s="2"/>
    </row>
    <row r="12544" spans="2:12" ht="14.4" customHeight="1">
      <c r="B12544" s="2"/>
      <c r="L12544" s="2"/>
    </row>
    <row r="12545" spans="2:12" ht="14.4" customHeight="1">
      <c r="B12545" s="2"/>
      <c r="L12545" s="2"/>
    </row>
    <row r="12546" spans="2:12" ht="14.4" customHeight="1">
      <c r="B12546" s="2"/>
      <c r="L12546" s="2"/>
    </row>
    <row r="12547" spans="2:12" ht="14.4" customHeight="1">
      <c r="B12547" s="2"/>
      <c r="L12547" s="2"/>
    </row>
    <row r="12548" spans="2:12" ht="14.4" customHeight="1">
      <c r="B12548" s="2"/>
      <c r="L12548" s="2"/>
    </row>
    <row r="12549" spans="2:12" ht="14.4" customHeight="1">
      <c r="B12549" s="2"/>
      <c r="L12549" s="2"/>
    </row>
    <row r="12550" spans="2:12" ht="14.4" customHeight="1">
      <c r="B12550" s="2"/>
      <c r="L12550" s="2"/>
    </row>
    <row r="12551" spans="2:12" ht="14.4" customHeight="1">
      <c r="B12551" s="2"/>
      <c r="L12551" s="2"/>
    </row>
    <row r="12552" spans="2:12" ht="14.4" customHeight="1">
      <c r="B12552" s="2"/>
      <c r="L12552" s="2"/>
    </row>
    <row r="12553" spans="2:12" ht="14.4" customHeight="1">
      <c r="B12553" s="2"/>
      <c r="L12553" s="2"/>
    </row>
    <row r="12554" spans="2:12" ht="14.4" customHeight="1">
      <c r="B12554" s="2"/>
      <c r="L12554" s="2"/>
    </row>
    <row r="12555" spans="2:12" ht="14.4" customHeight="1">
      <c r="B12555" s="2"/>
      <c r="L12555" s="2"/>
    </row>
    <row r="12556" spans="2:12" ht="14.4" customHeight="1">
      <c r="B12556" s="2"/>
      <c r="L12556" s="2"/>
    </row>
    <row r="12557" spans="2:12" ht="14.4" customHeight="1">
      <c r="B12557" s="2"/>
      <c r="L12557" s="2"/>
    </row>
    <row r="12558" spans="2:12" ht="14.4" customHeight="1">
      <c r="B12558" s="2"/>
      <c r="L12558" s="2"/>
    </row>
    <row r="12559" spans="2:12" ht="14.4" customHeight="1">
      <c r="B12559" s="2"/>
      <c r="L12559" s="2"/>
    </row>
    <row r="12560" spans="2:12" ht="14.4" customHeight="1">
      <c r="B12560" s="2"/>
      <c r="L12560" s="2"/>
    </row>
    <row r="12561" spans="2:12" ht="14.4" customHeight="1">
      <c r="B12561" s="2"/>
      <c r="L12561" s="2"/>
    </row>
    <row r="12562" spans="2:12" ht="14.4" customHeight="1">
      <c r="B12562" s="2"/>
      <c r="L12562" s="2"/>
    </row>
    <row r="12563" spans="2:12" ht="14.4" customHeight="1">
      <c r="B12563" s="2"/>
      <c r="L12563" s="2"/>
    </row>
    <row r="12564" spans="2:12" ht="14.4" customHeight="1">
      <c r="B12564" s="2"/>
      <c r="L12564" s="2"/>
    </row>
    <row r="12565" spans="2:12" ht="14.4" customHeight="1">
      <c r="B12565" s="2"/>
      <c r="L12565" s="2"/>
    </row>
    <row r="12566" spans="2:12" ht="14.4" customHeight="1">
      <c r="B12566" s="2"/>
      <c r="L12566" s="2"/>
    </row>
    <row r="12567" spans="2:12" ht="14.4" customHeight="1">
      <c r="B12567" s="2"/>
      <c r="L12567" s="2"/>
    </row>
    <row r="12568" spans="2:12" ht="14.4" customHeight="1">
      <c r="B12568" s="2"/>
      <c r="L12568" s="2"/>
    </row>
    <row r="12569" spans="2:12" ht="14.4" customHeight="1">
      <c r="B12569" s="2"/>
      <c r="L12569" s="2"/>
    </row>
    <row r="12570" spans="2:12" ht="14.4" customHeight="1">
      <c r="B12570" s="2"/>
      <c r="L12570" s="2"/>
    </row>
    <row r="12571" spans="2:12" ht="14.4" customHeight="1">
      <c r="B12571" s="2"/>
      <c r="L12571" s="2"/>
    </row>
    <row r="12572" spans="2:12" ht="14.4" customHeight="1">
      <c r="B12572" s="2"/>
      <c r="L12572" s="2"/>
    </row>
    <row r="12573" spans="2:12" ht="14.4" customHeight="1">
      <c r="B12573" s="2"/>
      <c r="L12573" s="2"/>
    </row>
    <row r="12574" spans="2:12" ht="14.4" customHeight="1">
      <c r="B12574" s="2"/>
      <c r="L12574" s="2"/>
    </row>
    <row r="12575" spans="2:12" ht="14.4" customHeight="1">
      <c r="B12575" s="2"/>
      <c r="L12575" s="2"/>
    </row>
    <row r="12576" spans="2:12" ht="14.4" customHeight="1">
      <c r="B12576" s="2"/>
      <c r="L12576" s="2"/>
    </row>
    <row r="12577" spans="2:12" ht="14.4" customHeight="1">
      <c r="B12577" s="2"/>
      <c r="L12577" s="2"/>
    </row>
    <row r="12578" spans="2:12" ht="14.4" customHeight="1">
      <c r="B12578" s="2"/>
      <c r="L12578" s="2"/>
    </row>
    <row r="12579" spans="2:12" ht="14.4" customHeight="1">
      <c r="B12579" s="2"/>
      <c r="L12579" s="2"/>
    </row>
    <row r="12580" spans="2:12" ht="14.4" customHeight="1">
      <c r="B12580" s="2"/>
      <c r="L12580" s="2"/>
    </row>
    <row r="12581" spans="2:12" ht="14.4" customHeight="1">
      <c r="B12581" s="2"/>
      <c r="L12581" s="2"/>
    </row>
    <row r="12582" spans="2:12" ht="14.4" customHeight="1">
      <c r="B12582" s="2"/>
      <c r="L12582" s="2"/>
    </row>
    <row r="12583" spans="2:12" ht="14.4" customHeight="1">
      <c r="B12583" s="2"/>
      <c r="L12583" s="2"/>
    </row>
    <row r="12584" spans="2:12" ht="14.4" customHeight="1">
      <c r="B12584" s="2"/>
      <c r="L12584" s="2"/>
    </row>
    <row r="12585" spans="2:12" ht="14.4" customHeight="1">
      <c r="B12585" s="2"/>
      <c r="L12585" s="2"/>
    </row>
    <row r="12586" spans="2:12" ht="14.4" customHeight="1">
      <c r="B12586" s="2"/>
      <c r="L12586" s="2"/>
    </row>
    <row r="12587" spans="2:12" ht="14.4" customHeight="1">
      <c r="B12587" s="2"/>
      <c r="L12587" s="2"/>
    </row>
    <row r="12588" spans="2:12" ht="14.4" customHeight="1">
      <c r="B12588" s="2"/>
      <c r="L12588" s="2"/>
    </row>
    <row r="12589" spans="2:12" ht="14.4" customHeight="1">
      <c r="B12589" s="2"/>
      <c r="L12589" s="2"/>
    </row>
    <row r="12590" spans="2:12" ht="14.4" customHeight="1">
      <c r="B12590" s="2"/>
      <c r="L12590" s="2"/>
    </row>
    <row r="12591" spans="2:12" ht="14.4" customHeight="1">
      <c r="B12591" s="2"/>
      <c r="L12591" s="2"/>
    </row>
    <row r="12592" spans="2:12" ht="14.4" customHeight="1">
      <c r="B12592" s="2"/>
      <c r="L12592" s="2"/>
    </row>
    <row r="12593" spans="2:12" ht="14.4" customHeight="1">
      <c r="B12593" s="2"/>
      <c r="L12593" s="2"/>
    </row>
    <row r="12594" spans="2:12" ht="14.4" customHeight="1">
      <c r="B12594" s="2"/>
      <c r="L12594" s="2"/>
    </row>
    <row r="12595" spans="2:12" ht="14.4" customHeight="1">
      <c r="B12595" s="2"/>
      <c r="L12595" s="2"/>
    </row>
    <row r="12596" spans="2:12" ht="14.4" customHeight="1">
      <c r="B12596" s="2"/>
      <c r="L12596" s="2"/>
    </row>
    <row r="12597" spans="2:12" ht="14.4" customHeight="1">
      <c r="B12597" s="2"/>
      <c r="L12597" s="2"/>
    </row>
    <row r="12598" spans="2:12" ht="14.4" customHeight="1">
      <c r="B12598" s="2"/>
      <c r="L12598" s="2"/>
    </row>
    <row r="12599" spans="2:12" ht="14.4" customHeight="1">
      <c r="B12599" s="2"/>
      <c r="L12599" s="2"/>
    </row>
    <row r="12600" spans="2:12" ht="14.4" customHeight="1">
      <c r="B12600" s="2"/>
      <c r="L12600" s="2"/>
    </row>
    <row r="12601" spans="2:12" ht="14.4" customHeight="1">
      <c r="B12601" s="2"/>
      <c r="L12601" s="2"/>
    </row>
    <row r="12602" spans="2:12" ht="14.4" customHeight="1">
      <c r="B12602" s="2"/>
      <c r="L12602" s="2"/>
    </row>
    <row r="12603" spans="2:12" ht="14.4" customHeight="1">
      <c r="B12603" s="2"/>
      <c r="L12603" s="2"/>
    </row>
    <row r="12604" spans="2:12" ht="14.4" customHeight="1">
      <c r="B12604" s="2"/>
      <c r="L12604" s="2"/>
    </row>
    <row r="12605" spans="2:12" ht="14.4" customHeight="1">
      <c r="B12605" s="2"/>
      <c r="L12605" s="2"/>
    </row>
    <row r="12606" spans="2:12" ht="14.4" customHeight="1">
      <c r="B12606" s="2"/>
      <c r="L12606" s="2"/>
    </row>
    <row r="12607" spans="2:12" ht="14.4" customHeight="1">
      <c r="B12607" s="2"/>
      <c r="L12607" s="2"/>
    </row>
    <row r="12608" spans="2:12" ht="14.4" customHeight="1">
      <c r="B12608" s="2"/>
      <c r="L12608" s="2"/>
    </row>
    <row r="12609" spans="2:12" ht="14.4" customHeight="1">
      <c r="B12609" s="2"/>
      <c r="L12609" s="2"/>
    </row>
    <row r="12610" spans="2:12" ht="14.4" customHeight="1">
      <c r="B12610" s="2"/>
      <c r="L12610" s="2"/>
    </row>
    <row r="12611" spans="2:12" ht="14.4" customHeight="1">
      <c r="B12611" s="2"/>
      <c r="L12611" s="2"/>
    </row>
    <row r="12612" spans="2:12" ht="14.4" customHeight="1">
      <c r="B12612" s="2"/>
      <c r="L12612" s="2"/>
    </row>
    <row r="12613" spans="2:12" ht="14.4" customHeight="1">
      <c r="B12613" s="2"/>
      <c r="L12613" s="2"/>
    </row>
    <row r="12614" spans="2:12" ht="14.4" customHeight="1">
      <c r="B12614" s="2"/>
      <c r="L12614" s="2"/>
    </row>
    <row r="12615" spans="2:12" ht="14.4" customHeight="1">
      <c r="B12615" s="2"/>
      <c r="L12615" s="2"/>
    </row>
    <row r="12616" spans="2:12" ht="14.4" customHeight="1">
      <c r="B12616" s="2"/>
      <c r="L12616" s="2"/>
    </row>
    <row r="12617" spans="2:12" ht="14.4" customHeight="1">
      <c r="B12617" s="2"/>
      <c r="L12617" s="2"/>
    </row>
    <row r="12618" spans="2:12" ht="14.4" customHeight="1">
      <c r="B12618" s="2"/>
      <c r="L12618" s="2"/>
    </row>
    <row r="12619" spans="2:12" ht="14.4" customHeight="1">
      <c r="B12619" s="2"/>
      <c r="L12619" s="2"/>
    </row>
    <row r="12620" spans="2:12" ht="14.4" customHeight="1">
      <c r="B12620" s="2"/>
      <c r="L12620" s="2"/>
    </row>
    <row r="12621" spans="2:12" ht="14.4" customHeight="1">
      <c r="B12621" s="2"/>
      <c r="L12621" s="2"/>
    </row>
    <row r="12622" spans="2:12" ht="14.4" customHeight="1">
      <c r="B12622" s="2"/>
      <c r="L12622" s="2"/>
    </row>
    <row r="12623" spans="2:12" ht="14.4" customHeight="1">
      <c r="B12623" s="2"/>
      <c r="L12623" s="2"/>
    </row>
    <row r="12624" spans="2:12" ht="14.4" customHeight="1">
      <c r="B12624" s="2"/>
      <c r="L12624" s="2"/>
    </row>
    <row r="12625" spans="2:12" ht="14.4" customHeight="1">
      <c r="B12625" s="2"/>
      <c r="L12625" s="2"/>
    </row>
    <row r="12626" spans="2:12" ht="14.4" customHeight="1">
      <c r="B12626" s="2"/>
      <c r="L12626" s="2"/>
    </row>
    <row r="12627" spans="2:12" ht="14.4" customHeight="1">
      <c r="B12627" s="2"/>
      <c r="L12627" s="2"/>
    </row>
    <row r="12628" spans="2:12" ht="14.4" customHeight="1">
      <c r="B12628" s="2"/>
      <c r="L12628" s="2"/>
    </row>
    <row r="12629" spans="2:12" ht="14.4" customHeight="1">
      <c r="B12629" s="2"/>
      <c r="L12629" s="2"/>
    </row>
    <row r="12630" spans="2:12" ht="14.4" customHeight="1">
      <c r="B12630" s="2"/>
      <c r="L12630" s="2"/>
    </row>
    <row r="12631" spans="2:12" ht="14.4" customHeight="1">
      <c r="B12631" s="2"/>
      <c r="L12631" s="2"/>
    </row>
    <row r="12632" spans="2:12" ht="14.4" customHeight="1">
      <c r="B12632" s="2"/>
      <c r="L12632" s="2"/>
    </row>
    <row r="12633" spans="2:12" ht="14.4" customHeight="1">
      <c r="B12633" s="2"/>
      <c r="L12633" s="2"/>
    </row>
    <row r="12634" spans="2:12" ht="14.4" customHeight="1">
      <c r="B12634" s="2"/>
      <c r="L12634" s="2"/>
    </row>
    <row r="12635" spans="2:12" ht="14.4" customHeight="1">
      <c r="B12635" s="2"/>
      <c r="L12635" s="2"/>
    </row>
    <row r="12636" spans="2:12" ht="14.4" customHeight="1">
      <c r="B12636" s="2"/>
      <c r="L12636" s="2"/>
    </row>
    <row r="12637" spans="2:12" ht="14.4" customHeight="1">
      <c r="B12637" s="2"/>
      <c r="L12637" s="2"/>
    </row>
    <row r="12638" spans="2:12" ht="14.4" customHeight="1">
      <c r="B12638" s="2"/>
      <c r="L12638" s="2"/>
    </row>
    <row r="12639" spans="2:12" ht="14.4" customHeight="1">
      <c r="B12639" s="2"/>
      <c r="L12639" s="2"/>
    </row>
    <row r="12640" spans="2:12" ht="14.4" customHeight="1">
      <c r="B12640" s="2"/>
      <c r="L12640" s="2"/>
    </row>
    <row r="12641" spans="2:12" ht="14.4" customHeight="1">
      <c r="B12641" s="2"/>
      <c r="L12641" s="2"/>
    </row>
    <row r="12642" spans="2:12" ht="14.4" customHeight="1">
      <c r="B12642" s="2"/>
      <c r="L12642" s="2"/>
    </row>
    <row r="12643" spans="2:12" ht="14.4" customHeight="1">
      <c r="B12643" s="2"/>
      <c r="L12643" s="2"/>
    </row>
    <row r="12644" spans="2:12" ht="14.4" customHeight="1">
      <c r="B12644" s="2"/>
      <c r="L12644" s="2"/>
    </row>
    <row r="12645" spans="2:12" ht="14.4" customHeight="1">
      <c r="B12645" s="2"/>
      <c r="L12645" s="2"/>
    </row>
    <row r="12646" spans="2:12" ht="14.4" customHeight="1">
      <c r="B12646" s="2"/>
      <c r="L12646" s="2"/>
    </row>
    <row r="12647" spans="2:12" ht="14.4" customHeight="1">
      <c r="B12647" s="2"/>
      <c r="L12647" s="2"/>
    </row>
    <row r="12648" spans="2:12" ht="14.4" customHeight="1">
      <c r="B12648" s="2"/>
      <c r="L12648" s="2"/>
    </row>
    <row r="12649" spans="2:12" ht="14.4" customHeight="1">
      <c r="B12649" s="2"/>
      <c r="L12649" s="2"/>
    </row>
    <row r="12650" spans="2:12" ht="14.4" customHeight="1">
      <c r="B12650" s="2"/>
      <c r="L12650" s="2"/>
    </row>
    <row r="12651" spans="2:12" ht="14.4" customHeight="1">
      <c r="B12651" s="2"/>
      <c r="L12651" s="2"/>
    </row>
    <row r="12652" spans="2:12" ht="14.4" customHeight="1">
      <c r="B12652" s="2"/>
      <c r="L12652" s="2"/>
    </row>
    <row r="12653" spans="2:12" ht="14.4" customHeight="1">
      <c r="B12653" s="2"/>
      <c r="L12653" s="2"/>
    </row>
    <row r="12654" spans="2:12" ht="14.4" customHeight="1">
      <c r="B12654" s="2"/>
      <c r="L12654" s="2"/>
    </row>
    <row r="12655" spans="2:12" ht="14.4" customHeight="1">
      <c r="B12655" s="2"/>
      <c r="L12655" s="2"/>
    </row>
    <row r="12656" spans="2:12" ht="14.4" customHeight="1">
      <c r="B12656" s="2"/>
      <c r="L12656" s="2"/>
    </row>
    <row r="12657" spans="2:12" ht="14.4" customHeight="1">
      <c r="B12657" s="2"/>
      <c r="L12657" s="2"/>
    </row>
    <row r="12658" spans="2:12" ht="14.4" customHeight="1">
      <c r="B12658" s="2"/>
      <c r="L12658" s="2"/>
    </row>
    <row r="12659" spans="2:12" ht="14.4" customHeight="1">
      <c r="B12659" s="2"/>
      <c r="L12659" s="2"/>
    </row>
    <row r="12660" spans="2:12" ht="14.4" customHeight="1">
      <c r="B12660" s="2"/>
      <c r="L12660" s="2"/>
    </row>
    <row r="12661" spans="2:12" ht="14.4" customHeight="1">
      <c r="B12661" s="2"/>
      <c r="L12661" s="2"/>
    </row>
    <row r="12662" spans="2:12" ht="14.4" customHeight="1">
      <c r="B12662" s="2"/>
      <c r="L12662" s="2"/>
    </row>
    <row r="12663" spans="2:12" ht="14.4" customHeight="1">
      <c r="B12663" s="2"/>
      <c r="L12663" s="2"/>
    </row>
    <row r="12664" spans="2:12" ht="14.4" customHeight="1">
      <c r="B12664" s="2"/>
      <c r="L12664" s="2"/>
    </row>
    <row r="12665" spans="2:12" ht="14.4" customHeight="1">
      <c r="B12665" s="2"/>
      <c r="L12665" s="2"/>
    </row>
    <row r="12666" spans="2:12" ht="14.4" customHeight="1">
      <c r="B12666" s="2"/>
      <c r="L12666" s="2"/>
    </row>
    <row r="12667" spans="2:12" ht="14.4" customHeight="1">
      <c r="B12667" s="2"/>
      <c r="L12667" s="2"/>
    </row>
    <row r="12668" spans="2:12" ht="14.4" customHeight="1">
      <c r="B12668" s="2"/>
      <c r="L12668" s="2"/>
    </row>
    <row r="12669" spans="2:12" ht="14.4" customHeight="1">
      <c r="B12669" s="2"/>
      <c r="L12669" s="2"/>
    </row>
    <row r="12670" spans="2:12" ht="14.4" customHeight="1">
      <c r="B12670" s="2"/>
      <c r="L12670" s="2"/>
    </row>
    <row r="12671" spans="2:12" ht="14.4" customHeight="1">
      <c r="B12671" s="2"/>
      <c r="L12671" s="2"/>
    </row>
    <row r="12672" spans="2:12" ht="14.4" customHeight="1">
      <c r="B12672" s="2"/>
      <c r="L12672" s="2"/>
    </row>
    <row r="12673" spans="2:12" ht="14.4" customHeight="1">
      <c r="B12673" s="2"/>
      <c r="L12673" s="2"/>
    </row>
    <row r="12674" spans="2:12" ht="14.4" customHeight="1">
      <c r="B12674" s="2"/>
      <c r="L12674" s="2"/>
    </row>
    <row r="12675" spans="2:12" ht="14.4" customHeight="1">
      <c r="B12675" s="2"/>
      <c r="L12675" s="2"/>
    </row>
    <row r="12676" spans="2:12" ht="14.4" customHeight="1">
      <c r="B12676" s="2"/>
      <c r="L12676" s="2"/>
    </row>
    <row r="12677" spans="2:12" ht="14.4" customHeight="1">
      <c r="B12677" s="2"/>
      <c r="L12677" s="2"/>
    </row>
    <row r="12678" spans="2:12" ht="14.4" customHeight="1">
      <c r="B12678" s="2"/>
      <c r="L12678" s="2"/>
    </row>
    <row r="12679" spans="2:12" ht="14.4" customHeight="1">
      <c r="B12679" s="2"/>
      <c r="L12679" s="2"/>
    </row>
    <row r="12680" spans="2:12" ht="14.4" customHeight="1">
      <c r="B12680" s="2"/>
      <c r="L12680" s="2"/>
    </row>
    <row r="12681" spans="2:12" ht="14.4" customHeight="1">
      <c r="B12681" s="2"/>
      <c r="L12681" s="2"/>
    </row>
    <row r="12682" spans="2:12" ht="14.4" customHeight="1">
      <c r="B12682" s="2"/>
      <c r="L12682" s="2"/>
    </row>
    <row r="12683" spans="2:12" ht="14.4" customHeight="1">
      <c r="B12683" s="2"/>
      <c r="L12683" s="2"/>
    </row>
    <row r="12684" spans="2:12" ht="14.4" customHeight="1">
      <c r="B12684" s="2"/>
      <c r="L12684" s="2"/>
    </row>
    <row r="12685" spans="2:12" ht="14.4" customHeight="1">
      <c r="B12685" s="2"/>
      <c r="L12685" s="2"/>
    </row>
    <row r="12686" spans="2:12" ht="14.4" customHeight="1">
      <c r="B12686" s="2"/>
      <c r="L12686" s="2"/>
    </row>
    <row r="12687" spans="2:12" ht="14.4" customHeight="1">
      <c r="B12687" s="2"/>
      <c r="L12687" s="2"/>
    </row>
    <row r="12688" spans="2:12" ht="14.4" customHeight="1">
      <c r="B12688" s="2"/>
      <c r="L12688" s="2"/>
    </row>
    <row r="12689" spans="2:12" ht="14.4" customHeight="1">
      <c r="B12689" s="2"/>
      <c r="L12689" s="2"/>
    </row>
    <row r="12690" spans="2:12" ht="14.4" customHeight="1">
      <c r="B12690" s="2"/>
      <c r="L12690" s="2"/>
    </row>
    <row r="12691" spans="2:12" ht="14.4" customHeight="1">
      <c r="B12691" s="2"/>
      <c r="L12691" s="2"/>
    </row>
    <row r="12692" spans="2:12" ht="14.4" customHeight="1">
      <c r="B12692" s="2"/>
      <c r="L12692" s="2"/>
    </row>
    <row r="12693" spans="2:12" ht="14.4" customHeight="1">
      <c r="B12693" s="2"/>
      <c r="L12693" s="2"/>
    </row>
    <row r="12694" spans="2:12" ht="14.4" customHeight="1">
      <c r="B12694" s="2"/>
      <c r="L12694" s="2"/>
    </row>
    <row r="12695" spans="2:12" ht="14.4" customHeight="1">
      <c r="B12695" s="2"/>
      <c r="L12695" s="2"/>
    </row>
    <row r="12696" spans="2:12" ht="14.4" customHeight="1">
      <c r="B12696" s="2"/>
      <c r="L12696" s="2"/>
    </row>
    <row r="12697" spans="2:12" ht="14.4" customHeight="1">
      <c r="B12697" s="2"/>
      <c r="L12697" s="2"/>
    </row>
    <row r="12698" spans="2:12" ht="14.4" customHeight="1">
      <c r="B12698" s="2"/>
      <c r="L12698" s="2"/>
    </row>
    <row r="12699" spans="2:12" ht="14.4" customHeight="1">
      <c r="B12699" s="2"/>
      <c r="L12699" s="2"/>
    </row>
    <row r="12700" spans="2:12" ht="14.4" customHeight="1">
      <c r="B12700" s="2"/>
      <c r="L12700" s="2"/>
    </row>
    <row r="12701" spans="2:12" ht="14.4" customHeight="1">
      <c r="B12701" s="2"/>
      <c r="L12701" s="2"/>
    </row>
    <row r="12702" spans="2:12" ht="14.4" customHeight="1">
      <c r="B12702" s="2"/>
      <c r="L12702" s="2"/>
    </row>
    <row r="12703" spans="2:12" ht="14.4" customHeight="1">
      <c r="B12703" s="2"/>
      <c r="L12703" s="2"/>
    </row>
    <row r="12704" spans="2:12" ht="14.4" customHeight="1">
      <c r="B12704" s="2"/>
      <c r="L12704" s="2"/>
    </row>
    <row r="12705" spans="2:12" ht="14.4" customHeight="1">
      <c r="B12705" s="2"/>
      <c r="L12705" s="2"/>
    </row>
    <row r="12706" spans="2:12" ht="14.4" customHeight="1">
      <c r="B12706" s="2"/>
      <c r="L12706" s="2"/>
    </row>
    <row r="12707" spans="2:12" ht="14.4" customHeight="1">
      <c r="B12707" s="2"/>
      <c r="L12707" s="2"/>
    </row>
    <row r="12708" spans="2:12" ht="14.4" customHeight="1">
      <c r="B12708" s="2"/>
      <c r="L12708" s="2"/>
    </row>
    <row r="12709" spans="2:12" ht="14.4" customHeight="1">
      <c r="B12709" s="2"/>
      <c r="L12709" s="2"/>
    </row>
    <row r="12710" spans="2:12" ht="14.4" customHeight="1">
      <c r="B12710" s="2"/>
      <c r="L12710" s="2"/>
    </row>
    <row r="12711" spans="2:12" ht="14.4" customHeight="1">
      <c r="B12711" s="2"/>
      <c r="L12711" s="2"/>
    </row>
    <row r="12712" spans="2:12" ht="14.4" customHeight="1">
      <c r="B12712" s="2"/>
      <c r="L12712" s="2"/>
    </row>
    <row r="12713" spans="2:12" ht="14.4" customHeight="1">
      <c r="B12713" s="2"/>
      <c r="L12713" s="2"/>
    </row>
    <row r="12714" spans="2:12" ht="14.4" customHeight="1">
      <c r="B12714" s="2"/>
      <c r="L12714" s="2"/>
    </row>
    <row r="12715" spans="2:12" ht="14.4" customHeight="1">
      <c r="B12715" s="2"/>
      <c r="L12715" s="2"/>
    </row>
    <row r="12716" spans="2:12" ht="14.4" customHeight="1">
      <c r="B12716" s="2"/>
      <c r="L12716" s="2"/>
    </row>
    <row r="12717" spans="2:12" ht="14.4" customHeight="1">
      <c r="B12717" s="2"/>
      <c r="L12717" s="2"/>
    </row>
    <row r="12718" spans="2:12" ht="14.4" customHeight="1">
      <c r="B12718" s="2"/>
      <c r="L12718" s="2"/>
    </row>
    <row r="12719" spans="2:12" ht="14.4" customHeight="1">
      <c r="B12719" s="2"/>
      <c r="L12719" s="2"/>
    </row>
    <row r="12720" spans="2:12" ht="14.4" customHeight="1">
      <c r="B12720" s="2"/>
      <c r="L12720" s="2"/>
    </row>
    <row r="12721" spans="2:12" ht="14.4" customHeight="1">
      <c r="B12721" s="2"/>
      <c r="L12721" s="2"/>
    </row>
    <row r="12722" spans="2:12" ht="14.4" customHeight="1">
      <c r="B12722" s="2"/>
      <c r="L12722" s="2"/>
    </row>
    <row r="12723" spans="2:12" ht="14.4" customHeight="1">
      <c r="B12723" s="2"/>
      <c r="L12723" s="2"/>
    </row>
    <row r="12724" spans="2:12" ht="14.4" customHeight="1">
      <c r="B12724" s="2"/>
      <c r="L12724" s="2"/>
    </row>
    <row r="12725" spans="2:12" ht="14.4" customHeight="1">
      <c r="B12725" s="2"/>
      <c r="L12725" s="2"/>
    </row>
    <row r="12726" spans="2:12" ht="14.4" customHeight="1">
      <c r="B12726" s="2"/>
      <c r="L12726" s="2"/>
    </row>
    <row r="12727" spans="2:12" ht="14.4" customHeight="1">
      <c r="B12727" s="2"/>
      <c r="L12727" s="2"/>
    </row>
    <row r="12728" spans="2:12" ht="14.4" customHeight="1">
      <c r="B12728" s="2"/>
      <c r="L12728" s="2"/>
    </row>
    <row r="12729" spans="2:12" ht="14.4" customHeight="1">
      <c r="B12729" s="2"/>
      <c r="L12729" s="2"/>
    </row>
    <row r="12730" spans="2:12" ht="14.4" customHeight="1">
      <c r="B12730" s="2"/>
      <c r="L12730" s="2"/>
    </row>
    <row r="12731" spans="2:12" ht="14.4" customHeight="1">
      <c r="B12731" s="2"/>
      <c r="L12731" s="2"/>
    </row>
    <row r="12732" spans="2:12" ht="14.4" customHeight="1">
      <c r="B12732" s="2"/>
      <c r="L12732" s="2"/>
    </row>
    <row r="12733" spans="2:12" ht="14.4" customHeight="1">
      <c r="B12733" s="2"/>
      <c r="L12733" s="2"/>
    </row>
    <row r="12734" spans="2:12" ht="14.4" customHeight="1">
      <c r="B12734" s="2"/>
      <c r="L12734" s="2"/>
    </row>
    <row r="12735" spans="2:12" ht="14.4" customHeight="1">
      <c r="B12735" s="2"/>
      <c r="L12735" s="2"/>
    </row>
    <row r="12736" spans="2:12" ht="14.4" customHeight="1">
      <c r="B12736" s="2"/>
      <c r="L12736" s="2"/>
    </row>
  </sheetData>
  <sheetProtection algorithmName="SHA-512" hashValue="xhz3vhJC0DhbEMZ6J67fccENGGQ1yZ8vAi0OAwwagSzO6RTchhXFuMsX9CCLaE+1YnOPd3W+ThqGsa1c2zMEDA==" saltValue="DymVBahZAMTur13R+J/tGw==" spinCount="100000" sheet="1" autoFilter="0"/>
  <autoFilter ref="B6:I316" xr:uid="{ACED4231-EC37-496F-9A59-3EF35B48162C}">
    <filterColumn colId="0">
      <filters>
        <filter val="1"/>
        <filter val="2"/>
        <filter val="3"/>
        <filter val="4"/>
        <filter val="5"/>
      </filters>
    </filterColumn>
  </autoFilter>
  <conditionalFormatting sqref="C1:C4">
    <cfRule type="cellIs" dxfId="59" priority="7" operator="equal">
      <formula>"Não se Aplica"</formula>
    </cfRule>
  </conditionalFormatting>
  <conditionalFormatting sqref="C6">
    <cfRule type="cellIs" dxfId="58" priority="14" operator="equal">
      <formula>"Não se Aplica"</formula>
    </cfRule>
  </conditionalFormatting>
  <conditionalFormatting sqref="L1:L1048576">
    <cfRule type="cellIs" dxfId="57" priority="1" operator="equal">
      <formula>"Não iniciado"</formula>
    </cfRule>
    <cfRule type="cellIs" dxfId="56" priority="2" operator="equal">
      <formula>"Atrasado"</formula>
    </cfRule>
    <cfRule type="cellIs" dxfId="55" priority="3" operator="equal">
      <formula>"Em andamento"</formula>
    </cfRule>
    <cfRule type="cellIs" dxfId="54" priority="4" operator="equal">
      <formula>"Concluído"</formula>
    </cfRule>
  </conditionalFormatting>
  <conditionalFormatting sqref="M1:M1048576">
    <cfRule type="cellIs" dxfId="53" priority="5" operator="equal">
      <formula>"Finalizado"</formula>
    </cfRule>
    <cfRule type="cellIs" dxfId="52" priority="6" operator="equal">
      <formula>"Não Finalizado"</formula>
    </cfRule>
  </conditionalFormatting>
  <dataValidations count="5">
    <dataValidation type="list" allowBlank="1" showInputMessage="1" showErrorMessage="1" errorTitle="Error" error="Please Provide a Valid Input" sqref="O7:O316" xr:uid="{5081B04A-BDF8-4E6E-B257-5D7EC30D7BBC}">
      <formula1>"-,Sim,Não"</formula1>
    </dataValidation>
    <dataValidation type="list" allowBlank="1" showInputMessage="1" showErrorMessage="1" errorTitle="Error" error="Please Provide a Valid Input" sqref="N14:N316" xr:uid="{ADB45352-83DD-4938-884B-420ACB923EFE}">
      <formula1>"Selecione a Resposta,Adota em maior parte ou totalmente,Adota em menor parte,Adota parcialmente,Há decisão formal ou plano aprovado para implementar,A organização não adota essa medida,Não se aplica"</formula1>
    </dataValidation>
    <dataValidation type="list" allowBlank="1" showInputMessage="1" showErrorMessage="1" errorTitle="Error" error="Please Provide a Valid Input" sqref="M7:M316" xr:uid="{02C9DA55-A07F-420D-AD2B-4B816AF78C5C}">
      <formula1>"-,Finalizado,Não Finalizado"</formula1>
    </dataValidation>
    <dataValidation type="list" allowBlank="1" showInputMessage="1" showErrorMessage="1" errorTitle="Error" error="Please Provide a Valid Input" sqref="N7:N13" xr:uid="{B65BF0A9-B50C-4356-9B73-7DDB30D1B9AF}">
      <formula1>"Sim,Não"</formula1>
    </dataValidation>
    <dataValidation type="list" allowBlank="1" showInputMessage="1" showErrorMessage="1" errorTitle="Error" error="Please Provide a Valid Input" sqref="B7:B316" xr:uid="{BBC08C70-50E4-463C-B615-143A9E37E0E2}">
      <formula1>"1,2,3,4,5,A Definir,"</formula1>
    </dataValidation>
  </dataValidations>
  <pageMargins left="0.7" right="0.7" top="0.75" bottom="0.75" header="0.3" footer="0.3"/>
  <pageSetup paperSize="9" orientation="portrait" horizontalDpi="1200" verticalDpi="1200" r:id="rId1"/>
  <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errorTitle="Error" error="Please Provide a Valid Input" xr:uid="{3942DE97-0BAD-4926-AE26-D53C1EC9D297}">
          <x14:formula1>
            <xm:f>FORM1!$B$23:$B$44</xm:f>
          </x14:formula1>
          <xm:sqref>G7:G316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D37A13-FADF-45BF-9255-4BE30DE7C48A}">
  <sheetPr codeName="Planilha1"/>
  <dimension ref="A1:C3"/>
  <sheetViews>
    <sheetView showRowColHeaders="0" workbookViewId="0">
      <selection activeCell="A4" sqref="A4"/>
    </sheetView>
  </sheetViews>
  <sheetFormatPr defaultRowHeight="14.4"/>
  <cols>
    <col min="1" max="1" width="18.33203125" bestFit="1" customWidth="1"/>
    <col min="2" max="2" width="81.33203125" bestFit="1" customWidth="1"/>
    <col min="3" max="3" width="45.109375" bestFit="1" customWidth="1"/>
  </cols>
  <sheetData>
    <row r="1" spans="1:3">
      <c r="A1" t="str">
        <f>BASE_CIS8!F7</f>
        <v>Maturidade Controle</v>
      </c>
      <c r="B1" s="291" t="str">
        <f>BASE_CIS8!F8</f>
        <v>0,00 (Por favor preencha todas as medidas e controles)</v>
      </c>
      <c r="C1" t="str">
        <f>BASE_CIS8!G7</f>
        <v>Por favor preencha todos os campos</v>
      </c>
    </row>
    <row r="2" spans="1:3">
      <c r="A2" t="str">
        <f>BASE_CIS8!D10</f>
        <v>ISEG</v>
      </c>
      <c r="B2" s="291" t="str">
        <f>BASE_CIS8!E10</f>
        <v>0,00 (Por favor preencha todas as medidas e controles)</v>
      </c>
      <c r="C2" t="str">
        <f>BASE_CIS8!G10</f>
        <v>Por favor preencha todos os campos</v>
      </c>
    </row>
    <row r="3" spans="1:3">
      <c r="A3" t="str">
        <f>BASE_CIS8!D34</f>
        <v>IPRIV</v>
      </c>
      <c r="B3" s="291" t="str">
        <f>BASE_CIS8!E34</f>
        <v>0,00 (Por favor preencha todas as medidas e controles)</v>
      </c>
      <c r="C3" t="str">
        <f>BASE_CIS8!G34</f>
        <v>Por favor preencha todos os campos</v>
      </c>
    </row>
  </sheetData>
  <sheetProtection algorithmName="SHA-512" hashValue="ZI47yKurBC46yLGKaeL69SHttXmou6PJDpOfIrCWobv7p6uC7Y0l79/6g5xw1joL6jdMRGn+jxBbAE370nDhCg==" saltValue="48bP9JsnfH7QhsfdlPaeDg==" spinCount="100000" sheet="1" objects="1" scenarios="1"/>
  <pageMargins left="0.511811024" right="0.511811024" top="0.78740157499999996" bottom="0.78740157499999996" header="0.31496062000000002" footer="0.31496062000000002"/>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22545FE95000E7499F5480CB8F0D3CA1" ma:contentTypeVersion="6" ma:contentTypeDescription="Crie um novo documento." ma:contentTypeScope="" ma:versionID="869c658b69ab50e127a7cab0529a3f42">
  <xsd:schema xmlns:xsd="http://www.w3.org/2001/XMLSchema" xmlns:xs="http://www.w3.org/2001/XMLSchema" xmlns:p="http://schemas.microsoft.com/office/2006/metadata/properties" xmlns:ns2="fa3e2175-27d1-41bb-9b15-fdc1b6c680b7" xmlns:ns3="af89fffd-28fa-4c34-a679-b7c784ce7a0e" targetNamespace="http://schemas.microsoft.com/office/2006/metadata/properties" ma:root="true" ma:fieldsID="05712bb75df6c22b7861416adb8d81ad" ns2:_="" ns3:_="">
    <xsd:import namespace="fa3e2175-27d1-41bb-9b15-fdc1b6c680b7"/>
    <xsd:import namespace="af89fffd-28fa-4c34-a679-b7c784ce7a0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a3e2175-27d1-41bb-9b15-fdc1b6c680b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f89fffd-28fa-4c34-a679-b7c784ce7a0e" elementFormDefault="qualified">
    <xsd:import namespace="http://schemas.microsoft.com/office/2006/documentManagement/types"/>
    <xsd:import namespace="http://schemas.microsoft.com/office/infopath/2007/PartnerControls"/>
    <xsd:element name="SharedWithUsers" ma:index="12"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hes de Compartilhado Com"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FEA1925F-B353-49EB-BAAA-981C1F483D4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a3e2175-27d1-41bb-9b15-fdc1b6c680b7"/>
    <ds:schemaRef ds:uri="af89fffd-28fa-4c34-a679-b7c784ce7a0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F76CA72-A9A7-439D-9DEB-DFEE39A7EA96}">
  <ds:schemaRefs>
    <ds:schemaRef ds:uri="http://schemas.microsoft.com/sharepoint/v3/contenttype/forms"/>
  </ds:schemaRefs>
</ds:datastoreItem>
</file>

<file path=customXml/itemProps3.xml><?xml version="1.0" encoding="utf-8"?>
<ds:datastoreItem xmlns:ds="http://schemas.openxmlformats.org/officeDocument/2006/customXml" ds:itemID="{44F6C0AD-8A8E-4FE0-9C87-20D5E5F71327}">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20</vt:i4>
      </vt:variant>
      <vt:variant>
        <vt:lpstr>Intervalos Nomeados</vt:lpstr>
      </vt:variant>
      <vt:variant>
        <vt:i4>21</vt:i4>
      </vt:variant>
    </vt:vector>
  </HeadingPairs>
  <TitlesOfParts>
    <vt:vector size="41" baseType="lpstr">
      <vt:lpstr>LISTA_GERAL</vt:lpstr>
      <vt:lpstr>FORM1</vt:lpstr>
      <vt:lpstr>FORM2.1</vt:lpstr>
      <vt:lpstr>FORM2.2</vt:lpstr>
      <vt:lpstr>FORM2.3</vt:lpstr>
      <vt:lpstr>FORM2.4</vt:lpstr>
      <vt:lpstr>FORM3.1</vt:lpstr>
      <vt:lpstr>FORM3GERAL</vt:lpstr>
      <vt:lpstr>INFOS_BI_0</vt:lpstr>
      <vt:lpstr>INFOS_BI_1</vt:lpstr>
      <vt:lpstr>INFOS_BI_2</vt:lpstr>
      <vt:lpstr>BASE_SGD</vt:lpstr>
      <vt:lpstr>TABELAS AUXILIARES</vt:lpstr>
      <vt:lpstr>LOGICA_CONTROLE_0</vt:lpstr>
      <vt:lpstr>LOGICA_CONTROLE_0_incompleto</vt:lpstr>
      <vt:lpstr>LOGICA_ISEG</vt:lpstr>
      <vt:lpstr>LOGICA_ISEG_incompleto</vt:lpstr>
      <vt:lpstr>LOGICA_IPRIV</vt:lpstr>
      <vt:lpstr>LOGICA_IPRIV_incompleto</vt:lpstr>
      <vt:lpstr>BASE_CIS8</vt:lpstr>
      <vt:lpstr>BASE_CIS8!Owner</vt:lpstr>
      <vt:lpstr>BASE_SGD!Owner</vt:lpstr>
      <vt:lpstr>FORM2.1!Owner</vt:lpstr>
      <vt:lpstr>FORM2.2!Owner</vt:lpstr>
      <vt:lpstr>FORM2.3!Owner</vt:lpstr>
      <vt:lpstr>FORM2.4!Owner</vt:lpstr>
      <vt:lpstr>FORM3.1!Owner</vt:lpstr>
      <vt:lpstr>FORM3GERAL!Owner</vt:lpstr>
      <vt:lpstr>LISTA_GERAL!Owner</vt:lpstr>
      <vt:lpstr>LOGICA_CONTROLE_0!Owner</vt:lpstr>
      <vt:lpstr>LOGICA_CONTROLE_0_incompleto!Owner</vt:lpstr>
      <vt:lpstr>LOGICA_IPRIV!Owner</vt:lpstr>
      <vt:lpstr>LOGICA_IPRIV_incompleto!Owner</vt:lpstr>
      <vt:lpstr>LOGICA_ISEG!Owner</vt:lpstr>
      <vt:lpstr>LOGICA_ISEG_incompleto!Owner</vt:lpstr>
      <vt:lpstr>'TABELAS AUXILIARES'!Owner</vt:lpstr>
      <vt:lpstr>Owner</vt:lpstr>
      <vt:lpstr>LOGICA_ISEG!simples_nacional_anexoIV_1</vt:lpstr>
      <vt:lpstr>LOGICA_ISEG_incompleto!simples_nacional_anexoIV_1</vt:lpstr>
      <vt:lpstr>LOGICA_ISEG!simples_nacional_anexoIV_2</vt:lpstr>
      <vt:lpstr>LOGICA_ISEG_incompleto!simples_nacional_anexoIV_2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Gustavo Macedo</dc:creator>
  <cp:keywords/>
  <dc:description/>
  <cp:lastModifiedBy>Gustavo Macedo</cp:lastModifiedBy>
  <cp:revision/>
  <dcterms:created xsi:type="dcterms:W3CDTF">2023-08-17T15:43:32Z</dcterms:created>
  <dcterms:modified xsi:type="dcterms:W3CDTF">2025-06-23T15:18:53Z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0x01010022545FE95000E7499F5480CB8F0D3CA1</vt:lpwstr>
  </property>
</Properties>
</file>